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2_CropNitrogenTradeoffs\Projects\csm_paper_extraction_workflow\data\0_traning_set\0_template\"/>
    </mc:Choice>
  </mc:AlternateContent>
  <xr:revisionPtr revIDLastSave="0" documentId="13_ncr:1_{A1A8E445-1A8D-4F43-BEC7-555F13812F94}" xr6:coauthVersionLast="47" xr6:coauthVersionMax="47" xr10:uidLastSave="{00000000-0000-0000-0000-000000000000}"/>
  <bookViews>
    <workbookView xWindow="-28920" yWindow="-120" windowWidth="29040" windowHeight="15720" tabRatio="897"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33" i="7" l="1" a="1"/>
  <c r="B1033" i="7" s="1"/>
  <c r="B5" i="36" a="1"/>
  <c r="B5" i="36" s="1"/>
  <c r="B6" i="36" a="1"/>
  <c r="B6" i="36" s="1"/>
  <c r="B7" i="36" a="1"/>
  <c r="B7" i="36" s="1"/>
  <c r="B8" i="36" a="1"/>
  <c r="B8" i="36" s="1"/>
  <c r="B9" i="36" a="1"/>
  <c r="B9" i="36" s="1"/>
  <c r="B10" i="36" a="1"/>
  <c r="B10" i="36" s="1"/>
  <c r="B11" i="36" a="1"/>
  <c r="B11" i="36" s="1"/>
  <c r="B12" i="36" a="1"/>
  <c r="B12" i="36" s="1"/>
  <c r="B13" i="36" a="1"/>
  <c r="B13" i="36" s="1"/>
  <c r="B14" i="36" a="1"/>
  <c r="B14" i="36" s="1"/>
  <c r="B15" i="36" a="1"/>
  <c r="B15" i="36" s="1"/>
  <c r="B16" i="36" a="1"/>
  <c r="B16" i="36" s="1"/>
  <c r="B17" i="36" a="1"/>
  <c r="B17" i="36" s="1"/>
  <c r="B18" i="36" a="1"/>
  <c r="B18" i="36" s="1"/>
  <c r="B19" i="36" a="1"/>
  <c r="B19" i="36" s="1"/>
  <c r="B20" i="36" a="1"/>
  <c r="B20" i="36" s="1"/>
  <c r="B21" i="36" a="1"/>
  <c r="B21" i="36" s="1"/>
  <c r="B22" i="36" a="1"/>
  <c r="B22" i="36" s="1"/>
  <c r="B23" i="36" a="1"/>
  <c r="B23" i="36" s="1"/>
  <c r="B24" i="36" a="1"/>
  <c r="B24" i="36" s="1"/>
  <c r="B25" i="36" a="1"/>
  <c r="B25" i="36" s="1"/>
  <c r="B26" i="36" a="1"/>
  <c r="B26" i="36" s="1"/>
  <c r="B27" i="36" a="1"/>
  <c r="B27" i="36" s="1"/>
  <c r="B28" i="36" a="1"/>
  <c r="B28" i="36" s="1"/>
  <c r="B29" i="36" a="1"/>
  <c r="B29" i="36" s="1"/>
  <c r="B30" i="36" a="1"/>
  <c r="B30" i="36" s="1"/>
  <c r="B31" i="36" a="1"/>
  <c r="B31" i="36" s="1"/>
  <c r="B32" i="36" a="1"/>
  <c r="B32" i="36" s="1"/>
  <c r="B33" i="36" a="1"/>
  <c r="B33" i="36" s="1"/>
  <c r="B34" i="36" a="1"/>
  <c r="B34" i="36" s="1"/>
  <c r="B35" i="36" a="1"/>
  <c r="B35" i="36" s="1"/>
  <c r="B36" i="36" a="1"/>
  <c r="B36" i="36" s="1"/>
  <c r="B37" i="36" a="1"/>
  <c r="B37" i="36" s="1"/>
  <c r="B38" i="36" a="1"/>
  <c r="B38" i="36" s="1"/>
  <c r="B39" i="36" a="1"/>
  <c r="B39" i="36" s="1"/>
  <c r="B40" i="36" a="1"/>
  <c r="B40" i="36" s="1"/>
  <c r="B41" i="36" a="1"/>
  <c r="B41" i="36" s="1"/>
  <c r="B42" i="36" a="1"/>
  <c r="B42" i="36" s="1"/>
  <c r="B43" i="36" a="1"/>
  <c r="B43" i="36" s="1"/>
  <c r="B44" i="36" a="1"/>
  <c r="B44" i="36" s="1"/>
  <c r="B45" i="36" a="1"/>
  <c r="B45" i="36" s="1"/>
  <c r="B46" i="36" a="1"/>
  <c r="B46" i="36" s="1"/>
  <c r="B47" i="36" a="1"/>
  <c r="B47" i="36" s="1"/>
  <c r="B48" i="36" a="1"/>
  <c r="B48" i="36" s="1"/>
  <c r="B288" i="15" a="1"/>
  <c r="B288" i="15" s="1"/>
  <c r="B289" i="15" a="1"/>
  <c r="B289" i="15" s="1"/>
  <c r="B290" i="15" a="1"/>
  <c r="B290" i="15" s="1"/>
  <c r="B291" i="15" a="1"/>
  <c r="B291" i="15" s="1"/>
  <c r="B292" i="15" a="1"/>
  <c r="B292" i="15" s="1"/>
  <c r="B293" i="15" a="1"/>
  <c r="B293" i="15" s="1"/>
  <c r="B294" i="15" a="1"/>
  <c r="B294" i="15" s="1"/>
  <c r="B255" i="17" l="1" a="1"/>
  <c r="B255" i="17" s="1"/>
  <c r="B1031" i="7" a="1"/>
  <c r="B1031" i="7" s="1"/>
  <c r="B1027" i="7" a="1"/>
  <c r="B1027" i="7" s="1"/>
  <c r="B1028" i="7" a="1"/>
  <c r="B1028" i="7" s="1"/>
  <c r="B1029" i="7" a="1"/>
  <c r="B1029" i="7" s="1"/>
  <c r="B1030" i="7" a="1"/>
  <c r="B1030" i="7" s="1"/>
  <c r="B295" i="15" a="1"/>
  <c r="B295" i="15" s="1"/>
  <c r="B129" i="13" a="1"/>
  <c r="B129" i="13" s="1"/>
  <c r="B209" i="8" l="1" a="1"/>
  <c r="B209" i="8" s="1"/>
  <c r="B11" i="68" a="1"/>
  <c r="B11" i="68" s="1"/>
  <c r="B110" i="10" a="1"/>
  <c r="B110" i="10" s="1"/>
  <c r="B161" i="9" a="1"/>
  <c r="B161" i="9" s="1"/>
  <c r="C950" i="4" a="1"/>
  <c r="C950" i="4" s="1"/>
  <c r="C951" i="4" a="1"/>
  <c r="C951" i="4" s="1"/>
  <c r="C952" i="4" a="1"/>
  <c r="C952" i="4" s="1"/>
  <c r="C516" i="5" a="1"/>
  <c r="C516" i="5" s="1"/>
  <c r="B1032" i="7" a="1"/>
  <c r="B1032" i="7" s="1"/>
  <c r="B1025" i="7" a="1"/>
  <c r="B1025" i="7" s="1"/>
  <c r="B1026" i="7" a="1"/>
  <c r="B1026" i="7" s="1"/>
  <c r="B1020" i="7" a="1"/>
  <c r="B1020" i="7" s="1"/>
  <c r="B1021" i="7" a="1"/>
  <c r="B1021" i="7" s="1"/>
  <c r="B1022" i="7" a="1"/>
  <c r="B1022" i="7" s="1"/>
  <c r="B1023" i="7" a="1"/>
  <c r="B1023" i="7" s="1"/>
  <c r="B1024" i="7" a="1"/>
  <c r="B1024" i="7" s="1"/>
  <c r="B256" i="17" a="1"/>
  <c r="B256" i="17" s="1"/>
  <c r="B254" i="17" a="1"/>
  <c r="B254" i="17" s="1"/>
  <c r="B128" i="13" a="1"/>
  <c r="B128" i="13" s="1"/>
  <c r="B304" i="12" a="1"/>
  <c r="B304" i="12" s="1"/>
  <c r="B299" i="12" a="1"/>
  <c r="B299" i="12" s="1"/>
  <c r="B300" i="12" a="1"/>
  <c r="B300" i="12" s="1"/>
  <c r="B301" i="12" a="1"/>
  <c r="B301" i="12" s="1"/>
  <c r="B302" i="12" a="1"/>
  <c r="B302" i="12" s="1"/>
  <c r="B303" i="12" a="1"/>
  <c r="B303" i="12" s="1"/>
  <c r="B297" i="12" a="1"/>
  <c r="B297" i="12" s="1"/>
  <c r="B298" i="12" a="1"/>
  <c r="B298" i="12" s="1"/>
  <c r="B207" i="8" a="1"/>
  <c r="B207" i="8" s="1"/>
  <c r="B5" i="8" a="1"/>
  <c r="B5" i="8" s="1"/>
  <c r="B6" i="8" a="1"/>
  <c r="B6" i="8" s="1"/>
  <c r="B7" i="8" a="1"/>
  <c r="B7" i="8" s="1"/>
  <c r="B8" i="8" a="1"/>
  <c r="B8" i="8" s="1"/>
  <c r="B9" i="8" a="1"/>
  <c r="B9" i="8" s="1"/>
  <c r="B10" i="8" a="1"/>
  <c r="B10" i="8" s="1"/>
  <c r="B11" i="8" a="1"/>
  <c r="B11" i="8" s="1"/>
  <c r="B12" i="8" a="1"/>
  <c r="B12" i="8" s="1"/>
  <c r="B13" i="8" a="1"/>
  <c r="B13" i="8" s="1"/>
  <c r="B14" i="8" a="1"/>
  <c r="B14" i="8" s="1"/>
  <c r="B15" i="8" a="1"/>
  <c r="B15" i="8" s="1"/>
  <c r="B16" i="8" a="1"/>
  <c r="B16" i="8" s="1"/>
  <c r="B17" i="8" a="1"/>
  <c r="B17" i="8" s="1"/>
  <c r="B18" i="8" a="1"/>
  <c r="B18" i="8" s="1"/>
  <c r="B19" i="8" a="1"/>
  <c r="B19" i="8" s="1"/>
  <c r="B20" i="8" a="1"/>
  <c r="B20" i="8" s="1"/>
  <c r="B21" i="8" a="1"/>
  <c r="B21" i="8" s="1"/>
  <c r="B22" i="8" a="1"/>
  <c r="B22" i="8" s="1"/>
  <c r="B23" i="8" a="1"/>
  <c r="B23" i="8" s="1"/>
  <c r="B24" i="8" a="1"/>
  <c r="B24" i="8" s="1"/>
  <c r="B25" i="8" a="1"/>
  <c r="B25" i="8" s="1"/>
  <c r="B26" i="8" a="1"/>
  <c r="B26" i="8" s="1"/>
  <c r="B27" i="8" a="1"/>
  <c r="B27" i="8" s="1"/>
  <c r="B28" i="8" a="1"/>
  <c r="B28" i="8" s="1"/>
  <c r="B29" i="8" a="1"/>
  <c r="B29" i="8" s="1"/>
  <c r="B30" i="8" a="1"/>
  <c r="B30" i="8" s="1"/>
  <c r="B31" i="8" a="1"/>
  <c r="B31" i="8" s="1"/>
  <c r="B32" i="8" a="1"/>
  <c r="B32" i="8" s="1"/>
  <c r="B33" i="8" a="1"/>
  <c r="B33" i="8" s="1"/>
  <c r="B34" i="8" a="1"/>
  <c r="B34" i="8" s="1"/>
  <c r="B35" i="8" a="1"/>
  <c r="B35" i="8" s="1"/>
  <c r="B36" i="8" a="1"/>
  <c r="B36" i="8" s="1"/>
  <c r="B37" i="8" a="1"/>
  <c r="B37" i="8" s="1"/>
  <c r="B38" i="8" a="1"/>
  <c r="B38" i="8" s="1"/>
  <c r="B39" i="8" a="1"/>
  <c r="B39" i="8" s="1"/>
  <c r="B40" i="8" a="1"/>
  <c r="B40" i="8" s="1"/>
  <c r="B41" i="8" a="1"/>
  <c r="B41" i="8" s="1"/>
  <c r="B42" i="8" a="1"/>
  <c r="B42" i="8" s="1"/>
  <c r="B43" i="8" a="1"/>
  <c r="B43" i="8" s="1"/>
  <c r="B44" i="8" a="1"/>
  <c r="B44" i="8" s="1"/>
  <c r="B45" i="8" a="1"/>
  <c r="B45" i="8" s="1"/>
  <c r="B46" i="8" a="1"/>
  <c r="B46" i="8" s="1"/>
  <c r="B47" i="8" a="1"/>
  <c r="B47" i="8" s="1"/>
  <c r="B48" i="8" a="1"/>
  <c r="B48" i="8" s="1"/>
  <c r="B49" i="8" a="1"/>
  <c r="B49" i="8" s="1"/>
  <c r="B50" i="8" a="1"/>
  <c r="B50" i="8" s="1"/>
  <c r="B51" i="8" a="1"/>
  <c r="B51" i="8" s="1"/>
  <c r="B52" i="8" a="1"/>
  <c r="B52" i="8" s="1"/>
  <c r="B53" i="8" a="1"/>
  <c r="B53" i="8" s="1"/>
  <c r="B54" i="8" a="1"/>
  <c r="B54" i="8" s="1"/>
  <c r="B55" i="8" a="1"/>
  <c r="B55" i="8" s="1"/>
  <c r="B56" i="8" a="1"/>
  <c r="B56" i="8" s="1"/>
  <c r="B57" i="8" a="1"/>
  <c r="B57" i="8" s="1"/>
  <c r="B58" i="8" a="1"/>
  <c r="B58" i="8" s="1"/>
  <c r="B59" i="8" a="1"/>
  <c r="B59" i="8" s="1"/>
  <c r="B60" i="8" a="1"/>
  <c r="B60" i="8" s="1"/>
  <c r="B61" i="8" a="1"/>
  <c r="B61" i="8" s="1"/>
  <c r="B62" i="8" a="1"/>
  <c r="B62" i="8" s="1"/>
  <c r="B63" i="8" a="1"/>
  <c r="B63" i="8" s="1"/>
  <c r="B64" i="8" a="1"/>
  <c r="B64" i="8" s="1"/>
  <c r="B65" i="8" a="1"/>
  <c r="B65" i="8" s="1"/>
  <c r="B66" i="8" a="1"/>
  <c r="B66" i="8" s="1"/>
  <c r="B67" i="8" a="1"/>
  <c r="B67" i="8" s="1"/>
  <c r="B68" i="8" a="1"/>
  <c r="B68" i="8" s="1"/>
  <c r="B69" i="8" a="1"/>
  <c r="B69" i="8" s="1"/>
  <c r="B70" i="8" a="1"/>
  <c r="B70" i="8" s="1"/>
  <c r="B71" i="8" a="1"/>
  <c r="B71" i="8" s="1"/>
  <c r="B72" i="8" a="1"/>
  <c r="B72" i="8" s="1"/>
  <c r="B73" i="8" a="1"/>
  <c r="B73" i="8" s="1"/>
  <c r="B74" i="8" a="1"/>
  <c r="B74" i="8" s="1"/>
  <c r="B75" i="8" a="1"/>
  <c r="B75" i="8" s="1"/>
  <c r="B76" i="8" a="1"/>
  <c r="B76" i="8" s="1"/>
  <c r="B77" i="8" a="1"/>
  <c r="B77" i="8" s="1"/>
  <c r="B78" i="8" a="1"/>
  <c r="B78" i="8" s="1"/>
  <c r="B79" i="8" a="1"/>
  <c r="B79" i="8" s="1"/>
  <c r="B80" i="8" a="1"/>
  <c r="B80" i="8" s="1"/>
  <c r="B81" i="8" a="1"/>
  <c r="B81" i="8" s="1"/>
  <c r="B82" i="8" a="1"/>
  <c r="B82" i="8" s="1"/>
  <c r="B83" i="8" a="1"/>
  <c r="B83" i="8" s="1"/>
  <c r="B84" i="8" a="1"/>
  <c r="B84" i="8" s="1"/>
  <c r="B85" i="8" a="1"/>
  <c r="B85" i="8" s="1"/>
  <c r="B86" i="8" a="1"/>
  <c r="B86" i="8" s="1"/>
  <c r="B87" i="8" a="1"/>
  <c r="B87" i="8" s="1"/>
  <c r="B88" i="8" a="1"/>
  <c r="B88" i="8" s="1"/>
  <c r="B89" i="8" a="1"/>
  <c r="B89" i="8" s="1"/>
  <c r="B90" i="8" a="1"/>
  <c r="B90" i="8" s="1"/>
  <c r="B91" i="8" a="1"/>
  <c r="B91" i="8" s="1"/>
  <c r="B92" i="8" a="1"/>
  <c r="B92" i="8" s="1"/>
  <c r="B93" i="8" a="1"/>
  <c r="B93" i="8" s="1"/>
  <c r="B94" i="8" a="1"/>
  <c r="B94" i="8" s="1"/>
  <c r="B95" i="8" a="1"/>
  <c r="B95" i="8" s="1"/>
  <c r="B96" i="8" a="1"/>
  <c r="B96" i="8" s="1"/>
  <c r="B97" i="8" a="1"/>
  <c r="B97" i="8" s="1"/>
  <c r="B98" i="8" a="1"/>
  <c r="B98" i="8" s="1"/>
  <c r="B99" i="8" a="1"/>
  <c r="B99" i="8" s="1"/>
  <c r="B100" i="8" a="1"/>
  <c r="B100" i="8" s="1"/>
  <c r="B101" i="8" a="1"/>
  <c r="B101" i="8" s="1"/>
  <c r="B102" i="8" a="1"/>
  <c r="B102" i="8" s="1"/>
  <c r="B103" i="8" a="1"/>
  <c r="B103" i="8" s="1"/>
  <c r="B104" i="8" a="1"/>
  <c r="B104" i="8" s="1"/>
  <c r="B105" i="8" a="1"/>
  <c r="B105" i="8" s="1"/>
  <c r="B106" i="8" a="1"/>
  <c r="B106" i="8" s="1"/>
  <c r="B107" i="8" a="1"/>
  <c r="B107" i="8" s="1"/>
  <c r="B108" i="8" a="1"/>
  <c r="B108" i="8" s="1"/>
  <c r="B109" i="8" a="1"/>
  <c r="B109" i="8" s="1"/>
  <c r="B110" i="8" a="1"/>
  <c r="B110" i="8" s="1"/>
  <c r="B111" i="8" a="1"/>
  <c r="B111" i="8" s="1"/>
  <c r="B112" i="8" a="1"/>
  <c r="B112" i="8" s="1"/>
  <c r="B113" i="8" a="1"/>
  <c r="B113" i="8" s="1"/>
  <c r="B114" i="8" a="1"/>
  <c r="B114" i="8" s="1"/>
  <c r="B115" i="8" a="1"/>
  <c r="B115" i="8" s="1"/>
  <c r="B116" i="8" a="1"/>
  <c r="B116" i="8" s="1"/>
  <c r="B117" i="8" a="1"/>
  <c r="B117" i="8" s="1"/>
  <c r="B118" i="8" a="1"/>
  <c r="B118" i="8" s="1"/>
  <c r="B119" i="8" a="1"/>
  <c r="B119" i="8" s="1"/>
  <c r="B120" i="8" a="1"/>
  <c r="B120" i="8" s="1"/>
  <c r="B121" i="8" a="1"/>
  <c r="B121" i="8" s="1"/>
  <c r="B122" i="8" a="1"/>
  <c r="B122" i="8" s="1"/>
  <c r="B123" i="8" a="1"/>
  <c r="B123" i="8" s="1"/>
  <c r="B124" i="8" a="1"/>
  <c r="B124" i="8" s="1"/>
  <c r="B125" i="8" a="1"/>
  <c r="B125" i="8" s="1"/>
  <c r="B126" i="8" a="1"/>
  <c r="B126" i="8" s="1"/>
  <c r="B127" i="8" a="1"/>
  <c r="B127" i="8" s="1"/>
  <c r="B128" i="8" a="1"/>
  <c r="B128" i="8" s="1"/>
  <c r="B129" i="8" a="1"/>
  <c r="B129" i="8" s="1"/>
  <c r="B130" i="8" a="1"/>
  <c r="B130" i="8" s="1"/>
  <c r="B131" i="8" a="1"/>
  <c r="B131" i="8" s="1"/>
  <c r="B132" i="8" a="1"/>
  <c r="B132" i="8" s="1"/>
  <c r="B133" i="8" a="1"/>
  <c r="B133" i="8" s="1"/>
  <c r="B134" i="8" a="1"/>
  <c r="B134" i="8" s="1"/>
  <c r="B135" i="8" a="1"/>
  <c r="B135" i="8" s="1"/>
  <c r="B136" i="8" a="1"/>
  <c r="B136" i="8" s="1"/>
  <c r="B137" i="8" a="1"/>
  <c r="B137" i="8" s="1"/>
  <c r="B138" i="8" a="1"/>
  <c r="B138" i="8" s="1"/>
  <c r="B139" i="8" a="1"/>
  <c r="B139" i="8" s="1"/>
  <c r="B140" i="8" a="1"/>
  <c r="B140" i="8" s="1"/>
  <c r="B141" i="8" a="1"/>
  <c r="B141" i="8" s="1"/>
  <c r="B142" i="8" a="1"/>
  <c r="B142" i="8" s="1"/>
  <c r="B143" i="8" a="1"/>
  <c r="B143" i="8" s="1"/>
  <c r="B144" i="8" a="1"/>
  <c r="B144" i="8" s="1"/>
  <c r="B145" i="8" a="1"/>
  <c r="B145" i="8" s="1"/>
  <c r="B146" i="8" a="1"/>
  <c r="B146" i="8" s="1"/>
  <c r="B147" i="8" a="1"/>
  <c r="B147" i="8" s="1"/>
  <c r="B148" i="8" a="1"/>
  <c r="B148" i="8" s="1"/>
  <c r="B149" i="8" a="1"/>
  <c r="B149" i="8" s="1"/>
  <c r="B150" i="8" a="1"/>
  <c r="B150" i="8" s="1"/>
  <c r="B151" i="8" a="1"/>
  <c r="B151" i="8" s="1"/>
  <c r="B152" i="8" a="1"/>
  <c r="B152" i="8" s="1"/>
  <c r="B153" i="8" a="1"/>
  <c r="B153" i="8" s="1"/>
  <c r="B154" i="8" a="1"/>
  <c r="B154" i="8" s="1"/>
  <c r="B155" i="8" a="1"/>
  <c r="B155" i="8" s="1"/>
  <c r="B156" i="8" a="1"/>
  <c r="B156" i="8" s="1"/>
  <c r="B157" i="8" a="1"/>
  <c r="B157" i="8" s="1"/>
  <c r="B158" i="8" a="1"/>
  <c r="B158" i="8" s="1"/>
  <c r="B159" i="8" a="1"/>
  <c r="B159" i="8" s="1"/>
  <c r="B160" i="8" a="1"/>
  <c r="B160" i="8" s="1"/>
  <c r="B161" i="8" a="1"/>
  <c r="B161" i="8" s="1"/>
  <c r="B162" i="8" a="1"/>
  <c r="B162" i="8" s="1"/>
  <c r="B163" i="8" a="1"/>
  <c r="B163" i="8" s="1"/>
  <c r="B164" i="8" a="1"/>
  <c r="B164" i="8" s="1"/>
  <c r="B165" i="8" a="1"/>
  <c r="B165" i="8" s="1"/>
  <c r="B166" i="8" a="1"/>
  <c r="B166" i="8" s="1"/>
  <c r="B167" i="8" a="1"/>
  <c r="B167" i="8" s="1"/>
  <c r="B168" i="8" a="1"/>
  <c r="B168" i="8" s="1"/>
  <c r="B169" i="8" a="1"/>
  <c r="B169" i="8" s="1"/>
  <c r="B170" i="8" a="1"/>
  <c r="B170" i="8" s="1"/>
  <c r="B171" i="8" a="1"/>
  <c r="B171" i="8" s="1"/>
  <c r="B172" i="8" a="1"/>
  <c r="B172" i="8" s="1"/>
  <c r="B173" i="8" a="1"/>
  <c r="B173" i="8" s="1"/>
  <c r="B174" i="8" a="1"/>
  <c r="B174" i="8" s="1"/>
  <c r="B175" i="8" a="1"/>
  <c r="B175" i="8" s="1"/>
  <c r="B176" i="8" a="1"/>
  <c r="B176" i="8" s="1"/>
  <c r="B177" i="8" a="1"/>
  <c r="B177" i="8" s="1"/>
  <c r="B178" i="8" a="1"/>
  <c r="B178" i="8" s="1"/>
  <c r="B179" i="8" a="1"/>
  <c r="B179" i="8" s="1"/>
  <c r="B180" i="8" a="1"/>
  <c r="B180" i="8" s="1"/>
  <c r="B181" i="8" a="1"/>
  <c r="B181" i="8" s="1"/>
  <c r="B182" i="8" a="1"/>
  <c r="B182" i="8" s="1"/>
  <c r="B183" i="8" a="1"/>
  <c r="B183" i="8" s="1"/>
  <c r="B184" i="8" a="1"/>
  <c r="B184" i="8" s="1"/>
  <c r="B185" i="8" a="1"/>
  <c r="B185" i="8" s="1"/>
  <c r="B186" i="8" a="1"/>
  <c r="B186" i="8" s="1"/>
  <c r="B187" i="8" a="1"/>
  <c r="B187" i="8" s="1"/>
  <c r="B188" i="8" a="1"/>
  <c r="B188" i="8" s="1"/>
  <c r="B189" i="8" a="1"/>
  <c r="B189" i="8" s="1"/>
  <c r="B190" i="8" a="1"/>
  <c r="B190" i="8" s="1"/>
  <c r="B191" i="8" a="1"/>
  <c r="B191" i="8" s="1"/>
  <c r="B192" i="8" a="1"/>
  <c r="B192" i="8" s="1"/>
  <c r="B193" i="8" a="1"/>
  <c r="B193" i="8" s="1"/>
  <c r="B194" i="8" a="1"/>
  <c r="B194" i="8" s="1"/>
  <c r="B195" i="8" a="1"/>
  <c r="B195" i="8" s="1"/>
  <c r="B196" i="8" a="1"/>
  <c r="B196" i="8" s="1"/>
  <c r="B197" i="8" a="1"/>
  <c r="B197" i="8" s="1"/>
  <c r="B198" i="8" a="1"/>
  <c r="B198" i="8" s="1"/>
  <c r="B199" i="8" a="1"/>
  <c r="B199" i="8" s="1"/>
  <c r="B200" i="8" a="1"/>
  <c r="B200" i="8" s="1"/>
  <c r="B201" i="8" a="1"/>
  <c r="B201" i="8" s="1"/>
  <c r="B202" i="8" a="1"/>
  <c r="B202" i="8" s="1"/>
  <c r="B203" i="8" a="1"/>
  <c r="B203" i="8" s="1"/>
  <c r="B204" i="8" a="1"/>
  <c r="B204" i="8" s="1"/>
  <c r="B205" i="8" a="1"/>
  <c r="B205" i="8" s="1"/>
  <c r="B206" i="8" a="1"/>
  <c r="B206" i="8" s="1"/>
  <c r="B208" i="8" a="1"/>
  <c r="B208" i="8" s="1"/>
  <c r="B210" i="8" a="1"/>
  <c r="B210" i="8" s="1"/>
  <c r="B160" i="9" a="1"/>
  <c r="B160" i="9" s="1"/>
  <c r="C123" i="6" a="1"/>
  <c r="C123" i="6" s="1"/>
  <c r="C124" i="6" a="1"/>
  <c r="C124" i="6" s="1"/>
  <c r="C122" i="6" a="1"/>
  <c r="C122" i="6" s="1"/>
  <c r="C515" i="5" a="1"/>
  <c r="C515" i="5" s="1"/>
  <c r="B1019" i="7" l="1" a="1"/>
  <c r="B1019" i="7" s="1"/>
  <c r="B1018" i="7" a="1"/>
  <c r="B1018" i="7" s="1"/>
  <c r="B1017" i="7" a="1"/>
  <c r="B1017" i="7" s="1"/>
  <c r="B1016" i="7" a="1"/>
  <c r="B1016" i="7" s="1"/>
  <c r="B1015" i="7" a="1"/>
  <c r="B1015" i="7" s="1"/>
  <c r="B1014" i="7" a="1"/>
  <c r="B1014" i="7" s="1"/>
  <c r="B1013" i="7" a="1"/>
  <c r="B1013" i="7" s="1"/>
  <c r="B1012" i="7" a="1"/>
  <c r="B1012" i="7" s="1"/>
  <c r="B1011" i="7" a="1"/>
  <c r="B1011" i="7" s="1"/>
  <c r="B1010" i="7" a="1"/>
  <c r="B1010" i="7" s="1"/>
  <c r="B1009" i="7" a="1"/>
  <c r="B1009" i="7" s="1"/>
  <c r="B1008" i="7" a="1"/>
  <c r="B1008" i="7" s="1"/>
  <c r="B1007" i="7" a="1"/>
  <c r="B1007" i="7" s="1"/>
  <c r="B1006" i="7" a="1"/>
  <c r="B1006" i="7" s="1"/>
  <c r="B1005" i="7" a="1"/>
  <c r="B1005" i="7" s="1"/>
  <c r="B1004" i="7" a="1"/>
  <c r="B1004" i="7" s="1"/>
  <c r="B1003" i="7" a="1"/>
  <c r="B1003" i="7" s="1"/>
  <c r="B1002" i="7" a="1"/>
  <c r="B1002" i="7" s="1"/>
  <c r="B1001" i="7" a="1"/>
  <c r="B1001" i="7" s="1"/>
  <c r="B1000" i="7" a="1"/>
  <c r="B1000" i="7" s="1"/>
  <c r="B999" i="7" a="1"/>
  <c r="B999" i="7" s="1"/>
  <c r="B998" i="7" a="1"/>
  <c r="B998" i="7" s="1"/>
  <c r="B997" i="7" a="1"/>
  <c r="B997" i="7" s="1"/>
  <c r="B996" i="7" a="1"/>
  <c r="B996" i="7" s="1"/>
  <c r="B995" i="7" a="1"/>
  <c r="B995" i="7" s="1"/>
  <c r="B994" i="7" a="1"/>
  <c r="B994" i="7" s="1"/>
  <c r="B993" i="7" a="1"/>
  <c r="B993" i="7" s="1"/>
  <c r="B992" i="7" a="1"/>
  <c r="B992" i="7" s="1"/>
  <c r="B991" i="7" a="1"/>
  <c r="B991" i="7" s="1"/>
  <c r="B990" i="7" a="1"/>
  <c r="B990" i="7" s="1"/>
  <c r="B989" i="7" a="1"/>
  <c r="B989" i="7" s="1"/>
  <c r="B988" i="7" a="1"/>
  <c r="B988" i="7" s="1"/>
  <c r="B987" i="7" a="1"/>
  <c r="B987" i="7" s="1"/>
  <c r="B986" i="7" a="1"/>
  <c r="B986" i="7" s="1"/>
  <c r="B985" i="7" a="1"/>
  <c r="B985" i="7" s="1"/>
  <c r="B984" i="7" a="1"/>
  <c r="B984" i="7" s="1"/>
  <c r="B983" i="7" a="1"/>
  <c r="B983" i="7" s="1"/>
  <c r="B982" i="7" a="1"/>
  <c r="B982" i="7" s="1"/>
  <c r="B981" i="7" a="1"/>
  <c r="B981" i="7" s="1"/>
  <c r="B980" i="7" a="1"/>
  <c r="B980" i="7" s="1"/>
  <c r="B979" i="7" a="1"/>
  <c r="B979" i="7" s="1"/>
  <c r="B978" i="7" a="1"/>
  <c r="B978" i="7" s="1"/>
  <c r="B977" i="7" a="1"/>
  <c r="B977" i="7" s="1"/>
  <c r="B976" i="7" a="1"/>
  <c r="B976" i="7" s="1"/>
  <c r="B975" i="7" a="1"/>
  <c r="B975" i="7" s="1"/>
  <c r="B974" i="7" a="1"/>
  <c r="B974" i="7" s="1"/>
  <c r="B973" i="7" a="1"/>
  <c r="B973" i="7" s="1"/>
  <c r="B972" i="7" a="1"/>
  <c r="B972" i="7" s="1"/>
  <c r="B971" i="7" a="1"/>
  <c r="B971" i="7" s="1"/>
  <c r="B970" i="7" a="1"/>
  <c r="B970" i="7" s="1"/>
  <c r="B969" i="7" a="1"/>
  <c r="B969" i="7" s="1"/>
  <c r="B968" i="7" a="1"/>
  <c r="B968" i="7" s="1"/>
  <c r="B967" i="7" a="1"/>
  <c r="B967" i="7" s="1"/>
  <c r="B966" i="7" a="1"/>
  <c r="B966" i="7" s="1"/>
  <c r="B965" i="7" a="1"/>
  <c r="B965" i="7" s="1"/>
  <c r="B964" i="7" a="1"/>
  <c r="B964" i="7" s="1"/>
  <c r="B963" i="7" a="1"/>
  <c r="B963" i="7" s="1"/>
  <c r="B962" i="7" a="1"/>
  <c r="B962" i="7" s="1"/>
  <c r="B961" i="7" a="1"/>
  <c r="B961" i="7" s="1"/>
  <c r="B960" i="7" a="1"/>
  <c r="B960" i="7" s="1"/>
  <c r="B959" i="7" a="1"/>
  <c r="B959" i="7" s="1"/>
  <c r="B958" i="7" a="1"/>
  <c r="B958" i="7" s="1"/>
  <c r="B957" i="7" a="1"/>
  <c r="B957" i="7" s="1"/>
  <c r="B956" i="7" a="1"/>
  <c r="B956" i="7" s="1"/>
  <c r="B955" i="7" a="1"/>
  <c r="B955" i="7" s="1"/>
  <c r="B954" i="7" a="1"/>
  <c r="B954" i="7" s="1"/>
  <c r="B953" i="7" a="1"/>
  <c r="B953" i="7" s="1"/>
  <c r="B952" i="7" a="1"/>
  <c r="B952" i="7" s="1"/>
  <c r="B951" i="7" a="1"/>
  <c r="B951" i="7" s="1"/>
  <c r="B950" i="7" a="1"/>
  <c r="B950" i="7" s="1"/>
  <c r="B949" i="7" a="1"/>
  <c r="B949" i="7" s="1"/>
  <c r="B948" i="7" a="1"/>
  <c r="B948" i="7" s="1"/>
  <c r="B947" i="7" a="1"/>
  <c r="B947" i="7" s="1"/>
  <c r="B946" i="7" a="1"/>
  <c r="B946" i="7" s="1"/>
  <c r="B945" i="7" a="1"/>
  <c r="B945" i="7" s="1"/>
  <c r="B944" i="7" a="1"/>
  <c r="B944" i="7" s="1"/>
  <c r="B943" i="7" a="1"/>
  <c r="B943" i="7" s="1"/>
  <c r="B942" i="7" a="1"/>
  <c r="B942" i="7" s="1"/>
  <c r="B941" i="7" a="1"/>
  <c r="B941" i="7" s="1"/>
  <c r="B940" i="7" a="1"/>
  <c r="B940" i="7" s="1"/>
  <c r="B939" i="7" a="1"/>
  <c r="B939" i="7" s="1"/>
  <c r="B938" i="7" a="1"/>
  <c r="B938" i="7" s="1"/>
  <c r="B937" i="7" a="1"/>
  <c r="B937" i="7" s="1"/>
  <c r="B936" i="7" a="1"/>
  <c r="B936" i="7" s="1"/>
  <c r="B935" i="7" a="1"/>
  <c r="B935" i="7" s="1"/>
  <c r="B934" i="7" a="1"/>
  <c r="B934" i="7" s="1"/>
  <c r="B933" i="7" a="1"/>
  <c r="B933" i="7" s="1"/>
  <c r="B932" i="7" a="1"/>
  <c r="B932" i="7" s="1"/>
  <c r="B931" i="7" a="1"/>
  <c r="B931" i="7" s="1"/>
  <c r="B930" i="7" a="1"/>
  <c r="B930" i="7" s="1"/>
  <c r="B929" i="7" a="1"/>
  <c r="B929" i="7" s="1"/>
  <c r="B928" i="7" a="1"/>
  <c r="B928" i="7" s="1"/>
  <c r="B927" i="7" a="1"/>
  <c r="B927" i="7" s="1"/>
  <c r="B926" i="7" a="1"/>
  <c r="B926" i="7" s="1"/>
  <c r="B925" i="7" a="1"/>
  <c r="B925" i="7" s="1"/>
  <c r="B924" i="7" a="1"/>
  <c r="B924" i="7" s="1"/>
  <c r="B923" i="7" a="1"/>
  <c r="B923" i="7" s="1"/>
  <c r="B922" i="7" a="1"/>
  <c r="B922" i="7" s="1"/>
  <c r="B921" i="7" a="1"/>
  <c r="B921" i="7" s="1"/>
  <c r="B920" i="7" a="1"/>
  <c r="B920" i="7" s="1"/>
  <c r="B919" i="7" a="1"/>
  <c r="B919" i="7" s="1"/>
  <c r="B918" i="7" a="1"/>
  <c r="B918" i="7" s="1"/>
  <c r="B917" i="7" a="1"/>
  <c r="B917" i="7" s="1"/>
  <c r="B916" i="7" a="1"/>
  <c r="B916" i="7" s="1"/>
  <c r="B915" i="7" a="1"/>
  <c r="B915" i="7" s="1"/>
  <c r="B914" i="7" a="1"/>
  <c r="B914" i="7" s="1"/>
  <c r="B913" i="7" a="1"/>
  <c r="B913" i="7" s="1"/>
  <c r="B912" i="7" a="1"/>
  <c r="B912" i="7" s="1"/>
  <c r="B911" i="7" a="1"/>
  <c r="B911" i="7" s="1"/>
  <c r="B910" i="7" a="1"/>
  <c r="B910" i="7" s="1"/>
  <c r="B909" i="7" a="1"/>
  <c r="B909" i="7" s="1"/>
  <c r="B908" i="7" a="1"/>
  <c r="B908" i="7" s="1"/>
  <c r="B907" i="7" a="1"/>
  <c r="B907" i="7" s="1"/>
  <c r="B906" i="7" a="1"/>
  <c r="B906" i="7" s="1"/>
  <c r="B905" i="7" a="1"/>
  <c r="B905" i="7" s="1"/>
  <c r="B904" i="7" a="1"/>
  <c r="B904" i="7" s="1"/>
  <c r="B903" i="7" a="1"/>
  <c r="B903" i="7" s="1"/>
  <c r="B902" i="7" a="1"/>
  <c r="B902" i="7" s="1"/>
  <c r="B901" i="7" a="1"/>
  <c r="B901" i="7" s="1"/>
  <c r="B900" i="7" a="1"/>
  <c r="B900" i="7" s="1"/>
  <c r="B899" i="7" a="1"/>
  <c r="B899" i="7" s="1"/>
  <c r="B898" i="7" a="1"/>
  <c r="B898" i="7" s="1"/>
  <c r="B897" i="7" a="1"/>
  <c r="B897" i="7" s="1"/>
  <c r="B896" i="7" a="1"/>
  <c r="B896" i="7" s="1"/>
  <c r="B895" i="7" a="1"/>
  <c r="B895" i="7" s="1"/>
  <c r="B894" i="7" a="1"/>
  <c r="B894" i="7" s="1"/>
  <c r="B893" i="7" a="1"/>
  <c r="B893" i="7" s="1"/>
  <c r="B892" i="7" a="1"/>
  <c r="B892" i="7" s="1"/>
  <c r="B891" i="7" a="1"/>
  <c r="B891" i="7" s="1"/>
  <c r="B890" i="7" a="1"/>
  <c r="B890" i="7" s="1"/>
  <c r="B889" i="7" a="1"/>
  <c r="B889" i="7" s="1"/>
  <c r="B888" i="7" a="1"/>
  <c r="B888" i="7" s="1"/>
  <c r="B887" i="7" a="1"/>
  <c r="B887" i="7" s="1"/>
  <c r="B886" i="7" a="1"/>
  <c r="B886" i="7" s="1"/>
  <c r="B885" i="7" a="1"/>
  <c r="B885" i="7" s="1"/>
  <c r="B884" i="7" a="1"/>
  <c r="B884" i="7" s="1"/>
  <c r="B883" i="7" a="1"/>
  <c r="B883" i="7" s="1"/>
  <c r="B882" i="7" a="1"/>
  <c r="B882" i="7" s="1"/>
  <c r="B881" i="7" a="1"/>
  <c r="B881" i="7" s="1"/>
  <c r="B880" i="7" a="1"/>
  <c r="B880" i="7" s="1"/>
  <c r="B879" i="7" a="1"/>
  <c r="B879" i="7" s="1"/>
  <c r="B878" i="7" a="1"/>
  <c r="B878" i="7" s="1"/>
  <c r="B877" i="7" a="1"/>
  <c r="B877" i="7" s="1"/>
  <c r="B876" i="7" a="1"/>
  <c r="B876" i="7" s="1"/>
  <c r="B875" i="7" a="1"/>
  <c r="B875" i="7" s="1"/>
  <c r="B874" i="7" a="1"/>
  <c r="B874" i="7" s="1"/>
  <c r="B873" i="7" a="1"/>
  <c r="B873" i="7" s="1"/>
  <c r="B872" i="7" a="1"/>
  <c r="B872" i="7" s="1"/>
  <c r="B871" i="7" a="1"/>
  <c r="B871" i="7" s="1"/>
  <c r="B870" i="7" a="1"/>
  <c r="B870" i="7" s="1"/>
  <c r="B869" i="7" a="1"/>
  <c r="B869" i="7" s="1"/>
  <c r="B868" i="7" a="1"/>
  <c r="B868" i="7" s="1"/>
  <c r="B867" i="7" a="1"/>
  <c r="B867" i="7" s="1"/>
  <c r="B866" i="7" a="1"/>
  <c r="B866" i="7" s="1"/>
  <c r="B865" i="7" a="1"/>
  <c r="B865" i="7" s="1"/>
  <c r="B864" i="7" a="1"/>
  <c r="B864" i="7" s="1"/>
  <c r="B863" i="7" a="1"/>
  <c r="B863" i="7" s="1"/>
  <c r="B862" i="7" a="1"/>
  <c r="B862" i="7" s="1"/>
  <c r="B861" i="7" a="1"/>
  <c r="B861" i="7" s="1"/>
  <c r="B860" i="7" a="1"/>
  <c r="B860" i="7" s="1"/>
  <c r="B859" i="7" a="1"/>
  <c r="B859" i="7" s="1"/>
  <c r="B858" i="7" a="1"/>
  <c r="B858" i="7" s="1"/>
  <c r="B857" i="7" a="1"/>
  <c r="B857" i="7" s="1"/>
  <c r="B856" i="7" a="1"/>
  <c r="B856" i="7" s="1"/>
  <c r="B855" i="7" a="1"/>
  <c r="B855" i="7" s="1"/>
  <c r="B854" i="7" a="1"/>
  <c r="B854" i="7" s="1"/>
  <c r="B853" i="7" a="1"/>
  <c r="B853" i="7" s="1"/>
  <c r="B852" i="7" a="1"/>
  <c r="B852" i="7" s="1"/>
  <c r="B851" i="7" a="1"/>
  <c r="B851" i="7" s="1"/>
  <c r="B850" i="7" a="1"/>
  <c r="B850" i="7" s="1"/>
  <c r="B849" i="7" a="1"/>
  <c r="B849" i="7" s="1"/>
  <c r="B848" i="7" a="1"/>
  <c r="B848" i="7" s="1"/>
  <c r="B847" i="7" a="1"/>
  <c r="B847" i="7" s="1"/>
  <c r="B846" i="7" a="1"/>
  <c r="B846" i="7" s="1"/>
  <c r="B845" i="7" a="1"/>
  <c r="B845" i="7" s="1"/>
  <c r="B844" i="7" a="1"/>
  <c r="B844" i="7" s="1"/>
  <c r="B843" i="7" a="1"/>
  <c r="B843" i="7" s="1"/>
  <c r="B842" i="7" a="1"/>
  <c r="B842" i="7" s="1"/>
  <c r="B841" i="7" a="1"/>
  <c r="B841" i="7" s="1"/>
  <c r="B840" i="7" a="1"/>
  <c r="B840" i="7" s="1"/>
  <c r="B839" i="7" a="1"/>
  <c r="B839" i="7" s="1"/>
  <c r="B838" i="7" a="1"/>
  <c r="B838" i="7" s="1"/>
  <c r="B837" i="7" a="1"/>
  <c r="B837" i="7" s="1"/>
  <c r="B836" i="7" a="1"/>
  <c r="B836" i="7" s="1"/>
  <c r="B835" i="7" a="1"/>
  <c r="B835" i="7" s="1"/>
  <c r="B834" i="7" a="1"/>
  <c r="B834" i="7" s="1"/>
  <c r="B833" i="7" a="1"/>
  <c r="B833" i="7" s="1"/>
  <c r="B832" i="7" a="1"/>
  <c r="B832" i="7" s="1"/>
  <c r="B831" i="7" a="1"/>
  <c r="B831" i="7" s="1"/>
  <c r="B830" i="7" a="1"/>
  <c r="B830" i="7" s="1"/>
  <c r="B829" i="7" a="1"/>
  <c r="B829" i="7" s="1"/>
  <c r="B828" i="7" a="1"/>
  <c r="B828" i="7" s="1"/>
  <c r="B827" i="7" a="1"/>
  <c r="B827" i="7" s="1"/>
  <c r="B826" i="7" a="1"/>
  <c r="B826" i="7" s="1"/>
  <c r="B825" i="7" a="1"/>
  <c r="B825" i="7" s="1"/>
  <c r="B824" i="7" a="1"/>
  <c r="B824" i="7" s="1"/>
  <c r="B823" i="7" a="1"/>
  <c r="B823" i="7" s="1"/>
  <c r="B822" i="7" a="1"/>
  <c r="B822" i="7" s="1"/>
  <c r="B821" i="7" a="1"/>
  <c r="B821" i="7" s="1"/>
  <c r="B820" i="7" a="1"/>
  <c r="B820" i="7" s="1"/>
  <c r="B819" i="7" a="1"/>
  <c r="B819" i="7" s="1"/>
  <c r="B818" i="7" a="1"/>
  <c r="B818" i="7" s="1"/>
  <c r="B817" i="7" a="1"/>
  <c r="B817" i="7" s="1"/>
  <c r="B816" i="7" a="1"/>
  <c r="B816" i="7" s="1"/>
  <c r="B815" i="7" a="1"/>
  <c r="B815" i="7" s="1"/>
  <c r="B814" i="7" a="1"/>
  <c r="B814" i="7" s="1"/>
  <c r="B813" i="7" a="1"/>
  <c r="B813" i="7" s="1"/>
  <c r="B812" i="7" a="1"/>
  <c r="B812" i="7" s="1"/>
  <c r="B811" i="7" a="1"/>
  <c r="B811" i="7" s="1"/>
  <c r="B810" i="7" a="1"/>
  <c r="B810" i="7" s="1"/>
  <c r="B809" i="7" a="1"/>
  <c r="B809" i="7" s="1"/>
  <c r="B808" i="7" a="1"/>
  <c r="B808" i="7" s="1"/>
  <c r="B807" i="7" a="1"/>
  <c r="B807" i="7" s="1"/>
  <c r="B806" i="7" a="1"/>
  <c r="B806" i="7" s="1"/>
  <c r="B805" i="7" a="1"/>
  <c r="B805" i="7" s="1"/>
  <c r="B804" i="7" a="1"/>
  <c r="B804" i="7" s="1"/>
  <c r="B803" i="7" a="1"/>
  <c r="B803" i="7" s="1"/>
  <c r="B802" i="7" a="1"/>
  <c r="B802" i="7" s="1"/>
  <c r="B801" i="7" a="1"/>
  <c r="B801" i="7" s="1"/>
  <c r="B800" i="7" a="1"/>
  <c r="B800" i="7" s="1"/>
  <c r="B799" i="7" a="1"/>
  <c r="B799" i="7" s="1"/>
  <c r="B798" i="7" a="1"/>
  <c r="B798" i="7" s="1"/>
  <c r="B797" i="7" a="1"/>
  <c r="B797" i="7" s="1"/>
  <c r="B796" i="7" a="1"/>
  <c r="B796" i="7" s="1"/>
  <c r="B795" i="7" a="1"/>
  <c r="B795" i="7" s="1"/>
  <c r="B794" i="7" a="1"/>
  <c r="B794" i="7" s="1"/>
  <c r="B793" i="7" a="1"/>
  <c r="B793" i="7" s="1"/>
  <c r="B792" i="7" a="1"/>
  <c r="B792" i="7" s="1"/>
  <c r="B791" i="7" a="1"/>
  <c r="B791" i="7" s="1"/>
  <c r="B790" i="7" a="1"/>
  <c r="B790" i="7" s="1"/>
  <c r="B789" i="7" a="1"/>
  <c r="B789" i="7" s="1"/>
  <c r="B788" i="7" a="1"/>
  <c r="B788" i="7" s="1"/>
  <c r="B787" i="7" a="1"/>
  <c r="B787" i="7" s="1"/>
  <c r="B786" i="7" a="1"/>
  <c r="B786" i="7" s="1"/>
  <c r="B785" i="7" a="1"/>
  <c r="B785" i="7" s="1"/>
  <c r="B784" i="7" a="1"/>
  <c r="B784" i="7" s="1"/>
  <c r="B783" i="7" a="1"/>
  <c r="B783" i="7" s="1"/>
  <c r="B782" i="7" a="1"/>
  <c r="B782" i="7" s="1"/>
  <c r="B781" i="7" a="1"/>
  <c r="B781" i="7" s="1"/>
  <c r="B780" i="7" a="1"/>
  <c r="B780" i="7" s="1"/>
  <c r="B779" i="7" a="1"/>
  <c r="B779" i="7" s="1"/>
  <c r="B778" i="7" a="1"/>
  <c r="B778" i="7" s="1"/>
  <c r="B777" i="7" a="1"/>
  <c r="B777" i="7" s="1"/>
  <c r="B776" i="7" a="1"/>
  <c r="B776" i="7" s="1"/>
  <c r="B775" i="7" a="1"/>
  <c r="B775" i="7" s="1"/>
  <c r="B774" i="7" a="1"/>
  <c r="B774" i="7" s="1"/>
  <c r="B773" i="7" a="1"/>
  <c r="B773" i="7" s="1"/>
  <c r="B772" i="7" a="1"/>
  <c r="B772" i="7" s="1"/>
  <c r="B771" i="7" a="1"/>
  <c r="B771" i="7" s="1"/>
  <c r="B770" i="7" a="1"/>
  <c r="B770" i="7" s="1"/>
  <c r="B769" i="7" a="1"/>
  <c r="B769" i="7" s="1"/>
  <c r="B768" i="7" a="1"/>
  <c r="B768" i="7" s="1"/>
  <c r="B767" i="7" a="1"/>
  <c r="B767" i="7" s="1"/>
  <c r="B766" i="7" a="1"/>
  <c r="B766" i="7" s="1"/>
  <c r="B765" i="7" a="1"/>
  <c r="B765" i="7" s="1"/>
  <c r="B764" i="7" a="1"/>
  <c r="B764" i="7" s="1"/>
  <c r="B763" i="7" a="1"/>
  <c r="B763" i="7" s="1"/>
  <c r="B762" i="7" a="1"/>
  <c r="B762" i="7" s="1"/>
  <c r="B761" i="7" a="1"/>
  <c r="B761" i="7" s="1"/>
  <c r="B760" i="7" a="1"/>
  <c r="B760" i="7" s="1"/>
  <c r="B759" i="7" a="1"/>
  <c r="B759" i="7" s="1"/>
  <c r="B758" i="7" a="1"/>
  <c r="B758" i="7" s="1"/>
  <c r="B757" i="7" a="1"/>
  <c r="B757" i="7" s="1"/>
  <c r="B756" i="7" a="1"/>
  <c r="B756" i="7" s="1"/>
  <c r="B755" i="7" a="1"/>
  <c r="B755" i="7" s="1"/>
  <c r="B754" i="7" a="1"/>
  <c r="B754" i="7" s="1"/>
  <c r="B753" i="7" a="1"/>
  <c r="B753" i="7" s="1"/>
  <c r="B752" i="7" a="1"/>
  <c r="B752" i="7" s="1"/>
  <c r="B751" i="7" a="1"/>
  <c r="B751" i="7" s="1"/>
  <c r="B750" i="7" a="1"/>
  <c r="B750" i="7" s="1"/>
  <c r="B749" i="7" a="1"/>
  <c r="B749" i="7" s="1"/>
  <c r="B748" i="7" a="1"/>
  <c r="B748" i="7" s="1"/>
  <c r="B747" i="7" a="1"/>
  <c r="B747" i="7" s="1"/>
  <c r="B746" i="7" a="1"/>
  <c r="B746" i="7" s="1"/>
  <c r="B745" i="7" a="1"/>
  <c r="B745" i="7" s="1"/>
  <c r="B744" i="7" a="1"/>
  <c r="B744" i="7" s="1"/>
  <c r="B743" i="7" a="1"/>
  <c r="B743" i="7" s="1"/>
  <c r="B742" i="7" a="1"/>
  <c r="B742" i="7" s="1"/>
  <c r="B741" i="7" a="1"/>
  <c r="B741" i="7" s="1"/>
  <c r="B740" i="7" a="1"/>
  <c r="B740" i="7" s="1"/>
  <c r="B739" i="7" a="1"/>
  <c r="B739" i="7" s="1"/>
  <c r="B738" i="7" a="1"/>
  <c r="B738" i="7" s="1"/>
  <c r="B737" i="7" a="1"/>
  <c r="B737" i="7" s="1"/>
  <c r="B736" i="7" a="1"/>
  <c r="B736" i="7" s="1"/>
  <c r="B735" i="7" a="1"/>
  <c r="B735" i="7" s="1"/>
  <c r="B734" i="7" a="1"/>
  <c r="B734" i="7" s="1"/>
  <c r="B733" i="7" a="1"/>
  <c r="B733" i="7" s="1"/>
  <c r="B732" i="7" a="1"/>
  <c r="B732" i="7" s="1"/>
  <c r="B731" i="7" a="1"/>
  <c r="B731" i="7" s="1"/>
  <c r="B730" i="7" a="1"/>
  <c r="B730" i="7" s="1"/>
  <c r="B729" i="7" a="1"/>
  <c r="B729" i="7" s="1"/>
  <c r="B728" i="7" a="1"/>
  <c r="B728" i="7" s="1"/>
  <c r="B727" i="7" a="1"/>
  <c r="B727" i="7" s="1"/>
  <c r="B726" i="7" a="1"/>
  <c r="B726" i="7" s="1"/>
  <c r="B725" i="7" a="1"/>
  <c r="B725" i="7" s="1"/>
  <c r="B724" i="7" a="1"/>
  <c r="B724" i="7" s="1"/>
  <c r="B723" i="7" a="1"/>
  <c r="B723" i="7" s="1"/>
  <c r="B722" i="7" a="1"/>
  <c r="B722" i="7" s="1"/>
  <c r="B721" i="7" a="1"/>
  <c r="B721" i="7" s="1"/>
  <c r="B720" i="7" a="1"/>
  <c r="B720" i="7" s="1"/>
  <c r="B719" i="7" a="1"/>
  <c r="B719" i="7" s="1"/>
  <c r="B718" i="7" a="1"/>
  <c r="B718" i="7" s="1"/>
  <c r="B717" i="7" a="1"/>
  <c r="B717" i="7" s="1"/>
  <c r="B716" i="7" a="1"/>
  <c r="B716" i="7" s="1"/>
  <c r="B715" i="7" a="1"/>
  <c r="B715" i="7" s="1"/>
  <c r="B714" i="7" a="1"/>
  <c r="B714" i="7" s="1"/>
  <c r="B713" i="7" a="1"/>
  <c r="B713" i="7" s="1"/>
  <c r="B712" i="7" a="1"/>
  <c r="B712" i="7" s="1"/>
  <c r="B711" i="7" a="1"/>
  <c r="B711" i="7" s="1"/>
  <c r="B710" i="7" a="1"/>
  <c r="B710" i="7" s="1"/>
  <c r="B709" i="7" a="1"/>
  <c r="B709" i="7" s="1"/>
  <c r="B708" i="7" a="1"/>
  <c r="B708" i="7" s="1"/>
  <c r="B707" i="7" a="1"/>
  <c r="B707" i="7" s="1"/>
  <c r="B706" i="7" a="1"/>
  <c r="B706" i="7" s="1"/>
  <c r="B705" i="7" a="1"/>
  <c r="B705" i="7" s="1"/>
  <c r="B704" i="7" a="1"/>
  <c r="B704" i="7" s="1"/>
  <c r="B703" i="7" a="1"/>
  <c r="B703" i="7" s="1"/>
  <c r="B702" i="7" a="1"/>
  <c r="B702" i="7" s="1"/>
  <c r="B701" i="7" a="1"/>
  <c r="B701" i="7" s="1"/>
  <c r="B700" i="7" a="1"/>
  <c r="B700" i="7" s="1"/>
  <c r="B699" i="7" a="1"/>
  <c r="B699" i="7" s="1"/>
  <c r="B698" i="7" a="1"/>
  <c r="B698" i="7" s="1"/>
  <c r="B697" i="7" a="1"/>
  <c r="B697" i="7" s="1"/>
  <c r="B696" i="7" a="1"/>
  <c r="B696" i="7" s="1"/>
  <c r="B695" i="7" a="1"/>
  <c r="B695" i="7" s="1"/>
  <c r="B694" i="7" a="1"/>
  <c r="B694" i="7" s="1"/>
  <c r="B693" i="7" a="1"/>
  <c r="B693" i="7" s="1"/>
  <c r="B692" i="7" a="1"/>
  <c r="B692" i="7" s="1"/>
  <c r="B691" i="7" a="1"/>
  <c r="B691" i="7" s="1"/>
  <c r="B690" i="7" a="1"/>
  <c r="B690" i="7" s="1"/>
  <c r="B689" i="7" a="1"/>
  <c r="B689" i="7" s="1"/>
  <c r="B688" i="7" a="1"/>
  <c r="B688" i="7" s="1"/>
  <c r="B687" i="7" a="1"/>
  <c r="B687" i="7" s="1"/>
  <c r="B686" i="7" a="1"/>
  <c r="B686" i="7" s="1"/>
  <c r="B685" i="7" a="1"/>
  <c r="B685" i="7" s="1"/>
  <c r="B684" i="7" a="1"/>
  <c r="B684" i="7" s="1"/>
  <c r="B683" i="7" a="1"/>
  <c r="B683" i="7" s="1"/>
  <c r="B682" i="7" a="1"/>
  <c r="B682" i="7" s="1"/>
  <c r="B681" i="7" a="1"/>
  <c r="B681" i="7" s="1"/>
  <c r="B680" i="7" a="1"/>
  <c r="B680" i="7" s="1"/>
  <c r="B679" i="7" a="1"/>
  <c r="B679" i="7" s="1"/>
  <c r="B678" i="7" a="1"/>
  <c r="B678" i="7" s="1"/>
  <c r="B677" i="7" a="1"/>
  <c r="B677" i="7" s="1"/>
  <c r="B676" i="7" a="1"/>
  <c r="B676" i="7" s="1"/>
  <c r="B675" i="7" a="1"/>
  <c r="B675" i="7" s="1"/>
  <c r="B674" i="7" a="1"/>
  <c r="B674" i="7" s="1"/>
  <c r="B673" i="7" a="1"/>
  <c r="B673" i="7" s="1"/>
  <c r="B672" i="7" a="1"/>
  <c r="B672" i="7" s="1"/>
  <c r="B671" i="7" a="1"/>
  <c r="B671" i="7" s="1"/>
  <c r="B670" i="7" a="1"/>
  <c r="B670" i="7" s="1"/>
  <c r="B669" i="7" a="1"/>
  <c r="B669" i="7" s="1"/>
  <c r="B668" i="7" a="1"/>
  <c r="B668" i="7" s="1"/>
  <c r="B667" i="7" a="1"/>
  <c r="B667" i="7" s="1"/>
  <c r="B666" i="7" a="1"/>
  <c r="B666" i="7" s="1"/>
  <c r="B665" i="7" a="1"/>
  <c r="B665" i="7" s="1"/>
  <c r="B664" i="7" a="1"/>
  <c r="B664" i="7" s="1"/>
  <c r="B663" i="7" a="1"/>
  <c r="B663" i="7" s="1"/>
  <c r="B662" i="7" a="1"/>
  <c r="B662" i="7" s="1"/>
  <c r="B661" i="7" a="1"/>
  <c r="B661" i="7" s="1"/>
  <c r="B660" i="7" a="1"/>
  <c r="B660" i="7" s="1"/>
  <c r="B659" i="7" a="1"/>
  <c r="B659" i="7" s="1"/>
  <c r="B658" i="7" a="1"/>
  <c r="B658" i="7" s="1"/>
  <c r="B657" i="7" a="1"/>
  <c r="B657" i="7" s="1"/>
  <c r="B656" i="7" a="1"/>
  <c r="B656" i="7" s="1"/>
  <c r="B655" i="7" a="1"/>
  <c r="B655" i="7" s="1"/>
  <c r="B654" i="7" a="1"/>
  <c r="B654" i="7" s="1"/>
  <c r="B653" i="7" a="1"/>
  <c r="B653" i="7" s="1"/>
  <c r="B652" i="7" a="1"/>
  <c r="B652" i="7" s="1"/>
  <c r="B651" i="7" a="1"/>
  <c r="B651" i="7" s="1"/>
  <c r="B650" i="7" a="1"/>
  <c r="B650" i="7" s="1"/>
  <c r="B649" i="7" a="1"/>
  <c r="B649" i="7" s="1"/>
  <c r="B648" i="7" a="1"/>
  <c r="B648" i="7" s="1"/>
  <c r="B647" i="7" a="1"/>
  <c r="B647" i="7" s="1"/>
  <c r="B646" i="7" a="1"/>
  <c r="B646" i="7" s="1"/>
  <c r="B645" i="7" a="1"/>
  <c r="B645" i="7" s="1"/>
  <c r="B644" i="7" a="1"/>
  <c r="B644" i="7" s="1"/>
  <c r="B643" i="7" a="1"/>
  <c r="B643" i="7" s="1"/>
  <c r="B642" i="7" a="1"/>
  <c r="B642" i="7" s="1"/>
  <c r="B641" i="7" a="1"/>
  <c r="B641" i="7" s="1"/>
  <c r="B640" i="7" a="1"/>
  <c r="B640" i="7" s="1"/>
  <c r="B639" i="7" a="1"/>
  <c r="B639" i="7" s="1"/>
  <c r="B638" i="7" a="1"/>
  <c r="B638" i="7" s="1"/>
  <c r="B637" i="7" a="1"/>
  <c r="B637" i="7" s="1"/>
  <c r="B636" i="7" a="1"/>
  <c r="B636" i="7" s="1"/>
  <c r="B635" i="7" a="1"/>
  <c r="B635" i="7" s="1"/>
  <c r="B634" i="7" a="1"/>
  <c r="B634" i="7" s="1"/>
  <c r="B633" i="7" a="1"/>
  <c r="B633" i="7" s="1"/>
  <c r="B632" i="7" a="1"/>
  <c r="B632" i="7" s="1"/>
  <c r="B631" i="7" a="1"/>
  <c r="B631" i="7" s="1"/>
  <c r="B630" i="7" a="1"/>
  <c r="B630" i="7" s="1"/>
  <c r="B629" i="7" a="1"/>
  <c r="B629" i="7" s="1"/>
  <c r="B628" i="7" a="1"/>
  <c r="B628" i="7" s="1"/>
  <c r="B627" i="7" a="1"/>
  <c r="B627" i="7" s="1"/>
  <c r="B626" i="7" a="1"/>
  <c r="B626" i="7" s="1"/>
  <c r="B625" i="7" a="1"/>
  <c r="B625" i="7" s="1"/>
  <c r="B624" i="7" a="1"/>
  <c r="B624" i="7" s="1"/>
  <c r="B623" i="7" a="1"/>
  <c r="B623" i="7" s="1"/>
  <c r="B622" i="7" a="1"/>
  <c r="B622" i="7" s="1"/>
  <c r="B621" i="7" a="1"/>
  <c r="B621" i="7" s="1"/>
  <c r="B620" i="7" a="1"/>
  <c r="B620" i="7" s="1"/>
  <c r="B619" i="7" a="1"/>
  <c r="B619" i="7" s="1"/>
  <c r="B618" i="7" a="1"/>
  <c r="B618" i="7" s="1"/>
  <c r="B617" i="7" a="1"/>
  <c r="B617" i="7" s="1"/>
  <c r="B616" i="7" a="1"/>
  <c r="B616" i="7" s="1"/>
  <c r="B615" i="7" a="1"/>
  <c r="B615" i="7" s="1"/>
  <c r="B614" i="7" a="1"/>
  <c r="B614" i="7" s="1"/>
  <c r="B613" i="7" a="1"/>
  <c r="B613" i="7" s="1"/>
  <c r="B612" i="7" a="1"/>
  <c r="B612" i="7" s="1"/>
  <c r="B611" i="7" a="1"/>
  <c r="B611" i="7" s="1"/>
  <c r="B610" i="7" a="1"/>
  <c r="B610" i="7" s="1"/>
  <c r="B609" i="7" a="1"/>
  <c r="B609" i="7" s="1"/>
  <c r="B608" i="7" a="1"/>
  <c r="B608" i="7" s="1"/>
  <c r="B607" i="7" a="1"/>
  <c r="B607" i="7" s="1"/>
  <c r="B606" i="7" a="1"/>
  <c r="B606" i="7" s="1"/>
  <c r="B605" i="7" a="1"/>
  <c r="B605" i="7" s="1"/>
  <c r="B604" i="7" a="1"/>
  <c r="B604" i="7" s="1"/>
  <c r="B603" i="7" a="1"/>
  <c r="B603" i="7" s="1"/>
  <c r="B602" i="7" a="1"/>
  <c r="B602" i="7" s="1"/>
  <c r="B601" i="7" a="1"/>
  <c r="B601" i="7" s="1"/>
  <c r="B600" i="7" a="1"/>
  <c r="B600" i="7" s="1"/>
  <c r="B599" i="7" a="1"/>
  <c r="B599" i="7" s="1"/>
  <c r="B598" i="7" a="1"/>
  <c r="B598" i="7" s="1"/>
  <c r="B597" i="7" a="1"/>
  <c r="B597" i="7" s="1"/>
  <c r="B596" i="7" a="1"/>
  <c r="B596" i="7" s="1"/>
  <c r="B595" i="7" a="1"/>
  <c r="B595" i="7" s="1"/>
  <c r="B594" i="7" a="1"/>
  <c r="B594" i="7" s="1"/>
  <c r="B593" i="7" a="1"/>
  <c r="B593" i="7" s="1"/>
  <c r="B592" i="7" a="1"/>
  <c r="B592" i="7" s="1"/>
  <c r="B591" i="7" a="1"/>
  <c r="B591" i="7" s="1"/>
  <c r="B590" i="7" a="1"/>
  <c r="B590" i="7" s="1"/>
  <c r="B589" i="7" a="1"/>
  <c r="B589" i="7" s="1"/>
  <c r="B588" i="7" a="1"/>
  <c r="B588" i="7" s="1"/>
  <c r="B587" i="7" a="1"/>
  <c r="B587" i="7" s="1"/>
  <c r="B586" i="7" a="1"/>
  <c r="B586" i="7" s="1"/>
  <c r="B585" i="7" a="1"/>
  <c r="B585" i="7" s="1"/>
  <c r="B584" i="7" a="1"/>
  <c r="B584" i="7" s="1"/>
  <c r="B583" i="7" a="1"/>
  <c r="B583" i="7" s="1"/>
  <c r="B582" i="7" a="1"/>
  <c r="B582" i="7" s="1"/>
  <c r="B581" i="7" a="1"/>
  <c r="B581" i="7" s="1"/>
  <c r="B580" i="7" a="1"/>
  <c r="B580" i="7" s="1"/>
  <c r="B579" i="7" a="1"/>
  <c r="B579" i="7" s="1"/>
  <c r="B578" i="7" a="1"/>
  <c r="B578" i="7" s="1"/>
  <c r="B577" i="7" a="1"/>
  <c r="B577" i="7" s="1"/>
  <c r="B576" i="7" a="1"/>
  <c r="B576" i="7" s="1"/>
  <c r="B575" i="7" a="1"/>
  <c r="B575" i="7" s="1"/>
  <c r="B574" i="7" a="1"/>
  <c r="B574" i="7" s="1"/>
  <c r="B573" i="7" a="1"/>
  <c r="B573" i="7" s="1"/>
  <c r="B572" i="7" a="1"/>
  <c r="B572" i="7" s="1"/>
  <c r="B571" i="7" a="1"/>
  <c r="B571" i="7" s="1"/>
  <c r="B570" i="7" a="1"/>
  <c r="B570" i="7" s="1"/>
  <c r="B569" i="7" a="1"/>
  <c r="B569" i="7" s="1"/>
  <c r="B568" i="7" a="1"/>
  <c r="B568" i="7" s="1"/>
  <c r="B567" i="7" a="1"/>
  <c r="B567" i="7" s="1"/>
  <c r="B566" i="7" a="1"/>
  <c r="B566" i="7" s="1"/>
  <c r="B565" i="7" a="1"/>
  <c r="B565" i="7" s="1"/>
  <c r="B564" i="7" a="1"/>
  <c r="B564" i="7" s="1"/>
  <c r="B563" i="7" a="1"/>
  <c r="B563" i="7" s="1"/>
  <c r="B562" i="7" a="1"/>
  <c r="B562" i="7" s="1"/>
  <c r="B561" i="7" a="1"/>
  <c r="B561" i="7" s="1"/>
  <c r="B560" i="7" a="1"/>
  <c r="B560" i="7" s="1"/>
  <c r="B559" i="7" a="1"/>
  <c r="B559" i="7" s="1"/>
  <c r="B558" i="7" a="1"/>
  <c r="B558" i="7" s="1"/>
  <c r="B557" i="7" a="1"/>
  <c r="B557" i="7" s="1"/>
  <c r="B556" i="7" a="1"/>
  <c r="B556" i="7" s="1"/>
  <c r="B555" i="7" a="1"/>
  <c r="B555" i="7" s="1"/>
  <c r="B554" i="7" a="1"/>
  <c r="B554" i="7" s="1"/>
  <c r="B553" i="7" a="1"/>
  <c r="B553" i="7" s="1"/>
  <c r="B552" i="7" a="1"/>
  <c r="B552" i="7" s="1"/>
  <c r="B551" i="7" a="1"/>
  <c r="B551" i="7" s="1"/>
  <c r="B550" i="7" a="1"/>
  <c r="B550" i="7" s="1"/>
  <c r="B549" i="7" a="1"/>
  <c r="B549" i="7" s="1"/>
  <c r="B548" i="7" a="1"/>
  <c r="B548" i="7" s="1"/>
  <c r="B547" i="7" a="1"/>
  <c r="B547" i="7" s="1"/>
  <c r="B546" i="7" a="1"/>
  <c r="B546" i="7" s="1"/>
  <c r="B545" i="7" a="1"/>
  <c r="B545" i="7" s="1"/>
  <c r="B544" i="7" a="1"/>
  <c r="B544" i="7" s="1"/>
  <c r="B543" i="7" a="1"/>
  <c r="B543" i="7" s="1"/>
  <c r="B542" i="7" a="1"/>
  <c r="B542" i="7" s="1"/>
  <c r="B541" i="7" a="1"/>
  <c r="B541" i="7" s="1"/>
  <c r="B540" i="7" a="1"/>
  <c r="B540" i="7" s="1"/>
  <c r="B539" i="7" a="1"/>
  <c r="B539" i="7" s="1"/>
  <c r="B538" i="7" a="1"/>
  <c r="B538" i="7" s="1"/>
  <c r="B537" i="7" a="1"/>
  <c r="B537" i="7" s="1"/>
  <c r="B536" i="7" a="1"/>
  <c r="B536" i="7" s="1"/>
  <c r="B535" i="7" a="1"/>
  <c r="B535" i="7" s="1"/>
  <c r="B534" i="7" a="1"/>
  <c r="B534" i="7" s="1"/>
  <c r="B533" i="7" a="1"/>
  <c r="B533" i="7" s="1"/>
  <c r="B532" i="7" a="1"/>
  <c r="B532" i="7" s="1"/>
  <c r="B531" i="7" a="1"/>
  <c r="B531" i="7" s="1"/>
  <c r="B530" i="7" a="1"/>
  <c r="B530" i="7" s="1"/>
  <c r="B529" i="7" a="1"/>
  <c r="B529" i="7" s="1"/>
  <c r="B528" i="7" a="1"/>
  <c r="B528" i="7" s="1"/>
  <c r="B527" i="7" a="1"/>
  <c r="B527" i="7" s="1"/>
  <c r="B526" i="7" a="1"/>
  <c r="B526" i="7" s="1"/>
  <c r="B525" i="7" a="1"/>
  <c r="B525" i="7" s="1"/>
  <c r="B524" i="7" a="1"/>
  <c r="B524" i="7" s="1"/>
  <c r="B523" i="7" a="1"/>
  <c r="B523" i="7" s="1"/>
  <c r="B522" i="7" a="1"/>
  <c r="B522" i="7" s="1"/>
  <c r="B521" i="7" a="1"/>
  <c r="B521" i="7" s="1"/>
  <c r="B520" i="7" a="1"/>
  <c r="B520" i="7" s="1"/>
  <c r="B519" i="7" a="1"/>
  <c r="B519" i="7" s="1"/>
  <c r="B518" i="7" a="1"/>
  <c r="B518" i="7" s="1"/>
  <c r="B517" i="7" a="1"/>
  <c r="B517" i="7" s="1"/>
  <c r="B516" i="7" a="1"/>
  <c r="B516" i="7" s="1"/>
  <c r="B515" i="7" a="1"/>
  <c r="B515" i="7" s="1"/>
  <c r="B514" i="7" a="1"/>
  <c r="B514" i="7" s="1"/>
  <c r="B513" i="7" a="1"/>
  <c r="B513" i="7" s="1"/>
  <c r="B512" i="7" a="1"/>
  <c r="B512" i="7" s="1"/>
  <c r="B511" i="7" a="1"/>
  <c r="B511" i="7" s="1"/>
  <c r="B510" i="7" a="1"/>
  <c r="B510" i="7" s="1"/>
  <c r="B509" i="7" a="1"/>
  <c r="B509" i="7" s="1"/>
  <c r="B508" i="7" a="1"/>
  <c r="B508" i="7" s="1"/>
  <c r="B507" i="7" a="1"/>
  <c r="B507" i="7" s="1"/>
  <c r="B506" i="7" a="1"/>
  <c r="B506" i="7" s="1"/>
  <c r="B505" i="7" a="1"/>
  <c r="B505" i="7" s="1"/>
  <c r="B504" i="7" a="1"/>
  <c r="B504" i="7" s="1"/>
  <c r="B503" i="7" a="1"/>
  <c r="B503" i="7" s="1"/>
  <c r="B502" i="7" a="1"/>
  <c r="B502" i="7" s="1"/>
  <c r="B501" i="7" a="1"/>
  <c r="B501" i="7" s="1"/>
  <c r="B500" i="7" a="1"/>
  <c r="B500" i="7" s="1"/>
  <c r="B499" i="7" a="1"/>
  <c r="B499" i="7" s="1"/>
  <c r="B498" i="7" a="1"/>
  <c r="B498" i="7" s="1"/>
  <c r="B253" i="17" a="1"/>
  <c r="B253" i="17" s="1"/>
  <c r="B252" i="17" a="1"/>
  <c r="B252" i="17" s="1"/>
  <c r="B251" i="17" a="1"/>
  <c r="B251" i="17" s="1"/>
  <c r="B250" i="17" a="1"/>
  <c r="B250" i="17" s="1"/>
  <c r="B249" i="17" a="1"/>
  <c r="B249" i="17" s="1"/>
  <c r="B248" i="17" a="1"/>
  <c r="B248" i="17" s="1"/>
  <c r="B247" i="17" a="1"/>
  <c r="B247" i="17" s="1"/>
  <c r="B246" i="17" a="1"/>
  <c r="B246" i="17" s="1"/>
  <c r="B245" i="17" a="1"/>
  <c r="B245" i="17" s="1"/>
  <c r="B244" i="17" a="1"/>
  <c r="B244" i="17" s="1"/>
  <c r="B243" i="17" a="1"/>
  <c r="B243" i="17" s="1"/>
  <c r="B242" i="17" a="1"/>
  <c r="B242" i="17" s="1"/>
  <c r="B241" i="17" a="1"/>
  <c r="B241" i="17" s="1"/>
  <c r="B240" i="17" a="1"/>
  <c r="B240" i="17" s="1"/>
  <c r="B239" i="17" a="1"/>
  <c r="B239" i="17" s="1"/>
  <c r="B238" i="17" a="1"/>
  <c r="B238" i="17" s="1"/>
  <c r="B237" i="17" a="1"/>
  <c r="B237" i="17" s="1"/>
  <c r="B236" i="17" a="1"/>
  <c r="B236" i="17" s="1"/>
  <c r="B235" i="17" a="1"/>
  <c r="B235" i="17" s="1"/>
  <c r="B234" i="17" a="1"/>
  <c r="B234" i="17" s="1"/>
  <c r="B233" i="17" a="1"/>
  <c r="B233" i="17" s="1"/>
  <c r="B232" i="17" a="1"/>
  <c r="B232" i="17" s="1"/>
  <c r="B231" i="17" a="1"/>
  <c r="B231" i="17" s="1"/>
  <c r="B230" i="17" a="1"/>
  <c r="B230" i="17" s="1"/>
  <c r="B229" i="17" a="1"/>
  <c r="B229" i="17" s="1"/>
  <c r="B228" i="17" a="1"/>
  <c r="B228" i="17" s="1"/>
  <c r="B227" i="17" a="1"/>
  <c r="B227" i="17" s="1"/>
  <c r="B226" i="17" a="1"/>
  <c r="B226" i="17" s="1"/>
  <c r="B225" i="17" a="1"/>
  <c r="B225" i="17" s="1"/>
  <c r="B224" i="17" a="1"/>
  <c r="B224" i="17" s="1"/>
  <c r="B223" i="17" a="1"/>
  <c r="B223" i="17" s="1"/>
  <c r="B222" i="17" a="1"/>
  <c r="B222" i="17" s="1"/>
  <c r="B221" i="17" a="1"/>
  <c r="B221" i="17" s="1"/>
  <c r="B220" i="17" a="1"/>
  <c r="B220" i="17" s="1"/>
  <c r="B219" i="17" a="1"/>
  <c r="B219" i="17" s="1"/>
  <c r="B218" i="17" a="1"/>
  <c r="B218" i="17" s="1"/>
  <c r="B217" i="17" a="1"/>
  <c r="B217" i="17" s="1"/>
  <c r="B216" i="17" a="1"/>
  <c r="B216" i="17" s="1"/>
  <c r="B215" i="17" a="1"/>
  <c r="B215" i="17" s="1"/>
  <c r="B214" i="17" a="1"/>
  <c r="B214" i="17" s="1"/>
  <c r="B213" i="17" a="1"/>
  <c r="B213" i="17" s="1"/>
  <c r="B212" i="17" a="1"/>
  <c r="B212" i="17" s="1"/>
  <c r="B211" i="17" a="1"/>
  <c r="B211" i="17" s="1"/>
  <c r="B210" i="17" a="1"/>
  <c r="B210" i="17" s="1"/>
  <c r="B209" i="17" a="1"/>
  <c r="B209" i="17" s="1"/>
  <c r="B208" i="17" a="1"/>
  <c r="B208" i="17" s="1"/>
  <c r="B207" i="17" a="1"/>
  <c r="B207" i="17" s="1"/>
  <c r="B206" i="17" a="1"/>
  <c r="B206" i="17" s="1"/>
  <c r="B205" i="17" a="1"/>
  <c r="B205" i="17" s="1"/>
  <c r="B204" i="17" a="1"/>
  <c r="B204" i="17" s="1"/>
  <c r="B203" i="17" a="1"/>
  <c r="B203" i="17" s="1"/>
  <c r="B202" i="17" a="1"/>
  <c r="B202" i="17" s="1"/>
  <c r="B201" i="17" a="1"/>
  <c r="B201" i="17" s="1"/>
  <c r="B200" i="17" a="1"/>
  <c r="B200" i="17" s="1"/>
  <c r="B199" i="17" a="1"/>
  <c r="B199" i="17" s="1"/>
  <c r="B198" i="17" a="1"/>
  <c r="B198" i="17" s="1"/>
  <c r="B197" i="17" a="1"/>
  <c r="B197" i="17" s="1"/>
  <c r="B196" i="17" a="1"/>
  <c r="B196" i="17" s="1"/>
  <c r="B195" i="17" a="1"/>
  <c r="B195" i="17" s="1"/>
  <c r="B194" i="17" a="1"/>
  <c r="B194" i="17" s="1"/>
  <c r="B193" i="17" a="1"/>
  <c r="B193" i="17" s="1"/>
  <c r="B192" i="17" a="1"/>
  <c r="B192" i="17" s="1"/>
  <c r="B191" i="17" a="1"/>
  <c r="B191" i="17" s="1"/>
  <c r="B190" i="17" a="1"/>
  <c r="B190" i="17" s="1"/>
  <c r="B189" i="17" a="1"/>
  <c r="B189" i="17" s="1"/>
  <c r="B188" i="17" a="1"/>
  <c r="B188" i="17" s="1"/>
  <c r="B187" i="17" a="1"/>
  <c r="B187" i="17" s="1"/>
  <c r="B186" i="17" a="1"/>
  <c r="B186" i="17" s="1"/>
  <c r="B185" i="17" a="1"/>
  <c r="B185" i="17" s="1"/>
  <c r="B184" i="17" a="1"/>
  <c r="B184" i="17" s="1"/>
  <c r="B183" i="17" a="1"/>
  <c r="B183" i="17" s="1"/>
  <c r="B182" i="17" a="1"/>
  <c r="B182" i="17" s="1"/>
  <c r="B181" i="17" a="1"/>
  <c r="B181" i="17" s="1"/>
  <c r="B180" i="17" a="1"/>
  <c r="B180" i="17" s="1"/>
  <c r="B179" i="17" a="1"/>
  <c r="B179" i="17" s="1"/>
  <c r="B178" i="17" a="1"/>
  <c r="B178" i="17" s="1"/>
  <c r="B177" i="17" a="1"/>
  <c r="B177" i="17" s="1"/>
  <c r="B176" i="17" a="1"/>
  <c r="B176" i="17" s="1"/>
  <c r="B175" i="17" a="1"/>
  <c r="B175" i="17" s="1"/>
  <c r="B174" i="17" a="1"/>
  <c r="B174" i="17" s="1"/>
  <c r="B173" i="17" a="1"/>
  <c r="B173" i="17" s="1"/>
  <c r="B172" i="17" a="1"/>
  <c r="B172" i="17" s="1"/>
  <c r="B171" i="17" a="1"/>
  <c r="B171" i="17" s="1"/>
  <c r="B170" i="17" a="1"/>
  <c r="B170" i="17" s="1"/>
  <c r="B169" i="17" a="1"/>
  <c r="B169" i="17" s="1"/>
  <c r="B168" i="17" a="1"/>
  <c r="B168" i="17" s="1"/>
  <c r="B167" i="17" a="1"/>
  <c r="B167" i="17" s="1"/>
  <c r="B166" i="17" a="1"/>
  <c r="B166" i="17" s="1"/>
  <c r="B165" i="17" a="1"/>
  <c r="B165" i="17" s="1"/>
  <c r="B164" i="17" a="1"/>
  <c r="B164" i="17" s="1"/>
  <c r="B163" i="17" a="1"/>
  <c r="B163" i="17" s="1"/>
  <c r="B162" i="17" a="1"/>
  <c r="B162" i="17" s="1"/>
  <c r="B161" i="17" a="1"/>
  <c r="B161" i="17" s="1"/>
  <c r="B160" i="17" a="1"/>
  <c r="B160" i="17" s="1"/>
  <c r="B159" i="17" a="1"/>
  <c r="B159" i="17" s="1"/>
  <c r="B158" i="17" a="1"/>
  <c r="B158" i="17" s="1"/>
  <c r="B157" i="17" a="1"/>
  <c r="B157" i="17" s="1"/>
  <c r="B156" i="17" a="1"/>
  <c r="B156" i="17" s="1"/>
  <c r="B155" i="17" a="1"/>
  <c r="B155" i="17" s="1"/>
  <c r="B154" i="17" a="1"/>
  <c r="B154" i="17" s="1"/>
  <c r="B153" i="17" a="1"/>
  <c r="B153" i="17" s="1"/>
  <c r="B152" i="17" a="1"/>
  <c r="B152" i="17" s="1"/>
  <c r="B151" i="17" a="1"/>
  <c r="B151" i="17" s="1"/>
  <c r="B150" i="17" a="1"/>
  <c r="B150" i="17" s="1"/>
  <c r="B149" i="17" a="1"/>
  <c r="B149" i="17" s="1"/>
  <c r="B148" i="17" a="1"/>
  <c r="B148" i="17" s="1"/>
  <c r="B147" i="17" a="1"/>
  <c r="B147" i="17" s="1"/>
  <c r="B146" i="17" a="1"/>
  <c r="B146" i="17" s="1"/>
  <c r="B145" i="17" a="1"/>
  <c r="B145" i="17" s="1"/>
  <c r="B144" i="17" a="1"/>
  <c r="B144" i="17" s="1"/>
  <c r="B143" i="17" a="1"/>
  <c r="B143" i="17" s="1"/>
  <c r="B142" i="17" a="1"/>
  <c r="B142" i="17" s="1"/>
  <c r="B141" i="17" a="1"/>
  <c r="B141" i="17" s="1"/>
  <c r="B140" i="17" a="1"/>
  <c r="B140" i="17" s="1"/>
  <c r="B139" i="17" a="1"/>
  <c r="B139" i="17" s="1"/>
  <c r="B138" i="17" a="1"/>
  <c r="B138" i="17" s="1"/>
  <c r="B137" i="17" a="1"/>
  <c r="B137" i="17" s="1"/>
  <c r="B136" i="17" a="1"/>
  <c r="B136" i="17" s="1"/>
  <c r="B135" i="17" a="1"/>
  <c r="B135" i="17" s="1"/>
  <c r="B134" i="17" a="1"/>
  <c r="B134" i="17" s="1"/>
  <c r="B133" i="17" a="1"/>
  <c r="B133" i="17" s="1"/>
  <c r="B132" i="17" a="1"/>
  <c r="B132" i="17" s="1"/>
  <c r="B131" i="17" a="1"/>
  <c r="B131" i="17" s="1"/>
  <c r="B130" i="17" a="1"/>
  <c r="B130" i="17" s="1"/>
  <c r="B129" i="17" a="1"/>
  <c r="B129" i="17" s="1"/>
  <c r="B128" i="17" a="1"/>
  <c r="B128" i="17" s="1"/>
  <c r="B127" i="17" a="1"/>
  <c r="B127" i="17" s="1"/>
  <c r="B126" i="17" a="1"/>
  <c r="B126" i="17" s="1"/>
  <c r="B125" i="17" a="1"/>
  <c r="B125" i="17" s="1"/>
  <c r="B124" i="17" a="1"/>
  <c r="B124" i="17" s="1"/>
  <c r="B123" i="17" a="1"/>
  <c r="B123" i="17" s="1"/>
  <c r="B122" i="17" a="1"/>
  <c r="B122" i="17" s="1"/>
  <c r="B121" i="17" a="1"/>
  <c r="B121" i="17" s="1"/>
  <c r="B120" i="17" a="1"/>
  <c r="B120" i="17" s="1"/>
  <c r="B119" i="17" a="1"/>
  <c r="B119" i="17" s="1"/>
  <c r="B118" i="17" a="1"/>
  <c r="B118" i="17" s="1"/>
  <c r="B117" i="17" a="1"/>
  <c r="B117" i="17" s="1"/>
  <c r="B116" i="17" a="1"/>
  <c r="B116" i="17" s="1"/>
  <c r="B115" i="17" a="1"/>
  <c r="B115" i="17" s="1"/>
  <c r="B114" i="17" a="1"/>
  <c r="B114" i="17" s="1"/>
  <c r="B113" i="17" a="1"/>
  <c r="B113" i="17" s="1"/>
  <c r="B112" i="17" a="1"/>
  <c r="B112" i="17" s="1"/>
  <c r="B111" i="17" a="1"/>
  <c r="B111" i="17" s="1"/>
  <c r="B110" i="17" a="1"/>
  <c r="B110" i="17" s="1"/>
  <c r="B109" i="17" a="1"/>
  <c r="B109" i="17" s="1"/>
  <c r="B108" i="17" a="1"/>
  <c r="B108" i="17" s="1"/>
  <c r="B107" i="17" a="1"/>
  <c r="B107" i="17" s="1"/>
  <c r="B106" i="17" a="1"/>
  <c r="B106" i="17" s="1"/>
  <c r="B105" i="17" a="1"/>
  <c r="B105" i="17" s="1"/>
  <c r="B104" i="17" a="1"/>
  <c r="B104" i="17" s="1"/>
  <c r="B103" i="17" a="1"/>
  <c r="B103" i="17" s="1"/>
  <c r="B102" i="17" a="1"/>
  <c r="B102" i="17" s="1"/>
  <c r="B101" i="17" a="1"/>
  <c r="B101" i="17" s="1"/>
  <c r="B100" i="17" a="1"/>
  <c r="B100" i="17" s="1"/>
  <c r="B99" i="17" a="1"/>
  <c r="B99" i="17" s="1"/>
  <c r="B98" i="17" a="1"/>
  <c r="B98" i="17" s="1"/>
  <c r="B97" i="17" a="1"/>
  <c r="B97" i="17" s="1"/>
  <c r="B96" i="17" a="1"/>
  <c r="B96" i="17" s="1"/>
  <c r="B95" i="17" a="1"/>
  <c r="B95" i="17" s="1"/>
  <c r="B94" i="17" a="1"/>
  <c r="B94" i="17" s="1"/>
  <c r="B93" i="17" a="1"/>
  <c r="B93" i="17" s="1"/>
  <c r="B92" i="17" a="1"/>
  <c r="B92" i="17" s="1"/>
  <c r="B91" i="17" a="1"/>
  <c r="B91" i="17" s="1"/>
  <c r="B90" i="17" a="1"/>
  <c r="B90" i="17" s="1"/>
  <c r="B89" i="17" a="1"/>
  <c r="B89" i="17" s="1"/>
  <c r="B88" i="17" a="1"/>
  <c r="B88" i="17" s="1"/>
  <c r="B87" i="17" a="1"/>
  <c r="B87" i="17" s="1"/>
  <c r="B86" i="17" a="1"/>
  <c r="B86" i="17" s="1"/>
  <c r="B85" i="17" a="1"/>
  <c r="B85" i="17" s="1"/>
  <c r="B84" i="17" a="1"/>
  <c r="B84" i="17" s="1"/>
  <c r="B83" i="17" a="1"/>
  <c r="B83" i="17" s="1"/>
  <c r="B82" i="17" a="1"/>
  <c r="B82" i="17" s="1"/>
  <c r="B81" i="17" a="1"/>
  <c r="B81" i="17" s="1"/>
  <c r="B80" i="17" a="1"/>
  <c r="B80" i="17" s="1"/>
  <c r="B79" i="17" a="1"/>
  <c r="B79" i="17" s="1"/>
  <c r="B78" i="17" a="1"/>
  <c r="B78" i="17" s="1"/>
  <c r="B77" i="17" a="1"/>
  <c r="B77" i="17" s="1"/>
  <c r="B76" i="17" a="1"/>
  <c r="B76" i="17" s="1"/>
  <c r="B75" i="17" a="1"/>
  <c r="B75" i="17" s="1"/>
  <c r="B74" i="17" a="1"/>
  <c r="B74" i="17" s="1"/>
  <c r="B296" i="15" a="1"/>
  <c r="B296" i="15" s="1"/>
  <c r="B263" i="15" a="1"/>
  <c r="B263" i="15" s="1"/>
  <c r="B264" i="15" a="1"/>
  <c r="B264" i="15" s="1"/>
  <c r="B265" i="15" a="1"/>
  <c r="B265" i="15" s="1"/>
  <c r="B266" i="15" a="1"/>
  <c r="B266" i="15" s="1"/>
  <c r="B267" i="15" a="1"/>
  <c r="B267" i="15" s="1"/>
  <c r="B268" i="15" a="1"/>
  <c r="B268" i="15" s="1"/>
  <c r="B269" i="15" a="1"/>
  <c r="B269" i="15" s="1"/>
  <c r="B270" i="15" a="1"/>
  <c r="B270" i="15" s="1"/>
  <c r="B271" i="15" a="1"/>
  <c r="B271" i="15" s="1"/>
  <c r="B272" i="15" a="1"/>
  <c r="B272" i="15" s="1"/>
  <c r="B273" i="15" a="1"/>
  <c r="B273" i="15" s="1"/>
  <c r="B274" i="15" a="1"/>
  <c r="B274" i="15" s="1"/>
  <c r="B275" i="15" a="1"/>
  <c r="B275" i="15" s="1"/>
  <c r="B276" i="15" a="1"/>
  <c r="B276" i="15" s="1"/>
  <c r="B277" i="15" a="1"/>
  <c r="B277" i="15" s="1"/>
  <c r="B278" i="15" a="1"/>
  <c r="B278" i="15" s="1"/>
  <c r="B279" i="15" a="1"/>
  <c r="B279" i="15" s="1"/>
  <c r="B280" i="15" a="1"/>
  <c r="B280" i="15" s="1"/>
  <c r="B281" i="15" a="1"/>
  <c r="B281" i="15" s="1"/>
  <c r="B282" i="15" a="1"/>
  <c r="B282" i="15" s="1"/>
  <c r="B283" i="15" a="1"/>
  <c r="B283" i="15" s="1"/>
  <c r="B284" i="15" a="1"/>
  <c r="B284" i="15" s="1"/>
  <c r="B285" i="15" a="1"/>
  <c r="B285" i="15" s="1"/>
  <c r="B286" i="15" a="1"/>
  <c r="B286" i="15" s="1"/>
  <c r="B287" i="15" a="1"/>
  <c r="B287" i="15" s="1"/>
  <c r="B305" i="12" a="1"/>
  <c r="B305" i="12" s="1"/>
  <c r="B292" i="12" a="1"/>
  <c r="B292" i="12" s="1"/>
  <c r="B293" i="12" a="1"/>
  <c r="B293" i="12" s="1"/>
  <c r="B294" i="12" a="1"/>
  <c r="B294" i="12" s="1"/>
  <c r="B295" i="12" a="1"/>
  <c r="B295" i="12" s="1"/>
  <c r="B296" i="12" a="1"/>
  <c r="B296" i="12" s="1"/>
  <c r="B291" i="12" a="1"/>
  <c r="B291" i="12" s="1"/>
  <c r="B289" i="12" a="1"/>
  <c r="B289" i="12" s="1"/>
  <c r="B290" i="12" a="1"/>
  <c r="B290" i="12" s="1"/>
  <c r="B279" i="12" a="1"/>
  <c r="B279" i="12" s="1"/>
  <c r="B280" i="12" a="1"/>
  <c r="B280" i="12" s="1"/>
  <c r="B281" i="12" a="1"/>
  <c r="B281" i="12" s="1"/>
  <c r="B282" i="12" a="1"/>
  <c r="B282" i="12" s="1"/>
  <c r="B283" i="12" a="1"/>
  <c r="B283" i="12" s="1"/>
  <c r="B284" i="12" a="1"/>
  <c r="B284" i="12" s="1"/>
  <c r="B285" i="12" a="1"/>
  <c r="B285" i="12" s="1"/>
  <c r="B286" i="12" a="1"/>
  <c r="B286" i="12" s="1"/>
  <c r="B287" i="12" a="1"/>
  <c r="B287" i="12" s="1"/>
  <c r="B288" i="12" a="1"/>
  <c r="B288" i="12" s="1"/>
  <c r="B274" i="12" a="1"/>
  <c r="B274" i="12" s="1"/>
  <c r="B275" i="12" a="1"/>
  <c r="B275" i="12" s="1"/>
  <c r="B276" i="12" a="1"/>
  <c r="B276" i="12" s="1"/>
  <c r="B277" i="12" a="1"/>
  <c r="B277" i="12" s="1"/>
  <c r="B278" i="12" a="1"/>
  <c r="B278" i="12" s="1"/>
  <c r="B273" i="12" a="1"/>
  <c r="B273" i="12" s="1"/>
  <c r="B268" i="12" a="1"/>
  <c r="B268" i="12" s="1"/>
  <c r="B269" i="12" a="1"/>
  <c r="B269" i="12" s="1"/>
  <c r="B270" i="12" a="1"/>
  <c r="B270" i="12" s="1"/>
  <c r="B271" i="12" a="1"/>
  <c r="B271" i="12" s="1"/>
  <c r="B272" i="12" a="1"/>
  <c r="B272" i="12" s="1"/>
  <c r="B267" i="12" a="1"/>
  <c r="B267" i="12" s="1"/>
  <c r="B262" i="12" a="1"/>
  <c r="B262" i="12" s="1"/>
  <c r="B263" i="12" a="1"/>
  <c r="B263" i="12" s="1"/>
  <c r="B264" i="12" a="1"/>
  <c r="B264" i="12" s="1"/>
  <c r="B265" i="12" a="1"/>
  <c r="B265" i="12" s="1"/>
  <c r="B266" i="12" a="1"/>
  <c r="B266" i="12" s="1"/>
  <c r="B261" i="12" a="1"/>
  <c r="B261" i="12" s="1"/>
  <c r="B257" i="12" a="1"/>
  <c r="B257" i="12" s="1"/>
  <c r="B258" i="12" a="1"/>
  <c r="B258" i="12" s="1"/>
  <c r="B259" i="12" a="1"/>
  <c r="B259" i="12" s="1"/>
  <c r="B260" i="12" a="1"/>
  <c r="B260" i="12" s="1"/>
  <c r="B243" i="12" a="1"/>
  <c r="B243" i="12" s="1"/>
  <c r="B244" i="12" a="1"/>
  <c r="B244" i="12" s="1"/>
  <c r="B245" i="12" a="1"/>
  <c r="B245" i="12" s="1"/>
  <c r="B246" i="12" a="1"/>
  <c r="B246" i="12" s="1"/>
  <c r="B247" i="12" a="1"/>
  <c r="B247" i="12" s="1"/>
  <c r="B248" i="12" a="1"/>
  <c r="B248" i="12" s="1"/>
  <c r="B249" i="12" a="1"/>
  <c r="B249" i="12" s="1"/>
  <c r="B250" i="12" a="1"/>
  <c r="B250" i="12" s="1"/>
  <c r="B251" i="12" a="1"/>
  <c r="B251" i="12" s="1"/>
  <c r="B252" i="12" a="1"/>
  <c r="B252" i="12" s="1"/>
  <c r="B253" i="12" a="1"/>
  <c r="B253" i="12" s="1"/>
  <c r="B254" i="12" a="1"/>
  <c r="B254" i="12" s="1"/>
  <c r="B255" i="12" a="1"/>
  <c r="B255" i="12" s="1"/>
  <c r="B256" i="12" a="1"/>
  <c r="B256" i="12" s="1"/>
  <c r="B241" i="12" a="1"/>
  <c r="B241" i="12" s="1"/>
  <c r="B242" i="12" a="1"/>
  <c r="B242" i="12" s="1"/>
  <c r="B231" i="12" a="1"/>
  <c r="B231" i="12" s="1"/>
  <c r="B232" i="12" a="1"/>
  <c r="B232" i="12" s="1"/>
  <c r="B233" i="12" a="1"/>
  <c r="B233" i="12" s="1"/>
  <c r="B234" i="12" a="1"/>
  <c r="B234" i="12" s="1"/>
  <c r="B235" i="12" a="1"/>
  <c r="B235" i="12" s="1"/>
  <c r="B236" i="12" a="1"/>
  <c r="B236" i="12" s="1"/>
  <c r="B237" i="12" a="1"/>
  <c r="B237" i="12" s="1"/>
  <c r="B238" i="12" a="1"/>
  <c r="B238" i="12" s="1"/>
  <c r="B239" i="12" a="1"/>
  <c r="B239" i="12" s="1"/>
  <c r="B240" i="12" a="1"/>
  <c r="B240" i="12" s="1"/>
  <c r="B226" i="12" a="1"/>
  <c r="B226" i="12" s="1"/>
  <c r="B227" i="12" a="1"/>
  <c r="B227" i="12" s="1"/>
  <c r="B228" i="12" a="1"/>
  <c r="B228" i="12" s="1"/>
  <c r="B229" i="12" a="1"/>
  <c r="B229" i="12" s="1"/>
  <c r="B230" i="12" a="1"/>
  <c r="B230" i="12" s="1"/>
  <c r="B213" i="12" a="1"/>
  <c r="B213" i="12" s="1"/>
  <c r="B214" i="12" a="1"/>
  <c r="B214" i="12" s="1"/>
  <c r="B215" i="12" a="1"/>
  <c r="B215" i="12" s="1"/>
  <c r="B216" i="12" a="1"/>
  <c r="B216" i="12" s="1"/>
  <c r="B217" i="12" a="1"/>
  <c r="B217" i="12" s="1"/>
  <c r="B218" i="12" a="1"/>
  <c r="B218" i="12" s="1"/>
  <c r="B219" i="12" a="1"/>
  <c r="B219" i="12" s="1"/>
  <c r="B220" i="12" a="1"/>
  <c r="B220" i="12" s="1"/>
  <c r="B221" i="12" a="1"/>
  <c r="B221" i="12" s="1"/>
  <c r="B222" i="12" a="1"/>
  <c r="B222" i="12" s="1"/>
  <c r="B223" i="12" a="1"/>
  <c r="B223" i="12" s="1"/>
  <c r="B207" i="12" a="1"/>
  <c r="B207" i="12" s="1"/>
  <c r="B208" i="12" a="1"/>
  <c r="B208" i="12" s="1"/>
  <c r="B209" i="12" a="1"/>
  <c r="B209" i="12" s="1"/>
  <c r="B210" i="12" a="1"/>
  <c r="B210" i="12" s="1"/>
  <c r="B211" i="12" a="1"/>
  <c r="B211" i="12" s="1"/>
  <c r="B212" i="12" a="1"/>
  <c r="B212" i="12" s="1"/>
  <c r="B224" i="12" a="1"/>
  <c r="B224" i="12" s="1"/>
  <c r="B189" i="12" a="1"/>
  <c r="B189" i="12" s="1"/>
  <c r="B190" i="12" a="1"/>
  <c r="B190" i="12" s="1"/>
  <c r="B191" i="12" a="1"/>
  <c r="B191" i="12" s="1"/>
  <c r="B192" i="12" a="1"/>
  <c r="B192" i="12" s="1"/>
  <c r="B193" i="12" a="1"/>
  <c r="B193" i="12" s="1"/>
  <c r="B194" i="12" a="1"/>
  <c r="B194" i="12" s="1"/>
  <c r="B195" i="12" a="1"/>
  <c r="B195" i="12" s="1"/>
  <c r="B196" i="12" a="1"/>
  <c r="B196" i="12" s="1"/>
  <c r="B197" i="12" a="1"/>
  <c r="B197" i="12" s="1"/>
  <c r="B198" i="12" a="1"/>
  <c r="B198" i="12" s="1"/>
  <c r="B199" i="12" a="1"/>
  <c r="B199" i="12" s="1"/>
  <c r="B200" i="12" a="1"/>
  <c r="B200" i="12" s="1"/>
  <c r="B201" i="12" a="1"/>
  <c r="B201" i="12" s="1"/>
  <c r="B202" i="12" a="1"/>
  <c r="B202" i="12" s="1"/>
  <c r="B203" i="12" a="1"/>
  <c r="B203" i="12" s="1"/>
  <c r="B204" i="12" a="1"/>
  <c r="B204" i="12" s="1"/>
  <c r="B205" i="12" a="1"/>
  <c r="B205" i="12" s="1"/>
  <c r="B206" i="12" a="1"/>
  <c r="B206" i="12" s="1"/>
  <c r="B117" i="12" a="1"/>
  <c r="B117" i="12" s="1"/>
  <c r="B118" i="12" a="1"/>
  <c r="B118" i="12" s="1"/>
  <c r="B119" i="12" a="1"/>
  <c r="B119" i="12" s="1"/>
  <c r="B120" i="12" a="1"/>
  <c r="B120" i="12" s="1"/>
  <c r="B121" i="12" a="1"/>
  <c r="B121" i="12" s="1"/>
  <c r="B122" i="12" a="1"/>
  <c r="B122" i="12" s="1"/>
  <c r="B123" i="12" a="1"/>
  <c r="B123" i="12" s="1"/>
  <c r="B124" i="12" a="1"/>
  <c r="B124" i="12" s="1"/>
  <c r="B125" i="12" a="1"/>
  <c r="B125" i="12" s="1"/>
  <c r="B126" i="12" a="1"/>
  <c r="B126" i="12" s="1"/>
  <c r="B127" i="12" a="1"/>
  <c r="B127" i="12" s="1"/>
  <c r="B128" i="12" a="1"/>
  <c r="B128" i="12" s="1"/>
  <c r="B129" i="12" a="1"/>
  <c r="B129" i="12" s="1"/>
  <c r="B130" i="12" a="1"/>
  <c r="B130" i="12" s="1"/>
  <c r="B131" i="12" a="1"/>
  <c r="B131" i="12" s="1"/>
  <c r="B132" i="12" a="1"/>
  <c r="B132" i="12" s="1"/>
  <c r="B133" i="12" a="1"/>
  <c r="B133" i="12" s="1"/>
  <c r="B134" i="12" a="1"/>
  <c r="B134" i="12" s="1"/>
  <c r="B135" i="12" a="1"/>
  <c r="B135" i="12" s="1"/>
  <c r="B136" i="12" a="1"/>
  <c r="B136" i="12" s="1"/>
  <c r="B137" i="12" a="1"/>
  <c r="B137" i="12" s="1"/>
  <c r="B138" i="12" a="1"/>
  <c r="B138" i="12" s="1"/>
  <c r="B139" i="12" a="1"/>
  <c r="B139" i="12" s="1"/>
  <c r="B140" i="12" a="1"/>
  <c r="B140" i="12" s="1"/>
  <c r="B141" i="12" a="1"/>
  <c r="B141" i="12" s="1"/>
  <c r="B142" i="12" a="1"/>
  <c r="B142" i="12" s="1"/>
  <c r="B143" i="12" a="1"/>
  <c r="B143" i="12" s="1"/>
  <c r="B144" i="12" a="1"/>
  <c r="B144" i="12" s="1"/>
  <c r="B145" i="12" a="1"/>
  <c r="B145" i="12" s="1"/>
  <c r="B146" i="12" a="1"/>
  <c r="B146" i="12" s="1"/>
  <c r="B147" i="12" a="1"/>
  <c r="B147" i="12" s="1"/>
  <c r="B148" i="12" a="1"/>
  <c r="B148" i="12" s="1"/>
  <c r="B149" i="12" a="1"/>
  <c r="B149" i="12" s="1"/>
  <c r="B150" i="12" a="1"/>
  <c r="B150" i="12" s="1"/>
  <c r="B151" i="12" a="1"/>
  <c r="B151" i="12" s="1"/>
  <c r="B152" i="12" a="1"/>
  <c r="B152" i="12" s="1"/>
  <c r="B153" i="12" a="1"/>
  <c r="B153" i="12" s="1"/>
  <c r="B154" i="12" a="1"/>
  <c r="B154" i="12" s="1"/>
  <c r="B155" i="12" a="1"/>
  <c r="B155" i="12" s="1"/>
  <c r="B156" i="12" a="1"/>
  <c r="B156" i="12" s="1"/>
  <c r="B157" i="12" a="1"/>
  <c r="B157" i="12" s="1"/>
  <c r="B158" i="12" a="1"/>
  <c r="B158" i="12" s="1"/>
  <c r="B159" i="12" a="1"/>
  <c r="B159" i="12" s="1"/>
  <c r="B160" i="12" a="1"/>
  <c r="B160" i="12" s="1"/>
  <c r="B161" i="12" a="1"/>
  <c r="B161" i="12" s="1"/>
  <c r="B162" i="12" a="1"/>
  <c r="B162" i="12" s="1"/>
  <c r="B163" i="12" a="1"/>
  <c r="B163" i="12" s="1"/>
  <c r="B164" i="12" a="1"/>
  <c r="B164" i="12" s="1"/>
  <c r="B165" i="12" a="1"/>
  <c r="B165" i="12" s="1"/>
  <c r="B166" i="12" a="1"/>
  <c r="B166" i="12" s="1"/>
  <c r="B167" i="12" a="1"/>
  <c r="B167" i="12" s="1"/>
  <c r="B168" i="12" a="1"/>
  <c r="B168" i="12" s="1"/>
  <c r="B169" i="12" a="1"/>
  <c r="B169" i="12" s="1"/>
  <c r="B170" i="12" a="1"/>
  <c r="B170" i="12" s="1"/>
  <c r="B171" i="12" a="1"/>
  <c r="B171" i="12" s="1"/>
  <c r="B172" i="12" a="1"/>
  <c r="B172" i="12" s="1"/>
  <c r="B173" i="12" a="1"/>
  <c r="B173" i="12" s="1"/>
  <c r="B174" i="12" a="1"/>
  <c r="B174" i="12" s="1"/>
  <c r="B175" i="12" a="1"/>
  <c r="B175" i="12" s="1"/>
  <c r="B176" i="12" a="1"/>
  <c r="B176" i="12" s="1"/>
  <c r="B177" i="12" a="1"/>
  <c r="B177" i="12" s="1"/>
  <c r="B178" i="12" a="1"/>
  <c r="B178" i="12" s="1"/>
  <c r="B179" i="12" a="1"/>
  <c r="B179" i="12" s="1"/>
  <c r="B180" i="12" a="1"/>
  <c r="B180" i="12" s="1"/>
  <c r="B181" i="12" a="1"/>
  <c r="B181" i="12" s="1"/>
  <c r="B182" i="12" a="1"/>
  <c r="B182" i="12" s="1"/>
  <c r="B183" i="12" a="1"/>
  <c r="B183" i="12" s="1"/>
  <c r="B184" i="12" a="1"/>
  <c r="B184" i="12" s="1"/>
  <c r="B185" i="12" a="1"/>
  <c r="B185" i="12" s="1"/>
  <c r="B186" i="12" a="1"/>
  <c r="B186" i="12" s="1"/>
  <c r="B187" i="12" a="1"/>
  <c r="B187" i="12" s="1"/>
  <c r="B188" i="12" a="1"/>
  <c r="B188" i="12" s="1"/>
  <c r="B111" i="10" a="1"/>
  <c r="B111" i="10" s="1"/>
  <c r="B101" i="10" a="1"/>
  <c r="B101" i="10" s="1"/>
  <c r="B102" i="10" a="1"/>
  <c r="B102" i="10" s="1"/>
  <c r="B103" i="10" a="1"/>
  <c r="B103" i="10" s="1"/>
  <c r="B104" i="10" a="1"/>
  <c r="B104" i="10" s="1"/>
  <c r="B105" i="10" a="1"/>
  <c r="B105" i="10" s="1"/>
  <c r="B106" i="10" a="1"/>
  <c r="B106" i="10" s="1"/>
  <c r="B107" i="10" a="1"/>
  <c r="B107" i="10" s="1"/>
  <c r="B108" i="10" a="1"/>
  <c r="B108" i="10" s="1"/>
  <c r="B109" i="10" a="1"/>
  <c r="B109" i="10" s="1"/>
  <c r="B80" i="10" a="1"/>
  <c r="B80" i="10" s="1"/>
  <c r="B81" i="10" a="1"/>
  <c r="B81" i="10" s="1"/>
  <c r="B82" i="10" a="1"/>
  <c r="B82" i="10" s="1"/>
  <c r="B83" i="10" a="1"/>
  <c r="B83" i="10" s="1"/>
  <c r="B84" i="10" a="1"/>
  <c r="B84" i="10" s="1"/>
  <c r="B85" i="10" a="1"/>
  <c r="B85" i="10" s="1"/>
  <c r="B86" i="10" a="1"/>
  <c r="B86" i="10" s="1"/>
  <c r="B87" i="10" a="1"/>
  <c r="B87" i="10" s="1"/>
  <c r="B88" i="10" a="1"/>
  <c r="B88" i="10" s="1"/>
  <c r="B89" i="10" a="1"/>
  <c r="B89" i="10" s="1"/>
  <c r="B90" i="10" a="1"/>
  <c r="B90" i="10" s="1"/>
  <c r="B91" i="10" a="1"/>
  <c r="B91" i="10" s="1"/>
  <c r="B92" i="10" a="1"/>
  <c r="B92" i="10" s="1"/>
  <c r="B93" i="10" a="1"/>
  <c r="B93" i="10" s="1"/>
  <c r="B94" i="10" a="1"/>
  <c r="B94" i="10" s="1"/>
  <c r="B95" i="10" a="1"/>
  <c r="B95" i="10" s="1"/>
  <c r="B96" i="10" a="1"/>
  <c r="B96" i="10" s="1"/>
  <c r="B97" i="10" a="1"/>
  <c r="B97" i="10" s="1"/>
  <c r="B98" i="10" a="1"/>
  <c r="B98" i="10" s="1"/>
  <c r="B99" i="10" a="1"/>
  <c r="B99" i="10" s="1"/>
  <c r="B104" i="9" a="1"/>
  <c r="B104" i="9" s="1"/>
  <c r="B105" i="9" a="1"/>
  <c r="B105" i="9" s="1"/>
  <c r="B106" i="9" a="1"/>
  <c r="B106" i="9" s="1"/>
  <c r="B107" i="9" a="1"/>
  <c r="B107" i="9" s="1"/>
  <c r="B108" i="9" a="1"/>
  <c r="B108" i="9" s="1"/>
  <c r="B109" i="9" a="1"/>
  <c r="B109" i="9" s="1"/>
  <c r="B110" i="9" a="1"/>
  <c r="B110" i="9" s="1"/>
  <c r="B111" i="9" a="1"/>
  <c r="B111" i="9" s="1"/>
  <c r="B112" i="9" a="1"/>
  <c r="B112" i="9" s="1"/>
  <c r="B113" i="9" a="1"/>
  <c r="B113" i="9" s="1"/>
  <c r="B114" i="9" a="1"/>
  <c r="B114" i="9" s="1"/>
  <c r="B115" i="9" a="1"/>
  <c r="B115" i="9" s="1"/>
  <c r="B116" i="9" a="1"/>
  <c r="B116" i="9" s="1"/>
  <c r="B117" i="9" a="1"/>
  <c r="B117" i="9" s="1"/>
  <c r="B118" i="9" a="1"/>
  <c r="B118" i="9" s="1"/>
  <c r="B119" i="9" a="1"/>
  <c r="B119" i="9" s="1"/>
  <c r="B120" i="9" a="1"/>
  <c r="B120" i="9" s="1"/>
  <c r="B121" i="9" a="1"/>
  <c r="B121" i="9" s="1"/>
  <c r="B122" i="9" a="1"/>
  <c r="B122" i="9" s="1"/>
  <c r="B123" i="9" a="1"/>
  <c r="B123" i="9" s="1"/>
  <c r="B124" i="9" a="1"/>
  <c r="B124" i="9" s="1"/>
  <c r="B125" i="9" a="1"/>
  <c r="B125" i="9" s="1"/>
  <c r="B126" i="9" a="1"/>
  <c r="B126" i="9" s="1"/>
  <c r="B127" i="9" a="1"/>
  <c r="B127" i="9" s="1"/>
  <c r="B128" i="9" a="1"/>
  <c r="B128" i="9" s="1"/>
  <c r="B129" i="9" a="1"/>
  <c r="B129" i="9" s="1"/>
  <c r="B130" i="9" a="1"/>
  <c r="B130" i="9" s="1"/>
  <c r="B131" i="9" a="1"/>
  <c r="B131" i="9" s="1"/>
  <c r="B132" i="9" a="1"/>
  <c r="B132" i="9" s="1"/>
  <c r="B133" i="9" a="1"/>
  <c r="B133" i="9" s="1"/>
  <c r="B134" i="9" a="1"/>
  <c r="B134" i="9" s="1"/>
  <c r="B135" i="9" a="1"/>
  <c r="B135" i="9" s="1"/>
  <c r="B136" i="9" a="1"/>
  <c r="B136" i="9" s="1"/>
  <c r="B137" i="9" a="1"/>
  <c r="B137" i="9" s="1"/>
  <c r="B138" i="9" a="1"/>
  <c r="B138" i="9" s="1"/>
  <c r="B139" i="9" a="1"/>
  <c r="B139" i="9" s="1"/>
  <c r="B140" i="9" a="1"/>
  <c r="B140" i="9" s="1"/>
  <c r="B141" i="9" a="1"/>
  <c r="B141" i="9" s="1"/>
  <c r="B142" i="9" a="1"/>
  <c r="B142" i="9" s="1"/>
  <c r="B143" i="9" a="1"/>
  <c r="B143" i="9" s="1"/>
  <c r="B144" i="9" a="1"/>
  <c r="B144" i="9" s="1"/>
  <c r="B145" i="9" a="1"/>
  <c r="B145" i="9" s="1"/>
  <c r="B146" i="9" a="1"/>
  <c r="B146" i="9" s="1"/>
  <c r="B147" i="9" a="1"/>
  <c r="B147" i="9" s="1"/>
  <c r="B148" i="9" a="1"/>
  <c r="B148" i="9" s="1"/>
  <c r="B149" i="9" a="1"/>
  <c r="B149" i="9" s="1"/>
  <c r="B150" i="9" a="1"/>
  <c r="B150" i="9" s="1"/>
  <c r="B151" i="9" a="1"/>
  <c r="B151" i="9" s="1"/>
  <c r="B152" i="9" a="1"/>
  <c r="B152" i="9" s="1"/>
  <c r="B153" i="9" a="1"/>
  <c r="B153" i="9" s="1"/>
  <c r="B154" i="9" a="1"/>
  <c r="B154" i="9" s="1"/>
  <c r="B155" i="9" a="1"/>
  <c r="B155" i="9" s="1"/>
  <c r="B156" i="9" a="1"/>
  <c r="B156" i="9" s="1"/>
  <c r="B157" i="9" a="1"/>
  <c r="B157" i="9" s="1"/>
  <c r="B158" i="9" a="1"/>
  <c r="B158" i="9" s="1"/>
  <c r="B159" i="9" a="1"/>
  <c r="B159" i="9" s="1"/>
  <c r="B98" i="9" a="1"/>
  <c r="B98" i="9" s="1"/>
  <c r="B99" i="9" a="1"/>
  <c r="B99" i="9" s="1"/>
  <c r="B100" i="9" a="1"/>
  <c r="B100" i="9" s="1"/>
  <c r="B101" i="9" a="1"/>
  <c r="B101" i="9" s="1"/>
  <c r="B102" i="9" a="1"/>
  <c r="B102" i="9" s="1"/>
  <c r="B103" i="9" a="1"/>
  <c r="B103" i="9" s="1"/>
  <c r="C121" i="6" a="1"/>
  <c r="C121" i="6" s="1"/>
  <c r="C514" i="5" a="1"/>
  <c r="C514" i="5" s="1"/>
  <c r="C949" i="4" a="1"/>
  <c r="C949" i="4" s="1"/>
  <c r="C953" i="4" a="1"/>
  <c r="C953" i="4" s="1"/>
  <c r="C948" i="4" a="1"/>
  <c r="C948" i="4" s="1"/>
  <c r="C947" i="4" a="1"/>
  <c r="C947" i="4" s="1"/>
  <c r="C513" i="5" a="1"/>
  <c r="C513" i="5" s="1"/>
  <c r="C93" i="6" a="1"/>
  <c r="C93" i="6" s="1"/>
  <c r="C94" i="6" a="1"/>
  <c r="C94" i="6" s="1"/>
  <c r="C95" i="6" a="1"/>
  <c r="C95" i="6" s="1"/>
  <c r="C96" i="6" a="1"/>
  <c r="C96" i="6" s="1"/>
  <c r="C97" i="6" a="1"/>
  <c r="C97" i="6" s="1"/>
  <c r="C98" i="6" a="1"/>
  <c r="C98" i="6" s="1"/>
  <c r="C99" i="6" a="1"/>
  <c r="C99" i="6" s="1"/>
  <c r="C100" i="6" a="1"/>
  <c r="C100" i="6" s="1"/>
  <c r="C101" i="6" a="1"/>
  <c r="C101" i="6" s="1"/>
  <c r="C102" i="6" a="1"/>
  <c r="C102" i="6" s="1"/>
  <c r="C103" i="6" a="1"/>
  <c r="C103" i="6" s="1"/>
  <c r="C104" i="6" a="1"/>
  <c r="C104" i="6" s="1"/>
  <c r="C105" i="6" a="1"/>
  <c r="C105" i="6" s="1"/>
  <c r="C106" i="6" a="1"/>
  <c r="C106" i="6" s="1"/>
  <c r="C107" i="6" a="1"/>
  <c r="C107" i="6" s="1"/>
  <c r="C108" i="6" a="1"/>
  <c r="C108" i="6" s="1"/>
  <c r="C109" i="6" a="1"/>
  <c r="C109" i="6" s="1"/>
  <c r="C110" i="6" a="1"/>
  <c r="C110" i="6" s="1"/>
  <c r="C111" i="6" a="1"/>
  <c r="C111" i="6" s="1"/>
  <c r="C112" i="6" a="1"/>
  <c r="C112" i="6" s="1"/>
  <c r="C113" i="6" a="1"/>
  <c r="C113" i="6" s="1"/>
  <c r="C114" i="6" a="1"/>
  <c r="C114" i="6" s="1"/>
  <c r="C115" i="6" a="1"/>
  <c r="C115" i="6" s="1"/>
  <c r="C116" i="6" a="1"/>
  <c r="C116" i="6" s="1"/>
  <c r="C117" i="6" a="1"/>
  <c r="C117" i="6" s="1"/>
  <c r="C118" i="6" a="1"/>
  <c r="C118" i="6" s="1"/>
  <c r="C119" i="6" a="1"/>
  <c r="C119" i="6" s="1"/>
  <c r="C120" i="6" a="1"/>
  <c r="C120" i="6" s="1"/>
  <c r="C91" i="6" a="1"/>
  <c r="C91" i="6" s="1"/>
  <c r="C946" i="4" a="1"/>
  <c r="C946" i="4" s="1"/>
  <c r="C945" i="4" a="1"/>
  <c r="C945" i="4" s="1"/>
  <c r="C944" i="4" a="1"/>
  <c r="C944" i="4" s="1"/>
  <c r="C943" i="4" a="1"/>
  <c r="C943" i="4" s="1"/>
  <c r="C942" i="4" a="1"/>
  <c r="C942" i="4" s="1"/>
  <c r="C941" i="4" a="1"/>
  <c r="C941" i="4" s="1"/>
  <c r="C940" i="4" a="1"/>
  <c r="C940" i="4" s="1"/>
  <c r="C939" i="4" a="1"/>
  <c r="C939" i="4" s="1"/>
  <c r="C938" i="4" a="1"/>
  <c r="C938" i="4" s="1"/>
  <c r="C937" i="4" a="1"/>
  <c r="C937" i="4" s="1"/>
  <c r="C936" i="4" a="1"/>
  <c r="C936" i="4" s="1"/>
  <c r="C935" i="4" a="1"/>
  <c r="C935" i="4" s="1"/>
  <c r="C934" i="4" a="1"/>
  <c r="C934" i="4" s="1"/>
  <c r="C933" i="4" a="1"/>
  <c r="C933" i="4" s="1"/>
  <c r="C932" i="4" a="1"/>
  <c r="C932" i="4" s="1"/>
  <c r="C931" i="4" a="1"/>
  <c r="C931" i="4" s="1"/>
  <c r="C930" i="4" a="1"/>
  <c r="C930" i="4" s="1"/>
  <c r="C929" i="4" a="1"/>
  <c r="C929" i="4" s="1"/>
  <c r="C928" i="4" a="1"/>
  <c r="C928" i="4" s="1"/>
  <c r="C927" i="4" a="1"/>
  <c r="C927" i="4" s="1"/>
  <c r="C926" i="4" a="1"/>
  <c r="C926" i="4" s="1"/>
  <c r="C925" i="4" a="1"/>
  <c r="C925" i="4" s="1"/>
  <c r="C924" i="4" a="1"/>
  <c r="C924" i="4" s="1"/>
  <c r="C923" i="4" a="1"/>
  <c r="C923" i="4" s="1"/>
  <c r="C922" i="4" a="1"/>
  <c r="C922" i="4" s="1"/>
  <c r="C921" i="4" a="1"/>
  <c r="C921" i="4" s="1"/>
  <c r="C920" i="4" a="1"/>
  <c r="C920" i="4" s="1"/>
  <c r="C919" i="4" a="1"/>
  <c r="C919" i="4" s="1"/>
  <c r="C918" i="4" a="1"/>
  <c r="C918" i="4" s="1"/>
  <c r="C917" i="4" a="1"/>
  <c r="C917" i="4" s="1"/>
  <c r="C916" i="4" a="1"/>
  <c r="C916" i="4" s="1"/>
  <c r="C915" i="4" a="1"/>
  <c r="C915" i="4" s="1"/>
  <c r="C914" i="4" a="1"/>
  <c r="C914" i="4" s="1"/>
  <c r="C913" i="4" a="1"/>
  <c r="C913" i="4" s="1"/>
  <c r="C912" i="4" a="1"/>
  <c r="C912" i="4" s="1"/>
  <c r="C911" i="4" a="1"/>
  <c r="C911" i="4" s="1"/>
  <c r="C910" i="4" a="1"/>
  <c r="C910" i="4" s="1"/>
  <c r="C909" i="4" a="1"/>
  <c r="C909" i="4" s="1"/>
  <c r="C908" i="4" a="1"/>
  <c r="C908" i="4" s="1"/>
  <c r="C907" i="4" a="1"/>
  <c r="C907" i="4" s="1"/>
  <c r="C906" i="4" a="1"/>
  <c r="C906" i="4" s="1"/>
  <c r="C905" i="4" a="1"/>
  <c r="C905" i="4" s="1"/>
  <c r="C904" i="4" a="1"/>
  <c r="C904" i="4" s="1"/>
  <c r="C903" i="4" a="1"/>
  <c r="C903" i="4" s="1"/>
  <c r="C902" i="4" a="1"/>
  <c r="C902" i="4" s="1"/>
  <c r="C901" i="4" a="1"/>
  <c r="C901" i="4" s="1"/>
  <c r="C900" i="4" a="1"/>
  <c r="C900" i="4" s="1"/>
  <c r="C899" i="4" a="1"/>
  <c r="C899" i="4" s="1"/>
  <c r="C898" i="4" a="1"/>
  <c r="C898" i="4" s="1"/>
  <c r="C897" i="4" a="1"/>
  <c r="C897" i="4" s="1"/>
  <c r="C896" i="4" a="1"/>
  <c r="C896" i="4" s="1"/>
  <c r="C895" i="4" a="1"/>
  <c r="C895" i="4" s="1"/>
  <c r="C894" i="4" a="1"/>
  <c r="C894" i="4" s="1"/>
  <c r="C893" i="4" a="1"/>
  <c r="C893" i="4" s="1"/>
  <c r="C892" i="4" a="1"/>
  <c r="C892" i="4" s="1"/>
  <c r="C891" i="4" a="1"/>
  <c r="C891" i="4" s="1"/>
  <c r="C890" i="4" a="1"/>
  <c r="C890" i="4" s="1"/>
  <c r="C889" i="4" a="1"/>
  <c r="C889" i="4" s="1"/>
  <c r="C888" i="4" a="1"/>
  <c r="C888" i="4" s="1"/>
  <c r="C859" i="4" a="1"/>
  <c r="C859" i="4" s="1"/>
  <c r="C858" i="4" a="1"/>
  <c r="C858" i="4" s="1"/>
  <c r="C857" i="4" a="1"/>
  <c r="C857" i="4" s="1"/>
  <c r="C860" i="4" a="1"/>
  <c r="C860" i="4" s="1"/>
  <c r="C861" i="4" a="1"/>
  <c r="C861" i="4" s="1"/>
  <c r="C862" i="4" a="1"/>
  <c r="C862" i="4" s="1"/>
  <c r="C863" i="4" a="1"/>
  <c r="C863" i="4" s="1"/>
  <c r="C864" i="4" a="1"/>
  <c r="C864" i="4" s="1"/>
  <c r="C865" i="4" a="1"/>
  <c r="C865" i="4" s="1"/>
  <c r="C866" i="4" a="1"/>
  <c r="C866" i="4" s="1"/>
  <c r="C867" i="4" a="1"/>
  <c r="C867" i="4" s="1"/>
  <c r="C868" i="4" a="1"/>
  <c r="C868" i="4" s="1"/>
  <c r="C869" i="4" a="1"/>
  <c r="C869" i="4" s="1"/>
  <c r="C870" i="4" a="1"/>
  <c r="C870" i="4" s="1"/>
  <c r="C871" i="4" a="1"/>
  <c r="C871" i="4" s="1"/>
  <c r="C872" i="4" a="1"/>
  <c r="C872" i="4" s="1"/>
  <c r="C873" i="4" a="1"/>
  <c r="C873" i="4" s="1"/>
  <c r="C874" i="4" a="1"/>
  <c r="C874" i="4" s="1"/>
  <c r="C875" i="4" a="1"/>
  <c r="C875" i="4" s="1"/>
  <c r="C876" i="4" a="1"/>
  <c r="C876" i="4" s="1"/>
  <c r="C877" i="4" a="1"/>
  <c r="C877" i="4" s="1"/>
  <c r="C878" i="4" a="1"/>
  <c r="C878" i="4" s="1"/>
  <c r="C879" i="4" a="1"/>
  <c r="C879" i="4" s="1"/>
  <c r="C880" i="4" a="1"/>
  <c r="C880" i="4" s="1"/>
  <c r="C881" i="4" a="1"/>
  <c r="C881" i="4" s="1"/>
  <c r="C882" i="4" a="1"/>
  <c r="C882" i="4" s="1"/>
  <c r="C883" i="4" a="1"/>
  <c r="C883" i="4" s="1"/>
  <c r="C884" i="4" a="1"/>
  <c r="C884" i="4" s="1"/>
  <c r="C885" i="4" a="1"/>
  <c r="C885" i="4" s="1"/>
  <c r="C886" i="4" a="1"/>
  <c r="C886" i="4" s="1"/>
  <c r="C453" i="5" a="1"/>
  <c r="C453" i="5" s="1"/>
  <c r="C512" i="5" a="1"/>
  <c r="C512" i="5" s="1"/>
  <c r="C511" i="5" a="1"/>
  <c r="C511" i="5" s="1"/>
  <c r="C510" i="5" a="1"/>
  <c r="C510" i="5" s="1"/>
  <c r="C509" i="5" a="1"/>
  <c r="C509" i="5" s="1"/>
  <c r="C508" i="5" a="1"/>
  <c r="C508" i="5" s="1"/>
  <c r="C507" i="5" a="1"/>
  <c r="C507" i="5" s="1"/>
  <c r="C506" i="5" a="1"/>
  <c r="C506" i="5" s="1"/>
  <c r="C505" i="5" a="1"/>
  <c r="C505" i="5" s="1"/>
  <c r="C504" i="5" a="1"/>
  <c r="C504" i="5" s="1"/>
  <c r="C503" i="5" a="1"/>
  <c r="C503" i="5" s="1"/>
  <c r="C502" i="5" a="1"/>
  <c r="C502" i="5" s="1"/>
  <c r="C501" i="5" a="1"/>
  <c r="C501" i="5" s="1"/>
  <c r="C500" i="5" a="1"/>
  <c r="C500" i="5" s="1"/>
  <c r="C499" i="5" a="1"/>
  <c r="C499" i="5" s="1"/>
  <c r="C498" i="5" a="1"/>
  <c r="C498" i="5" s="1"/>
  <c r="C497" i="5" a="1"/>
  <c r="C497" i="5" s="1"/>
  <c r="C496" i="5" a="1"/>
  <c r="C496" i="5" s="1"/>
  <c r="C495" i="5" a="1"/>
  <c r="C495" i="5" s="1"/>
  <c r="C494" i="5" a="1"/>
  <c r="C494" i="5" s="1"/>
  <c r="C493" i="5" a="1"/>
  <c r="C493" i="5" s="1"/>
  <c r="C492" i="5" a="1"/>
  <c r="C492" i="5" s="1"/>
  <c r="C491" i="5" a="1"/>
  <c r="C491" i="5" s="1"/>
  <c r="C490" i="5" a="1"/>
  <c r="C490" i="5" s="1"/>
  <c r="C489" i="5" a="1"/>
  <c r="C489" i="5" s="1"/>
  <c r="C488" i="5" a="1"/>
  <c r="C488" i="5" s="1"/>
  <c r="C487" i="5" a="1"/>
  <c r="C487" i="5" s="1"/>
  <c r="C486" i="5" a="1"/>
  <c r="C486" i="5" s="1"/>
  <c r="C485" i="5" a="1"/>
  <c r="C485" i="5" s="1"/>
  <c r="C484" i="5" a="1"/>
  <c r="C484" i="5" s="1"/>
  <c r="C483" i="5" a="1"/>
  <c r="C483" i="5" s="1"/>
  <c r="C482" i="5" a="1"/>
  <c r="C482" i="5" s="1"/>
  <c r="C481" i="5" a="1"/>
  <c r="C481" i="5" s="1"/>
  <c r="C480" i="5" a="1"/>
  <c r="C480" i="5" s="1"/>
  <c r="C479" i="5" a="1"/>
  <c r="C479" i="5" s="1"/>
  <c r="C478" i="5" a="1"/>
  <c r="C478" i="5" s="1"/>
  <c r="C477" i="5" a="1"/>
  <c r="C477" i="5" s="1"/>
  <c r="C476" i="5" a="1"/>
  <c r="C476" i="5" s="1"/>
  <c r="C475" i="5" a="1"/>
  <c r="C475" i="5" s="1"/>
  <c r="C474" i="5" a="1"/>
  <c r="C474" i="5" s="1"/>
  <c r="C473" i="5" a="1"/>
  <c r="C473" i="5" s="1"/>
  <c r="C472" i="5" a="1"/>
  <c r="C472" i="5" s="1"/>
  <c r="C471" i="5" a="1"/>
  <c r="C471" i="5" s="1"/>
  <c r="C470" i="5" a="1"/>
  <c r="C470" i="5" s="1"/>
  <c r="C469" i="5" a="1"/>
  <c r="C469" i="5" s="1"/>
  <c r="C468" i="5" a="1"/>
  <c r="C468" i="5" s="1"/>
  <c r="C467" i="5" a="1"/>
  <c r="C467" i="5" s="1"/>
  <c r="C466" i="5" a="1"/>
  <c r="C466" i="5" s="1"/>
  <c r="C465" i="5" a="1"/>
  <c r="C465" i="5" s="1"/>
  <c r="C464" i="5" a="1"/>
  <c r="C464" i="5" s="1"/>
  <c r="C463" i="5" a="1"/>
  <c r="C463" i="5" s="1"/>
  <c r="C462" i="5" a="1"/>
  <c r="C462" i="5" s="1"/>
  <c r="C461" i="5" a="1"/>
  <c r="C461" i="5" s="1"/>
  <c r="C460" i="5" a="1"/>
  <c r="C460" i="5" s="1"/>
  <c r="C459" i="5" a="1"/>
  <c r="C459" i="5" s="1"/>
  <c r="C458" i="5" a="1"/>
  <c r="C458" i="5" s="1"/>
  <c r="C457" i="5" a="1"/>
  <c r="C457" i="5" s="1"/>
  <c r="C456" i="5" a="1"/>
  <c r="C456" i="5" s="1"/>
  <c r="C455" i="5" a="1"/>
  <c r="C455" i="5" s="1"/>
  <c r="C454" i="5" a="1"/>
  <c r="C454" i="5" s="1"/>
  <c r="B123" i="13" a="1"/>
  <c r="B123" i="13" s="1"/>
  <c r="B88" i="9" a="1"/>
  <c r="B88" i="9" s="1"/>
  <c r="B89" i="9" a="1"/>
  <c r="B89" i="9" s="1"/>
  <c r="B90" i="9" a="1"/>
  <c r="B90" i="9" s="1"/>
  <c r="B91" i="9" a="1"/>
  <c r="B91" i="9" s="1"/>
  <c r="B92" i="9" a="1"/>
  <c r="B92" i="9" s="1"/>
  <c r="B93" i="9" a="1"/>
  <c r="B93" i="9" s="1"/>
  <c r="B94" i="9" a="1"/>
  <c r="B94" i="9" s="1"/>
  <c r="B95" i="9" a="1"/>
  <c r="B95" i="9" s="1"/>
  <c r="B96" i="9" a="1"/>
  <c r="B96" i="9" s="1"/>
  <c r="B97" i="9" a="1"/>
  <c r="B97" i="9" s="1"/>
  <c r="C86" i="6" a="1"/>
  <c r="C86" i="6" s="1"/>
  <c r="C87" i="6" a="1"/>
  <c r="C87" i="6" s="1"/>
  <c r="C88" i="6" a="1"/>
  <c r="C88" i="6" s="1"/>
  <c r="C89" i="6" a="1"/>
  <c r="C89" i="6" s="1"/>
  <c r="C90" i="6" a="1"/>
  <c r="C90" i="6" s="1"/>
  <c r="C856" i="4" a="1"/>
  <c r="C856" i="4" s="1"/>
  <c r="C855" i="4" a="1"/>
  <c r="C855" i="4" s="1"/>
  <c r="C854" i="4" a="1"/>
  <c r="C854" i="4" s="1"/>
  <c r="C853" i="4" a="1"/>
  <c r="C853" i="4" s="1"/>
  <c r="C852" i="4" a="1"/>
  <c r="C852" i="4" s="1"/>
  <c r="C851" i="4" a="1"/>
  <c r="C851" i="4" s="1"/>
  <c r="C850" i="4" a="1"/>
  <c r="C850" i="4" s="1"/>
  <c r="C849" i="4" a="1"/>
  <c r="C849" i="4" s="1"/>
  <c r="C848" i="4" a="1"/>
  <c r="C848" i="4" s="1"/>
  <c r="C847" i="4" a="1"/>
  <c r="C847" i="4" s="1"/>
  <c r="C846" i="4" a="1"/>
  <c r="C846" i="4" s="1"/>
  <c r="C845" i="4" a="1"/>
  <c r="C845" i="4" s="1"/>
  <c r="C844" i="4" a="1"/>
  <c r="C844" i="4" s="1"/>
  <c r="C843" i="4" a="1"/>
  <c r="C843" i="4" s="1"/>
  <c r="C842" i="4" a="1"/>
  <c r="C842" i="4" s="1"/>
  <c r="C841" i="4" a="1"/>
  <c r="C841" i="4" s="1"/>
  <c r="C840" i="4" a="1"/>
  <c r="C840" i="4" s="1"/>
  <c r="C839" i="4" a="1"/>
  <c r="C839" i="4" s="1"/>
  <c r="C838" i="4" a="1"/>
  <c r="C838" i="4" s="1"/>
  <c r="C837" i="4" a="1"/>
  <c r="C837" i="4" s="1"/>
  <c r="C836" i="4" a="1"/>
  <c r="C836" i="4" s="1"/>
  <c r="C835" i="4" a="1"/>
  <c r="C835" i="4" s="1"/>
  <c r="C834" i="4" a="1"/>
  <c r="C834" i="4" s="1"/>
  <c r="C833" i="4" a="1"/>
  <c r="C833" i="4" s="1"/>
  <c r="C832" i="4" a="1"/>
  <c r="C832" i="4" s="1"/>
  <c r="C831" i="4" a="1"/>
  <c r="C831" i="4" s="1"/>
  <c r="C830" i="4" a="1"/>
  <c r="C830" i="4" s="1"/>
  <c r="C829" i="4" a="1"/>
  <c r="C829" i="4" s="1"/>
  <c r="C828" i="4" a="1"/>
  <c r="C828" i="4" s="1"/>
  <c r="C827" i="4" a="1"/>
  <c r="C827" i="4" s="1"/>
  <c r="C826" i="4" a="1"/>
  <c r="C826" i="4" s="1"/>
  <c r="C825" i="4" a="1"/>
  <c r="C825" i="4" s="1"/>
  <c r="C824" i="4" a="1"/>
  <c r="C824" i="4" s="1"/>
  <c r="C823" i="4" a="1"/>
  <c r="C823" i="4" s="1"/>
  <c r="C822" i="4" a="1"/>
  <c r="C822" i="4" s="1"/>
  <c r="C821" i="4" a="1"/>
  <c r="C821" i="4" s="1"/>
  <c r="C820" i="4" a="1"/>
  <c r="C820" i="4" s="1"/>
  <c r="C819" i="4" a="1"/>
  <c r="C819" i="4" s="1"/>
  <c r="C818" i="4" a="1"/>
  <c r="C818" i="4" s="1"/>
  <c r="C817" i="4" a="1"/>
  <c r="C817" i="4" s="1"/>
  <c r="C816" i="4" a="1"/>
  <c r="C816" i="4" s="1"/>
  <c r="C815" i="4" a="1"/>
  <c r="C815" i="4" s="1"/>
  <c r="C814" i="4" a="1"/>
  <c r="C814" i="4" s="1"/>
  <c r="C813" i="4" a="1"/>
  <c r="C813" i="4" s="1"/>
  <c r="C812" i="4" a="1"/>
  <c r="C812" i="4" s="1"/>
  <c r="C811" i="4" a="1"/>
  <c r="C811" i="4" s="1"/>
  <c r="C810" i="4" a="1"/>
  <c r="C810" i="4" s="1"/>
  <c r="C809" i="4" a="1"/>
  <c r="C809" i="4" s="1"/>
  <c r="C808" i="4" a="1"/>
  <c r="C808" i="4" s="1"/>
  <c r="C807" i="4" a="1"/>
  <c r="C807" i="4" s="1"/>
  <c r="C806" i="4" a="1"/>
  <c r="C806" i="4" s="1"/>
  <c r="C805" i="4" a="1"/>
  <c r="C805" i="4" s="1"/>
  <c r="C804" i="4" a="1"/>
  <c r="C804" i="4" s="1"/>
  <c r="C803" i="4" a="1"/>
  <c r="C803" i="4" s="1"/>
  <c r="C802" i="4" a="1"/>
  <c r="C802" i="4" s="1"/>
  <c r="C801" i="4" a="1"/>
  <c r="C801" i="4" s="1"/>
  <c r="C800" i="4" a="1"/>
  <c r="C800" i="4" s="1"/>
  <c r="C799" i="4" a="1"/>
  <c r="C799" i="4" s="1"/>
  <c r="C798" i="4" a="1"/>
  <c r="C798" i="4" s="1"/>
  <c r="C797" i="4" a="1"/>
  <c r="C797" i="4" s="1"/>
  <c r="C796" i="4" a="1"/>
  <c r="C796" i="4" s="1"/>
  <c r="C795" i="4" a="1"/>
  <c r="C795" i="4" s="1"/>
  <c r="C794" i="4" a="1"/>
  <c r="C794" i="4" s="1"/>
  <c r="C793" i="4" a="1"/>
  <c r="C793" i="4" s="1"/>
  <c r="C792" i="4" a="1"/>
  <c r="C792" i="4" s="1"/>
  <c r="C791" i="4" a="1"/>
  <c r="C791" i="4" s="1"/>
  <c r="C790" i="4" a="1"/>
  <c r="C790" i="4" s="1"/>
  <c r="C789" i="4" a="1"/>
  <c r="C789" i="4" s="1"/>
  <c r="C788" i="4" a="1"/>
  <c r="C788" i="4" s="1"/>
  <c r="C787" i="4" a="1"/>
  <c r="C787" i="4" s="1"/>
  <c r="C786" i="4" a="1"/>
  <c r="C786" i="4" s="1"/>
  <c r="C785" i="4" a="1"/>
  <c r="C785" i="4" s="1"/>
  <c r="C784" i="4" a="1"/>
  <c r="C784" i="4" s="1"/>
  <c r="C783" i="4" a="1"/>
  <c r="C783" i="4" s="1"/>
  <c r="C782" i="4" a="1"/>
  <c r="C782" i="4" s="1"/>
  <c r="C781" i="4" a="1"/>
  <c r="C781" i="4" s="1"/>
  <c r="C780" i="4" a="1"/>
  <c r="C780" i="4" s="1"/>
  <c r="C779" i="4" a="1"/>
  <c r="C779" i="4" s="1"/>
  <c r="C778" i="4" a="1"/>
  <c r="C778" i="4" s="1"/>
  <c r="C777" i="4" a="1"/>
  <c r="C777" i="4" s="1"/>
  <c r="C776" i="4" a="1"/>
  <c r="C776" i="4" s="1"/>
  <c r="C775" i="4" a="1"/>
  <c r="C775" i="4" s="1"/>
  <c r="C774" i="4" a="1"/>
  <c r="C774" i="4" s="1"/>
  <c r="C773" i="4" a="1"/>
  <c r="C773" i="4" s="1"/>
  <c r="C772" i="4" a="1"/>
  <c r="C772" i="4" s="1"/>
  <c r="C771" i="4" a="1"/>
  <c r="C771" i="4" s="1"/>
  <c r="C770" i="4" a="1"/>
  <c r="C770" i="4" s="1"/>
  <c r="C769" i="4" a="1"/>
  <c r="C769" i="4" s="1"/>
  <c r="C768" i="4" a="1"/>
  <c r="C768" i="4" s="1"/>
  <c r="C767" i="4" a="1"/>
  <c r="C767" i="4" s="1"/>
  <c r="C766" i="4" a="1"/>
  <c r="C766" i="4" s="1"/>
  <c r="C765" i="4" a="1"/>
  <c r="C765" i="4" s="1"/>
  <c r="C764" i="4" a="1"/>
  <c r="C764" i="4" s="1"/>
  <c r="C763" i="4" a="1"/>
  <c r="C763" i="4" s="1"/>
  <c r="C762" i="4" a="1"/>
  <c r="C762" i="4" s="1"/>
  <c r="C761" i="4" a="1"/>
  <c r="C761" i="4" s="1"/>
  <c r="C760" i="4" a="1"/>
  <c r="C760" i="4" s="1"/>
  <c r="C759" i="4" a="1"/>
  <c r="C759" i="4" s="1"/>
  <c r="C758" i="4" a="1"/>
  <c r="C758" i="4" s="1"/>
  <c r="C757" i="4" a="1"/>
  <c r="C757" i="4" s="1"/>
  <c r="C756" i="4" a="1"/>
  <c r="C756" i="4" s="1"/>
  <c r="C755" i="4" a="1"/>
  <c r="C755" i="4" s="1"/>
  <c r="C754" i="4" a="1"/>
  <c r="C754" i="4" s="1"/>
  <c r="C753" i="4" a="1"/>
  <c r="C753" i="4" s="1"/>
  <c r="C752" i="4" a="1"/>
  <c r="C752" i="4" s="1"/>
  <c r="C751" i="4" a="1"/>
  <c r="C751" i="4" s="1"/>
  <c r="C750" i="4" a="1"/>
  <c r="C750" i="4" s="1"/>
  <c r="C749" i="4" a="1"/>
  <c r="C749" i="4" s="1"/>
  <c r="C748" i="4" a="1"/>
  <c r="C748" i="4" s="1"/>
  <c r="C747" i="4" a="1"/>
  <c r="C747" i="4" s="1"/>
  <c r="C746" i="4" a="1"/>
  <c r="C746" i="4" s="1"/>
  <c r="C745" i="4" a="1"/>
  <c r="C745" i="4" s="1"/>
  <c r="C744" i="4" a="1"/>
  <c r="C744" i="4" s="1"/>
  <c r="C743" i="4" a="1"/>
  <c r="C743" i="4" s="1"/>
  <c r="C742" i="4" a="1"/>
  <c r="C742" i="4" s="1"/>
  <c r="C741" i="4" a="1"/>
  <c r="C741" i="4" s="1"/>
  <c r="C740" i="4" a="1"/>
  <c r="C740" i="4" s="1"/>
  <c r="C739" i="4" a="1"/>
  <c r="C739" i="4" s="1"/>
  <c r="C738" i="4" a="1"/>
  <c r="C738" i="4" s="1"/>
  <c r="C737" i="4" a="1"/>
  <c r="C737" i="4" s="1"/>
  <c r="C736" i="4" a="1"/>
  <c r="C736" i="4" s="1"/>
  <c r="C735" i="4" a="1"/>
  <c r="C735" i="4" s="1"/>
  <c r="C734" i="4" a="1"/>
  <c r="C734" i="4" s="1"/>
  <c r="C733" i="4" a="1"/>
  <c r="C733" i="4" s="1"/>
  <c r="C732" i="4" a="1"/>
  <c r="C732" i="4" s="1"/>
  <c r="C731" i="4" a="1"/>
  <c r="C731" i="4" s="1"/>
  <c r="C730" i="4" a="1"/>
  <c r="C730" i="4" s="1"/>
  <c r="C729" i="4" a="1"/>
  <c r="C729" i="4" s="1"/>
  <c r="C728" i="4" a="1"/>
  <c r="C728" i="4" s="1"/>
  <c r="C727" i="4" a="1"/>
  <c r="C727" i="4" s="1"/>
  <c r="C726" i="4" a="1"/>
  <c r="C726" i="4" s="1"/>
  <c r="C725" i="4" a="1"/>
  <c r="C725" i="4" s="1"/>
  <c r="C724" i="4" a="1"/>
  <c r="C724" i="4" s="1"/>
  <c r="C723" i="4" a="1"/>
  <c r="C723" i="4" s="1"/>
  <c r="C722" i="4" a="1"/>
  <c r="C722" i="4" s="1"/>
  <c r="C721" i="4" a="1"/>
  <c r="C721" i="4" s="1"/>
  <c r="C720" i="4" a="1"/>
  <c r="C720" i="4" s="1"/>
  <c r="C719" i="4" a="1"/>
  <c r="C719" i="4" s="1"/>
  <c r="C718" i="4" a="1"/>
  <c r="C718" i="4" s="1"/>
  <c r="C717" i="4" a="1"/>
  <c r="C717" i="4" s="1"/>
  <c r="C716" i="4" a="1"/>
  <c r="C716" i="4" s="1"/>
  <c r="C715" i="4" a="1"/>
  <c r="C715" i="4" s="1"/>
  <c r="C714" i="4" a="1"/>
  <c r="C714" i="4" s="1"/>
  <c r="C713" i="4" a="1"/>
  <c r="C713" i="4" s="1"/>
  <c r="C712" i="4" a="1"/>
  <c r="C712" i="4" s="1"/>
  <c r="C711" i="4" a="1"/>
  <c r="C711" i="4" s="1"/>
  <c r="C710" i="4" a="1"/>
  <c r="C710" i="4" s="1"/>
  <c r="C709" i="4" a="1"/>
  <c r="C709" i="4" s="1"/>
  <c r="C708" i="4" a="1"/>
  <c r="C708" i="4" s="1"/>
  <c r="C707" i="4" a="1"/>
  <c r="C707" i="4" s="1"/>
  <c r="C706" i="4" a="1"/>
  <c r="C706" i="4" s="1"/>
  <c r="C705" i="4" a="1"/>
  <c r="C705" i="4" s="1"/>
  <c r="C704" i="4" a="1"/>
  <c r="C704" i="4" s="1"/>
  <c r="C703" i="4" a="1"/>
  <c r="C703" i="4" s="1"/>
  <c r="C702" i="4" a="1"/>
  <c r="C702" i="4" s="1"/>
  <c r="C701" i="4" a="1"/>
  <c r="C701" i="4" s="1"/>
  <c r="C700" i="4" a="1"/>
  <c r="C700" i="4" s="1"/>
  <c r="C699" i="4" a="1"/>
  <c r="C699" i="4" s="1"/>
  <c r="C698" i="4" a="1"/>
  <c r="C698" i="4" s="1"/>
  <c r="C697" i="4" a="1"/>
  <c r="C697" i="4" s="1"/>
  <c r="C696" i="4" a="1"/>
  <c r="C696" i="4" s="1"/>
  <c r="C695" i="4" a="1"/>
  <c r="C695" i="4" s="1"/>
  <c r="C694" i="4" a="1"/>
  <c r="C694" i="4" s="1"/>
  <c r="C693" i="4" a="1"/>
  <c r="C693" i="4" s="1"/>
  <c r="C692" i="4" a="1"/>
  <c r="C692" i="4" s="1"/>
  <c r="C691" i="4" a="1"/>
  <c r="C691" i="4" s="1"/>
  <c r="C690" i="4" a="1"/>
  <c r="C690" i="4" s="1"/>
  <c r="C689" i="4" a="1"/>
  <c r="C689" i="4" s="1"/>
  <c r="C688" i="4" a="1"/>
  <c r="C688" i="4" s="1"/>
  <c r="C687" i="4" a="1"/>
  <c r="C687" i="4" s="1"/>
  <c r="C686" i="4" a="1"/>
  <c r="C686" i="4" s="1"/>
  <c r="C685" i="4" a="1"/>
  <c r="C685" i="4" s="1"/>
  <c r="C684" i="4" a="1"/>
  <c r="C684" i="4" s="1"/>
  <c r="C683" i="4" a="1"/>
  <c r="C683" i="4" s="1"/>
  <c r="C682" i="4" a="1"/>
  <c r="C682" i="4" s="1"/>
  <c r="C681" i="4" a="1"/>
  <c r="C681" i="4" s="1"/>
  <c r="C680" i="4" a="1"/>
  <c r="C680" i="4" s="1"/>
  <c r="C679" i="4" a="1"/>
  <c r="C679" i="4" s="1"/>
  <c r="C678" i="4" a="1"/>
  <c r="C678" i="4" s="1"/>
  <c r="C677" i="4" a="1"/>
  <c r="C677" i="4" s="1"/>
  <c r="C676" i="4" a="1"/>
  <c r="C676" i="4" s="1"/>
  <c r="C675" i="4" a="1"/>
  <c r="C675" i="4" s="1"/>
  <c r="C674" i="4" a="1"/>
  <c r="C674" i="4" s="1"/>
  <c r="C673" i="4" a="1"/>
  <c r="C673" i="4" s="1"/>
  <c r="C672" i="4" a="1"/>
  <c r="C672" i="4" s="1"/>
  <c r="C671" i="4" a="1"/>
  <c r="C671" i="4" s="1"/>
  <c r="C670" i="4" a="1"/>
  <c r="C670" i="4" s="1"/>
  <c r="C669" i="4" a="1"/>
  <c r="C669" i="4" s="1"/>
  <c r="C668" i="4" a="1"/>
  <c r="C668" i="4" s="1"/>
  <c r="C667" i="4" a="1"/>
  <c r="C667" i="4" s="1"/>
  <c r="C666" i="4" a="1"/>
  <c r="C666" i="4" s="1"/>
  <c r="C665" i="4" a="1"/>
  <c r="C665" i="4" s="1"/>
  <c r="C664" i="4" a="1"/>
  <c r="C664" i="4" s="1"/>
  <c r="C663" i="4" a="1"/>
  <c r="C663" i="4" s="1"/>
  <c r="C662" i="4" a="1"/>
  <c r="C662" i="4" s="1"/>
  <c r="C661" i="4" a="1"/>
  <c r="C661" i="4" s="1"/>
  <c r="C660" i="4" a="1"/>
  <c r="C660" i="4" s="1"/>
  <c r="C659" i="4" a="1"/>
  <c r="C659" i="4" s="1"/>
  <c r="C658" i="4" a="1"/>
  <c r="C658" i="4" s="1"/>
  <c r="C657" i="4" a="1"/>
  <c r="C657" i="4" s="1"/>
  <c r="C656" i="4" a="1"/>
  <c r="C656" i="4" s="1"/>
  <c r="C655" i="4" a="1"/>
  <c r="C655" i="4" s="1"/>
  <c r="C654" i="4" a="1"/>
  <c r="C654" i="4" s="1"/>
  <c r="C653" i="4" a="1"/>
  <c r="C653" i="4" s="1"/>
  <c r="C652" i="4" a="1"/>
  <c r="C652" i="4" s="1"/>
  <c r="C651" i="4" a="1"/>
  <c r="C651" i="4" s="1"/>
  <c r="C650" i="4" a="1"/>
  <c r="C650" i="4" s="1"/>
  <c r="C649" i="4" a="1"/>
  <c r="C649" i="4" s="1"/>
  <c r="C648" i="4" a="1"/>
  <c r="C648" i="4" s="1"/>
  <c r="C647" i="4" a="1"/>
  <c r="C647" i="4" s="1"/>
  <c r="C646" i="4" a="1"/>
  <c r="C646" i="4" s="1"/>
  <c r="C645" i="4" a="1"/>
  <c r="C645" i="4" s="1"/>
  <c r="C644" i="4" a="1"/>
  <c r="C644" i="4" s="1"/>
  <c r="C643" i="4" a="1"/>
  <c r="C643" i="4" s="1"/>
  <c r="C642" i="4" a="1"/>
  <c r="C642" i="4" s="1"/>
  <c r="C641" i="4" a="1"/>
  <c r="C641" i="4" s="1"/>
  <c r="C640" i="4" a="1"/>
  <c r="C640" i="4" s="1"/>
  <c r="C639" i="4" a="1"/>
  <c r="C639" i="4" s="1"/>
  <c r="C638" i="4" a="1"/>
  <c r="C638" i="4" s="1"/>
  <c r="C637" i="4" a="1"/>
  <c r="C637" i="4" s="1"/>
  <c r="C636" i="4" a="1"/>
  <c r="C636" i="4" s="1"/>
  <c r="C635" i="4" a="1"/>
  <c r="C635" i="4" s="1"/>
  <c r="C634" i="4" a="1"/>
  <c r="C634" i="4" s="1"/>
  <c r="C633" i="4" a="1"/>
  <c r="C633" i="4" s="1"/>
  <c r="C632" i="4" a="1"/>
  <c r="C632" i="4" s="1"/>
  <c r="C631" i="4" a="1"/>
  <c r="C631" i="4" s="1"/>
  <c r="C630" i="4" a="1"/>
  <c r="C630" i="4" s="1"/>
  <c r="C629" i="4" a="1"/>
  <c r="C629" i="4" s="1"/>
  <c r="C628" i="4" a="1"/>
  <c r="C628" i="4" s="1"/>
  <c r="C627" i="4" a="1"/>
  <c r="C627" i="4" s="1"/>
  <c r="C626" i="4" a="1"/>
  <c r="C626" i="4" s="1"/>
  <c r="C625" i="4" a="1"/>
  <c r="C625" i="4" s="1"/>
  <c r="C624" i="4" a="1"/>
  <c r="C624" i="4" s="1"/>
  <c r="C623" i="4" a="1"/>
  <c r="C623" i="4" s="1"/>
  <c r="C622" i="4" a="1"/>
  <c r="C622" i="4" s="1"/>
  <c r="C621" i="4" a="1"/>
  <c r="C621" i="4" s="1"/>
  <c r="C620" i="4" a="1"/>
  <c r="C620" i="4" s="1"/>
  <c r="C619" i="4" a="1"/>
  <c r="C619" i="4" s="1"/>
  <c r="C618" i="4" a="1"/>
  <c r="C618" i="4" s="1"/>
  <c r="C617" i="4" a="1"/>
  <c r="C617" i="4" s="1"/>
  <c r="C616" i="4" a="1"/>
  <c r="C616" i="4" s="1"/>
  <c r="C615" i="4" a="1"/>
  <c r="C615" i="4" s="1"/>
  <c r="C614" i="4" a="1"/>
  <c r="C614" i="4" s="1"/>
  <c r="C613" i="4" a="1"/>
  <c r="C613" i="4" s="1"/>
  <c r="C612" i="4" a="1"/>
  <c r="C612" i="4" s="1"/>
  <c r="C611" i="4" a="1"/>
  <c r="C611" i="4" s="1"/>
  <c r="C610" i="4" a="1"/>
  <c r="C610" i="4" s="1"/>
  <c r="C609" i="4" a="1"/>
  <c r="C609" i="4" s="1"/>
  <c r="C608" i="4" a="1"/>
  <c r="C608" i="4" s="1"/>
  <c r="C607" i="4" a="1"/>
  <c r="C607" i="4" s="1"/>
  <c r="C606" i="4" a="1"/>
  <c r="C606" i="4" s="1"/>
  <c r="C605" i="4" a="1"/>
  <c r="C605" i="4" s="1"/>
  <c r="C604" i="4" a="1"/>
  <c r="C604" i="4" s="1"/>
  <c r="C603" i="4" a="1"/>
  <c r="C603" i="4" s="1"/>
  <c r="C602" i="4" a="1"/>
  <c r="C602" i="4" s="1"/>
  <c r="C601" i="4" a="1"/>
  <c r="C601" i="4" s="1"/>
  <c r="C600" i="4" a="1"/>
  <c r="C600" i="4" s="1"/>
  <c r="C599" i="4" a="1"/>
  <c r="C599" i="4" s="1"/>
  <c r="C598" i="4" a="1"/>
  <c r="C598" i="4" s="1"/>
  <c r="C597" i="4" a="1"/>
  <c r="C597" i="4" s="1"/>
  <c r="C596" i="4" a="1"/>
  <c r="C596" i="4" s="1"/>
  <c r="C595" i="4" a="1"/>
  <c r="C595" i="4" s="1"/>
  <c r="C594" i="4" a="1"/>
  <c r="C594" i="4" s="1"/>
  <c r="C593" i="4" a="1"/>
  <c r="C593" i="4" s="1"/>
  <c r="C592" i="4" a="1"/>
  <c r="C592" i="4" s="1"/>
  <c r="C591" i="4" a="1"/>
  <c r="C591" i="4" s="1"/>
  <c r="C590" i="4" a="1"/>
  <c r="C590" i="4" s="1"/>
  <c r="C589" i="4" a="1"/>
  <c r="C589" i="4" s="1"/>
  <c r="C588" i="4" a="1"/>
  <c r="C588" i="4" s="1"/>
  <c r="C587" i="4" a="1"/>
  <c r="C587" i="4" s="1"/>
  <c r="C586" i="4" a="1"/>
  <c r="C586" i="4" s="1"/>
  <c r="C585" i="4" a="1"/>
  <c r="C585" i="4" s="1"/>
  <c r="C584" i="4" a="1"/>
  <c r="C584" i="4" s="1"/>
  <c r="C583" i="4" a="1"/>
  <c r="C583" i="4" s="1"/>
  <c r="C582" i="4" a="1"/>
  <c r="C582" i="4" s="1"/>
  <c r="C581" i="4" a="1"/>
  <c r="C581" i="4" s="1"/>
  <c r="C580" i="4" a="1"/>
  <c r="C580" i="4" s="1"/>
  <c r="C579" i="4" a="1"/>
  <c r="C579" i="4" s="1"/>
  <c r="C578" i="4" a="1"/>
  <c r="C578" i="4" s="1"/>
  <c r="C577" i="4" a="1"/>
  <c r="C577" i="4" s="1"/>
  <c r="C576" i="4" a="1"/>
  <c r="C576" i="4" s="1"/>
  <c r="C575" i="4" a="1"/>
  <c r="C575" i="4" s="1"/>
  <c r="C574" i="4" a="1"/>
  <c r="C574" i="4" s="1"/>
  <c r="C573" i="4" a="1"/>
  <c r="C573" i="4" s="1"/>
  <c r="C572" i="4" a="1"/>
  <c r="C572" i="4" s="1"/>
  <c r="C571" i="4" a="1"/>
  <c r="C571" i="4" s="1"/>
  <c r="C570" i="4" a="1"/>
  <c r="C570" i="4" s="1"/>
  <c r="C569" i="4" a="1"/>
  <c r="C569" i="4" s="1"/>
  <c r="C568" i="4" a="1"/>
  <c r="C568" i="4" s="1"/>
  <c r="C567" i="4" a="1"/>
  <c r="C567" i="4" s="1"/>
  <c r="C566" i="4" a="1"/>
  <c r="C566" i="4" s="1"/>
  <c r="C565" i="4" a="1"/>
  <c r="C565" i="4" s="1"/>
  <c r="C564" i="4" a="1"/>
  <c r="C564" i="4" s="1"/>
  <c r="C563" i="4" a="1"/>
  <c r="C563" i="4" s="1"/>
  <c r="C562" i="4" a="1"/>
  <c r="C562" i="4" s="1"/>
  <c r="C561" i="4" a="1"/>
  <c r="C561" i="4" s="1"/>
  <c r="C560" i="4" a="1"/>
  <c r="C560" i="4" s="1"/>
  <c r="C559" i="4" a="1"/>
  <c r="C559" i="4" s="1"/>
  <c r="C558" i="4" a="1"/>
  <c r="C558" i="4" s="1"/>
  <c r="C557" i="4" a="1"/>
  <c r="C557" i="4" s="1"/>
  <c r="C556" i="4" a="1"/>
  <c r="C556" i="4" s="1"/>
  <c r="C555" i="4" a="1"/>
  <c r="C555" i="4" s="1"/>
  <c r="C554" i="4" a="1"/>
  <c r="C554" i="4" s="1"/>
  <c r="C553" i="4" a="1"/>
  <c r="C553" i="4" s="1"/>
  <c r="C552" i="4" a="1"/>
  <c r="C552" i="4" s="1"/>
  <c r="C551" i="4" a="1"/>
  <c r="C551" i="4" s="1"/>
  <c r="C550" i="4" a="1"/>
  <c r="C550" i="4" s="1"/>
  <c r="C549" i="4" a="1"/>
  <c r="C549" i="4" s="1"/>
  <c r="C548" i="4" a="1"/>
  <c r="C548" i="4" s="1"/>
  <c r="C547" i="4" a="1"/>
  <c r="C547" i="4" s="1"/>
  <c r="C546" i="4" a="1"/>
  <c r="C546" i="4" s="1"/>
  <c r="C545" i="4" a="1"/>
  <c r="C545" i="4" s="1"/>
  <c r="C544" i="4" a="1"/>
  <c r="C544" i="4" s="1"/>
  <c r="C543" i="4" a="1"/>
  <c r="C543" i="4" s="1"/>
  <c r="C542" i="4" a="1"/>
  <c r="C542" i="4" s="1"/>
  <c r="C541" i="4" a="1"/>
  <c r="C541" i="4" s="1"/>
  <c r="C540" i="4" a="1"/>
  <c r="C540" i="4" s="1"/>
  <c r="C539" i="4" a="1"/>
  <c r="C539" i="4" s="1"/>
  <c r="C538" i="4" a="1"/>
  <c r="C538" i="4" s="1"/>
  <c r="C537" i="4" a="1"/>
  <c r="C537" i="4" s="1"/>
  <c r="C536" i="4" a="1"/>
  <c r="C536" i="4" s="1"/>
  <c r="C535" i="4" a="1"/>
  <c r="C535" i="4" s="1"/>
  <c r="C534" i="4" a="1"/>
  <c r="C534" i="4" s="1"/>
  <c r="C533" i="4" a="1"/>
  <c r="C533" i="4" s="1"/>
  <c r="C532" i="4" a="1"/>
  <c r="C532" i="4" s="1"/>
  <c r="C531" i="4" a="1"/>
  <c r="C531" i="4" s="1"/>
  <c r="C530" i="4" a="1"/>
  <c r="C530" i="4" s="1"/>
  <c r="C529" i="4" a="1"/>
  <c r="C529" i="4" s="1"/>
  <c r="C528" i="4" a="1"/>
  <c r="C528" i="4" s="1"/>
  <c r="C527" i="4" a="1"/>
  <c r="C527" i="4" s="1"/>
  <c r="C526" i="4" a="1"/>
  <c r="C526" i="4" s="1"/>
  <c r="C525" i="4" a="1"/>
  <c r="C525" i="4" s="1"/>
  <c r="C524" i="4" a="1"/>
  <c r="C524" i="4" s="1"/>
  <c r="C523" i="4" a="1"/>
  <c r="C523" i="4" s="1"/>
  <c r="C522" i="4" a="1"/>
  <c r="C522" i="4" s="1"/>
  <c r="C521" i="4" a="1"/>
  <c r="C521" i="4" s="1"/>
  <c r="C520" i="4" a="1"/>
  <c r="C520" i="4" s="1"/>
  <c r="C519" i="4" a="1"/>
  <c r="C519" i="4" s="1"/>
  <c r="C518" i="4" a="1"/>
  <c r="C518" i="4" s="1"/>
  <c r="C517" i="4" a="1"/>
  <c r="C517" i="4" s="1"/>
  <c r="C516" i="4" a="1"/>
  <c r="C516" i="4" s="1"/>
  <c r="C515" i="4" a="1"/>
  <c r="C515" i="4" s="1"/>
  <c r="C514" i="4" a="1"/>
  <c r="C514" i="4" s="1"/>
  <c r="C513" i="4" a="1"/>
  <c r="C513" i="4" s="1"/>
  <c r="C512" i="4" a="1"/>
  <c r="C512" i="4" s="1"/>
  <c r="C511" i="4" a="1"/>
  <c r="C511" i="4" s="1"/>
  <c r="C510" i="4" a="1"/>
  <c r="C510" i="4" s="1"/>
  <c r="C509" i="4" a="1"/>
  <c r="C509" i="4" s="1"/>
  <c r="C508" i="4" a="1"/>
  <c r="C508" i="4" s="1"/>
  <c r="C507" i="4" a="1"/>
  <c r="C507" i="4" s="1"/>
  <c r="C506" i="4" a="1"/>
  <c r="C506" i="4" s="1"/>
  <c r="C505" i="4" a="1"/>
  <c r="C505" i="4" s="1"/>
  <c r="C504" i="4" a="1"/>
  <c r="C504" i="4" s="1"/>
  <c r="C503" i="4" a="1"/>
  <c r="C503" i="4" s="1"/>
  <c r="C502" i="4" a="1"/>
  <c r="C502" i="4" s="1"/>
  <c r="C501" i="4" a="1"/>
  <c r="C501" i="4" s="1"/>
  <c r="C500" i="4" a="1"/>
  <c r="C500" i="4" s="1"/>
  <c r="C499" i="4" a="1"/>
  <c r="C499" i="4" s="1"/>
  <c r="C498" i="4" a="1"/>
  <c r="C498" i="4" s="1"/>
  <c r="C497" i="4" a="1"/>
  <c r="C497" i="4" s="1"/>
  <c r="C452" i="5" a="1"/>
  <c r="C452" i="5" s="1"/>
  <c r="C451" i="5" a="1"/>
  <c r="C451" i="5" s="1"/>
  <c r="C450" i="5" a="1"/>
  <c r="C450" i="5" s="1"/>
  <c r="C449" i="5" a="1"/>
  <c r="C449" i="5" s="1"/>
  <c r="C448" i="5" a="1"/>
  <c r="C448" i="5" s="1"/>
  <c r="C447" i="5" a="1"/>
  <c r="C447" i="5" s="1"/>
  <c r="C446" i="5" a="1"/>
  <c r="C446" i="5" s="1"/>
  <c r="C445" i="5" a="1"/>
  <c r="C445" i="5" s="1"/>
  <c r="C444" i="5" a="1"/>
  <c r="C444" i="5" s="1"/>
  <c r="C443" i="5" a="1"/>
  <c r="C443" i="5" s="1"/>
  <c r="C442" i="5" a="1"/>
  <c r="C442" i="5" s="1"/>
  <c r="C441" i="5" a="1"/>
  <c r="C441" i="5" s="1"/>
  <c r="C440" i="5" a="1"/>
  <c r="C440" i="5" s="1"/>
  <c r="C439" i="5" a="1"/>
  <c r="C439" i="5" s="1"/>
  <c r="C438" i="5" a="1"/>
  <c r="C438" i="5" s="1"/>
  <c r="C437" i="5" a="1"/>
  <c r="C437" i="5" s="1"/>
  <c r="C436" i="5" a="1"/>
  <c r="C436" i="5" s="1"/>
  <c r="C435" i="5" a="1"/>
  <c r="C435" i="5" s="1"/>
  <c r="C434" i="5" a="1"/>
  <c r="C434" i="5" s="1"/>
  <c r="C433" i="5" a="1"/>
  <c r="C433" i="5" s="1"/>
  <c r="C432" i="5" a="1"/>
  <c r="C432" i="5" s="1"/>
  <c r="C431" i="5" a="1"/>
  <c r="C431" i="5" s="1"/>
  <c r="C430" i="5" a="1"/>
  <c r="C430" i="5" s="1"/>
  <c r="C429" i="5" a="1"/>
  <c r="C429" i="5" s="1"/>
  <c r="C428" i="5" a="1"/>
  <c r="C428" i="5" s="1"/>
  <c r="C427" i="5" a="1"/>
  <c r="C427" i="5" s="1"/>
  <c r="C426" i="5" a="1"/>
  <c r="C426" i="5" s="1"/>
  <c r="C425" i="5" a="1"/>
  <c r="C425" i="5" s="1"/>
  <c r="C424" i="5" a="1"/>
  <c r="C424" i="5" s="1"/>
  <c r="C423" i="5" a="1"/>
  <c r="C423" i="5" s="1"/>
  <c r="C422" i="5" a="1"/>
  <c r="C422" i="5" s="1"/>
  <c r="C421" i="5" a="1"/>
  <c r="C421" i="5" s="1"/>
  <c r="C420" i="5" a="1"/>
  <c r="C420" i="5" s="1"/>
  <c r="C419" i="5" a="1"/>
  <c r="C419" i="5" s="1"/>
  <c r="C418" i="5" a="1"/>
  <c r="C418" i="5" s="1"/>
  <c r="C417" i="5" a="1"/>
  <c r="C417" i="5" s="1"/>
  <c r="C416" i="5" a="1"/>
  <c r="C416" i="5" s="1"/>
  <c r="C415" i="5" a="1"/>
  <c r="C415" i="5" s="1"/>
  <c r="C414" i="5" a="1"/>
  <c r="C414" i="5" s="1"/>
  <c r="C413" i="5" a="1"/>
  <c r="C413" i="5" s="1"/>
  <c r="C412" i="5" a="1"/>
  <c r="C412" i="5" s="1"/>
  <c r="C411" i="5" a="1"/>
  <c r="C411" i="5" s="1"/>
  <c r="C410" i="5" a="1"/>
  <c r="C410" i="5" s="1"/>
  <c r="C409" i="5" a="1"/>
  <c r="C409" i="5" s="1"/>
  <c r="C408" i="5" a="1"/>
  <c r="C408" i="5" s="1"/>
  <c r="C407" i="5" a="1"/>
  <c r="C407" i="5" s="1"/>
  <c r="C406" i="5" a="1"/>
  <c r="C406" i="5" s="1"/>
  <c r="C405" i="5" a="1"/>
  <c r="C405" i="5" s="1"/>
  <c r="C404" i="5" a="1"/>
  <c r="C404" i="5" s="1"/>
  <c r="C403" i="5" a="1"/>
  <c r="C403" i="5" s="1"/>
  <c r="C402" i="5" a="1"/>
  <c r="C402" i="5" s="1"/>
  <c r="C401" i="5" a="1"/>
  <c r="C401" i="5" s="1"/>
  <c r="C400" i="5" a="1"/>
  <c r="C400" i="5" s="1"/>
  <c r="C399" i="5" a="1"/>
  <c r="C399" i="5" s="1"/>
  <c r="C398" i="5" a="1"/>
  <c r="C398" i="5" s="1"/>
  <c r="C397" i="5" a="1"/>
  <c r="C397" i="5" s="1"/>
  <c r="C396" i="5" a="1"/>
  <c r="C396" i="5" s="1"/>
  <c r="C395" i="5" a="1"/>
  <c r="C395" i="5" s="1"/>
  <c r="C394" i="5" a="1"/>
  <c r="C394" i="5" s="1"/>
  <c r="C393" i="5" a="1"/>
  <c r="C393" i="5" s="1"/>
  <c r="C392" i="5" a="1"/>
  <c r="C392" i="5" s="1"/>
  <c r="C391" i="5" a="1"/>
  <c r="C391" i="5" s="1"/>
  <c r="C390" i="5" a="1"/>
  <c r="C390" i="5" s="1"/>
  <c r="C389" i="5" a="1"/>
  <c r="C389" i="5" s="1"/>
  <c r="C388" i="5" a="1"/>
  <c r="C388" i="5" s="1"/>
  <c r="C387" i="5" a="1"/>
  <c r="C387" i="5" s="1"/>
  <c r="C386" i="5" a="1"/>
  <c r="C386" i="5" s="1"/>
  <c r="C385" i="5" a="1"/>
  <c r="C385" i="5" s="1"/>
  <c r="C384" i="5" a="1"/>
  <c r="C384" i="5" s="1"/>
  <c r="C383" i="5" a="1"/>
  <c r="C383" i="5" s="1"/>
  <c r="C382" i="5" a="1"/>
  <c r="C382" i="5" s="1"/>
  <c r="C381" i="5" a="1"/>
  <c r="C381" i="5" s="1"/>
  <c r="C380" i="5" a="1"/>
  <c r="C380" i="5" s="1"/>
  <c r="C379" i="5" a="1"/>
  <c r="C379" i="5" s="1"/>
  <c r="C378" i="5" a="1"/>
  <c r="C378" i="5" s="1"/>
  <c r="C377" i="5" a="1"/>
  <c r="C377" i="5" s="1"/>
  <c r="C376" i="5" a="1"/>
  <c r="C376" i="5" s="1"/>
  <c r="C375" i="5" a="1"/>
  <c r="C375" i="5" s="1"/>
  <c r="C374" i="5" a="1"/>
  <c r="C374" i="5" s="1"/>
  <c r="C373" i="5" a="1"/>
  <c r="C373" i="5" s="1"/>
  <c r="C372" i="5" a="1"/>
  <c r="C372" i="5" s="1"/>
  <c r="C371" i="5" a="1"/>
  <c r="C371" i="5" s="1"/>
  <c r="C370" i="5" a="1"/>
  <c r="C370" i="5" s="1"/>
  <c r="C369" i="5" a="1"/>
  <c r="C369" i="5" s="1"/>
  <c r="C368" i="5" a="1"/>
  <c r="C368" i="5" s="1"/>
  <c r="C367" i="5" a="1"/>
  <c r="C367" i="5" s="1"/>
  <c r="C366" i="5" a="1"/>
  <c r="C366" i="5" s="1"/>
  <c r="C365" i="5" a="1"/>
  <c r="C365" i="5" s="1"/>
  <c r="C364" i="5" a="1"/>
  <c r="C364" i="5" s="1"/>
  <c r="C363" i="5" a="1"/>
  <c r="C363" i="5" s="1"/>
  <c r="C362" i="5" a="1"/>
  <c r="C362" i="5" s="1"/>
  <c r="C361" i="5" a="1"/>
  <c r="C361" i="5" s="1"/>
  <c r="C360" i="5" a="1"/>
  <c r="C360" i="5" s="1"/>
  <c r="C359" i="5" a="1"/>
  <c r="C359" i="5" s="1"/>
  <c r="C358" i="5" a="1"/>
  <c r="C358" i="5" s="1"/>
  <c r="C357" i="5" a="1"/>
  <c r="C357" i="5" s="1"/>
  <c r="C356" i="5" a="1"/>
  <c r="C356" i="5" s="1"/>
  <c r="C355" i="5" a="1"/>
  <c r="C355" i="5" s="1"/>
  <c r="C354" i="5" a="1"/>
  <c r="C354" i="5" s="1"/>
  <c r="C353" i="5" a="1"/>
  <c r="C353" i="5" s="1"/>
  <c r="C352" i="5" a="1"/>
  <c r="C352" i="5" s="1"/>
  <c r="C351" i="5" a="1"/>
  <c r="C351" i="5" s="1"/>
  <c r="C350" i="5" a="1"/>
  <c r="C350" i="5" s="1"/>
  <c r="C349" i="5" a="1"/>
  <c r="C349" i="5" s="1"/>
  <c r="C348" i="5" a="1"/>
  <c r="C348" i="5" s="1"/>
  <c r="C347" i="5" a="1"/>
  <c r="C347" i="5" s="1"/>
  <c r="C346" i="5" a="1"/>
  <c r="C346" i="5" s="1"/>
  <c r="C345" i="5" a="1"/>
  <c r="C345" i="5" s="1"/>
  <c r="C344" i="5" a="1"/>
  <c r="C344" i="5" s="1"/>
  <c r="C343" i="5" a="1"/>
  <c r="C343" i="5" s="1"/>
  <c r="C342" i="5" a="1"/>
  <c r="C342" i="5" s="1"/>
  <c r="C341" i="5" a="1"/>
  <c r="C341" i="5" s="1"/>
  <c r="C340" i="5" a="1"/>
  <c r="C340" i="5" s="1"/>
  <c r="C339" i="5" a="1"/>
  <c r="C339" i="5" s="1"/>
  <c r="C338" i="5" a="1"/>
  <c r="C338" i="5" s="1"/>
  <c r="C337" i="5" a="1"/>
  <c r="C337" i="5" s="1"/>
  <c r="C336" i="5" a="1"/>
  <c r="C336" i="5" s="1"/>
  <c r="C335" i="5" a="1"/>
  <c r="C335" i="5" s="1"/>
  <c r="C334" i="5" a="1"/>
  <c r="C334" i="5" s="1"/>
  <c r="C333" i="5" a="1"/>
  <c r="C333" i="5" s="1"/>
  <c r="C332" i="5" a="1"/>
  <c r="C332" i="5" s="1"/>
  <c r="C331" i="5" a="1"/>
  <c r="C331" i="5" s="1"/>
  <c r="C330" i="5" a="1"/>
  <c r="C330" i="5" s="1"/>
  <c r="C329" i="5" a="1"/>
  <c r="C329" i="5" s="1"/>
  <c r="C328" i="5" a="1"/>
  <c r="C328" i="5" s="1"/>
  <c r="C327" i="5" a="1"/>
  <c r="C327" i="5" s="1"/>
  <c r="C326" i="5" a="1"/>
  <c r="C326" i="5" s="1"/>
  <c r="C325" i="5" a="1"/>
  <c r="C325" i="5" s="1"/>
  <c r="C324" i="5" a="1"/>
  <c r="C324" i="5" s="1"/>
  <c r="C323" i="5" a="1"/>
  <c r="C323" i="5" s="1"/>
  <c r="C322" i="5" a="1"/>
  <c r="C322" i="5" s="1"/>
  <c r="C321" i="5" a="1"/>
  <c r="C321" i="5" s="1"/>
  <c r="C320" i="5" a="1"/>
  <c r="C320" i="5" s="1"/>
  <c r="C319" i="5" a="1"/>
  <c r="C319" i="5" s="1"/>
  <c r="C318" i="5" a="1"/>
  <c r="C318" i="5" s="1"/>
  <c r="C317" i="5" a="1"/>
  <c r="C317" i="5" s="1"/>
  <c r="C316" i="5" a="1"/>
  <c r="C316" i="5" s="1"/>
  <c r="C315" i="5" a="1"/>
  <c r="C315" i="5" s="1"/>
  <c r="C314" i="5" a="1"/>
  <c r="C314" i="5" s="1"/>
  <c r="C313" i="5" a="1"/>
  <c r="C313" i="5" s="1"/>
  <c r="C312" i="5" a="1"/>
  <c r="C312" i="5" s="1"/>
  <c r="C311" i="5" a="1"/>
  <c r="C311" i="5" s="1"/>
  <c r="C310" i="5" a="1"/>
  <c r="C310" i="5" s="1"/>
  <c r="C309" i="5" a="1"/>
  <c r="C309" i="5" s="1"/>
  <c r="C308" i="5" a="1"/>
  <c r="C308" i="5" s="1"/>
  <c r="C307" i="5" a="1"/>
  <c r="C307" i="5" s="1"/>
  <c r="C306" i="5" a="1"/>
  <c r="C306" i="5" s="1"/>
  <c r="C305" i="5" a="1"/>
  <c r="C305" i="5" s="1"/>
  <c r="C304" i="5" a="1"/>
  <c r="C304" i="5" s="1"/>
  <c r="C303" i="5" a="1"/>
  <c r="C303" i="5" s="1"/>
  <c r="C302" i="5" a="1"/>
  <c r="C302" i="5" s="1"/>
  <c r="C301" i="5" a="1"/>
  <c r="C301" i="5" s="1"/>
  <c r="C300" i="5" a="1"/>
  <c r="C300" i="5" s="1"/>
  <c r="C299" i="5" a="1"/>
  <c r="C299" i="5" s="1"/>
  <c r="C298" i="5" a="1"/>
  <c r="C298" i="5" s="1"/>
  <c r="C297" i="5" a="1"/>
  <c r="C297" i="5" s="1"/>
  <c r="C296" i="5" a="1"/>
  <c r="C296" i="5" s="1"/>
  <c r="C295" i="5" a="1"/>
  <c r="C295" i="5" s="1"/>
  <c r="C294" i="5" a="1"/>
  <c r="C294" i="5" s="1"/>
  <c r="C293" i="5" a="1"/>
  <c r="C293" i="5" s="1"/>
  <c r="C292" i="5" a="1"/>
  <c r="C292" i="5" s="1"/>
  <c r="C291" i="5" a="1"/>
  <c r="C291" i="5" s="1"/>
  <c r="C290" i="5" a="1"/>
  <c r="C290" i="5" s="1"/>
  <c r="C289" i="5" a="1"/>
  <c r="C289" i="5" s="1"/>
  <c r="C288" i="5" a="1"/>
  <c r="C288" i="5" s="1"/>
  <c r="C287" i="5" a="1"/>
  <c r="C287" i="5" s="1"/>
  <c r="C286" i="5" a="1"/>
  <c r="C286" i="5" s="1"/>
  <c r="C285" i="5" a="1"/>
  <c r="C285" i="5" s="1"/>
  <c r="C284" i="5" a="1"/>
  <c r="C284" i="5" s="1"/>
  <c r="C283" i="5" a="1"/>
  <c r="C283" i="5" s="1"/>
  <c r="C282" i="5" a="1"/>
  <c r="C282" i="5" s="1"/>
  <c r="C281" i="5" a="1"/>
  <c r="C281" i="5" s="1"/>
  <c r="C280" i="5" a="1"/>
  <c r="C280" i="5" s="1"/>
  <c r="C279" i="5" a="1"/>
  <c r="C279" i="5" s="1"/>
  <c r="C278" i="5" a="1"/>
  <c r="C278" i="5" s="1"/>
  <c r="C277" i="5" a="1"/>
  <c r="C277" i="5" s="1"/>
  <c r="C276" i="5" a="1"/>
  <c r="C276" i="5" s="1"/>
  <c r="C275" i="5" a="1"/>
  <c r="C275" i="5" s="1"/>
  <c r="C274" i="5" a="1"/>
  <c r="C274" i="5" s="1"/>
  <c r="C273" i="5" a="1"/>
  <c r="C273" i="5" s="1"/>
  <c r="C272" i="5" a="1"/>
  <c r="C272" i="5" s="1"/>
  <c r="C271" i="5" a="1"/>
  <c r="C271" i="5" s="1"/>
  <c r="C270" i="5" a="1"/>
  <c r="C270" i="5" s="1"/>
  <c r="C269" i="5" a="1"/>
  <c r="C269" i="5" s="1"/>
  <c r="C268" i="5" a="1"/>
  <c r="C268" i="5" s="1"/>
  <c r="C267" i="5" a="1"/>
  <c r="C267" i="5" s="1"/>
  <c r="C266" i="5" a="1"/>
  <c r="C266" i="5" s="1"/>
  <c r="C265" i="5" a="1"/>
  <c r="C265" i="5" s="1"/>
  <c r="C264" i="5" a="1"/>
  <c r="C264" i="5" s="1"/>
  <c r="C263" i="5" a="1"/>
  <c r="C263" i="5" s="1"/>
  <c r="C262" i="5" a="1"/>
  <c r="C262" i="5" s="1"/>
  <c r="C261" i="5" a="1"/>
  <c r="C261" i="5" s="1"/>
  <c r="C260" i="5" a="1"/>
  <c r="C260" i="5" s="1"/>
  <c r="C259" i="5" a="1"/>
  <c r="C259" i="5" s="1"/>
  <c r="C258" i="5" a="1"/>
  <c r="C258" i="5" s="1"/>
  <c r="C257" i="5" a="1"/>
  <c r="C257" i="5" s="1"/>
  <c r="C256" i="5" a="1"/>
  <c r="C256" i="5" s="1"/>
  <c r="C255" i="5" a="1"/>
  <c r="C255" i="5" s="1"/>
  <c r="C254" i="5" a="1"/>
  <c r="C254" i="5" s="1"/>
  <c r="C253" i="5" a="1"/>
  <c r="C253" i="5" s="1"/>
  <c r="C252" i="5" a="1"/>
  <c r="C252" i="5" s="1"/>
  <c r="C251" i="5" a="1"/>
  <c r="C251" i="5" s="1"/>
  <c r="C250" i="5" a="1"/>
  <c r="C250" i="5" s="1"/>
  <c r="C249" i="5" a="1"/>
  <c r="C249" i="5" s="1"/>
  <c r="C248" i="5" a="1"/>
  <c r="C248" i="5" s="1"/>
  <c r="B456" i="7" a="1"/>
  <c r="B456" i="7" s="1"/>
  <c r="B457" i="7" a="1"/>
  <c r="B457" i="7" s="1"/>
  <c r="B458" i="7" a="1"/>
  <c r="B458" i="7" s="1"/>
  <c r="B459" i="7" a="1"/>
  <c r="B459" i="7" s="1"/>
  <c r="B450" i="7" a="1"/>
  <c r="B450" i="7" s="1"/>
  <c r="B451" i="7" a="1"/>
  <c r="B451" i="7" s="1"/>
  <c r="B452" i="7" a="1"/>
  <c r="B452" i="7" s="1"/>
  <c r="B430" i="7" a="1"/>
  <c r="B430" i="7" s="1"/>
  <c r="B431" i="7" a="1"/>
  <c r="B431" i="7" s="1"/>
  <c r="B432" i="7" a="1"/>
  <c r="B432" i="7" s="1"/>
  <c r="B433" i="7" a="1"/>
  <c r="B433" i="7" s="1"/>
  <c r="B434" i="7" a="1"/>
  <c r="B434" i="7" s="1"/>
  <c r="B435" i="7" a="1"/>
  <c r="B435" i="7" s="1"/>
  <c r="B436" i="7" a="1"/>
  <c r="B436" i="7" s="1"/>
  <c r="B437" i="7" a="1"/>
  <c r="B437" i="7" s="1"/>
  <c r="B438" i="7" a="1"/>
  <c r="B438" i="7" s="1"/>
  <c r="B439" i="7" a="1"/>
  <c r="B439" i="7" s="1"/>
  <c r="B440" i="7" a="1"/>
  <c r="B440" i="7" s="1"/>
  <c r="B441" i="7" a="1"/>
  <c r="B441" i="7" s="1"/>
  <c r="B442" i="7" a="1"/>
  <c r="B442" i="7" s="1"/>
  <c r="B443" i="7" a="1"/>
  <c r="B443" i="7" s="1"/>
  <c r="B444" i="7" a="1"/>
  <c r="B444" i="7" s="1"/>
  <c r="B445" i="7" a="1"/>
  <c r="B445" i="7" s="1"/>
  <c r="B446" i="7" a="1"/>
  <c r="B446" i="7" s="1"/>
  <c r="B447" i="7" a="1"/>
  <c r="B447" i="7" s="1"/>
  <c r="B448" i="7" a="1"/>
  <c r="B448" i="7" s="1"/>
  <c r="B449" i="7" a="1"/>
  <c r="B449" i="7" s="1"/>
  <c r="B453" i="7" a="1"/>
  <c r="B453" i="7" s="1"/>
  <c r="B454" i="7" a="1"/>
  <c r="B454" i="7" s="1"/>
  <c r="B455" i="7" a="1"/>
  <c r="B455" i="7" s="1"/>
  <c r="B251" i="15" a="1"/>
  <c r="B251" i="15" s="1"/>
  <c r="B252" i="15" a="1"/>
  <c r="B252" i="15" s="1"/>
  <c r="B225" i="15" a="1"/>
  <c r="B225" i="15" s="1"/>
  <c r="B226" i="15" a="1"/>
  <c r="B226" i="15" s="1"/>
  <c r="B227" i="15" a="1"/>
  <c r="B227" i="15" s="1"/>
  <c r="B228" i="15" a="1"/>
  <c r="B228" i="15" s="1"/>
  <c r="B229" i="15" a="1"/>
  <c r="B229" i="15" s="1"/>
  <c r="B230" i="15" a="1"/>
  <c r="B230" i="15" s="1"/>
  <c r="B231" i="15" a="1"/>
  <c r="B231" i="15" s="1"/>
  <c r="B232" i="15" a="1"/>
  <c r="B232" i="15" s="1"/>
  <c r="B233" i="15" a="1"/>
  <c r="B233" i="15" s="1"/>
  <c r="B234" i="15" a="1"/>
  <c r="B234" i="15" s="1"/>
  <c r="B235" i="15" a="1"/>
  <c r="B235" i="15" s="1"/>
  <c r="B236" i="15" a="1"/>
  <c r="B236" i="15" s="1"/>
  <c r="B237" i="15" a="1"/>
  <c r="B237" i="15" s="1"/>
  <c r="B238" i="15" a="1"/>
  <c r="B238" i="15" s="1"/>
  <c r="B239" i="15" a="1"/>
  <c r="B239" i="15" s="1"/>
  <c r="B240" i="15" a="1"/>
  <c r="B240" i="15" s="1"/>
  <c r="B241" i="15" a="1"/>
  <c r="B241" i="15" s="1"/>
  <c r="B242" i="15" a="1"/>
  <c r="B242" i="15" s="1"/>
  <c r="B243" i="15" a="1"/>
  <c r="B243" i="15" s="1"/>
  <c r="B244" i="15" a="1"/>
  <c r="B244" i="15" s="1"/>
  <c r="B245" i="15" a="1"/>
  <c r="B245" i="15" s="1"/>
  <c r="B246" i="15" a="1"/>
  <c r="B246" i="15" s="1"/>
  <c r="B247" i="15" a="1"/>
  <c r="B247" i="15" s="1"/>
  <c r="B248" i="15" a="1"/>
  <c r="B248" i="15" s="1"/>
  <c r="B249" i="15" a="1"/>
  <c r="B249" i="15" s="1"/>
  <c r="B250" i="15" a="1"/>
  <c r="B250" i="15" s="1"/>
  <c r="B253" i="15" a="1"/>
  <c r="B253" i="15" s="1"/>
  <c r="B254" i="15" a="1"/>
  <c r="B254" i="15" s="1"/>
  <c r="B107" i="13" a="1"/>
  <c r="B107" i="13" s="1"/>
  <c r="B108" i="13" a="1"/>
  <c r="B108" i="13" s="1"/>
  <c r="B109" i="13" a="1"/>
  <c r="B109" i="13" s="1"/>
  <c r="B110" i="13" a="1"/>
  <c r="B110" i="13" s="1"/>
  <c r="B111" i="13" a="1"/>
  <c r="B111" i="13" s="1"/>
  <c r="B112" i="13" a="1"/>
  <c r="B112" i="13" s="1"/>
  <c r="B113" i="13" a="1"/>
  <c r="B113" i="13" s="1"/>
  <c r="B114" i="13" a="1"/>
  <c r="B114" i="13" s="1"/>
  <c r="B115" i="13" a="1"/>
  <c r="B115" i="13" s="1"/>
  <c r="B116" i="13" a="1"/>
  <c r="B116" i="13" s="1"/>
  <c r="B117" i="13" a="1"/>
  <c r="B117" i="13" s="1"/>
  <c r="B118" i="13" a="1"/>
  <c r="B118" i="13" s="1"/>
  <c r="B119" i="13" a="1"/>
  <c r="B119" i="13" s="1"/>
  <c r="B120" i="13" a="1"/>
  <c r="B120" i="13" s="1"/>
  <c r="B121" i="13" a="1"/>
  <c r="B121" i="13" s="1"/>
  <c r="B90" i="12" a="1"/>
  <c r="B90" i="12" s="1"/>
  <c r="B86" i="12" a="1"/>
  <c r="B86" i="12" s="1"/>
  <c r="B87" i="12" a="1"/>
  <c r="B87" i="12" s="1"/>
  <c r="B88" i="12" a="1"/>
  <c r="B88" i="12" s="1"/>
  <c r="B89" i="12" a="1"/>
  <c r="B89" i="12" s="1"/>
  <c r="B81" i="12" a="1"/>
  <c r="B81" i="12" s="1"/>
  <c r="B82" i="12" a="1"/>
  <c r="B82" i="12" s="1"/>
  <c r="B83" i="12" a="1"/>
  <c r="B83" i="12" s="1"/>
  <c r="B84" i="12" a="1"/>
  <c r="B84" i="12" s="1"/>
  <c r="B76" i="12" a="1"/>
  <c r="B76" i="12" s="1"/>
  <c r="B77" i="12" a="1"/>
  <c r="B77" i="12" s="1"/>
  <c r="B78" i="12" a="1"/>
  <c r="B78" i="12" s="1"/>
  <c r="B79" i="12" a="1"/>
  <c r="B79" i="12" s="1"/>
  <c r="B80" i="12" a="1"/>
  <c r="B80" i="12" s="1"/>
  <c r="B85" i="12" a="1"/>
  <c r="B85" i="12" s="1"/>
  <c r="B85" i="9" a="1"/>
  <c r="B85" i="9" s="1"/>
  <c r="B84" i="9" a="1"/>
  <c r="B84" i="9" s="1"/>
  <c r="B83" i="9" a="1"/>
  <c r="B83" i="9" s="1"/>
  <c r="B82" i="9" a="1"/>
  <c r="B82" i="9" s="1"/>
  <c r="B81" i="9" a="1"/>
  <c r="B81" i="9" s="1"/>
  <c r="B80" i="9" a="1"/>
  <c r="B80" i="9" s="1"/>
  <c r="B79" i="9" a="1"/>
  <c r="B79" i="9" s="1"/>
  <c r="B78" i="9" a="1"/>
  <c r="B78" i="9" s="1"/>
  <c r="B77" i="9" a="1"/>
  <c r="B77" i="9" s="1"/>
  <c r="B76" i="9" a="1"/>
  <c r="B76" i="9" s="1"/>
  <c r="B75" i="9" a="1"/>
  <c r="B75" i="9" s="1"/>
  <c r="B74" i="9" a="1"/>
  <c r="B74" i="9" s="1"/>
  <c r="B73" i="9" a="1"/>
  <c r="B73" i="9" s="1"/>
  <c r="B72" i="9" a="1"/>
  <c r="B72" i="9" s="1"/>
  <c r="B71" i="9" a="1"/>
  <c r="B71" i="9" s="1"/>
  <c r="C70" i="6" a="1"/>
  <c r="C70" i="6" s="1"/>
  <c r="C71" i="6" a="1"/>
  <c r="C71" i="6" s="1"/>
  <c r="C72" i="6" a="1"/>
  <c r="C72" i="6" s="1"/>
  <c r="C73" i="6" a="1"/>
  <c r="C73" i="6" s="1"/>
  <c r="C74" i="6" a="1"/>
  <c r="C74" i="6" s="1"/>
  <c r="C75" i="6" a="1"/>
  <c r="C75" i="6" s="1"/>
  <c r="C76" i="6" a="1"/>
  <c r="C76" i="6" s="1"/>
  <c r="C77" i="6" a="1"/>
  <c r="C77" i="6" s="1"/>
  <c r="C78" i="6" a="1"/>
  <c r="C78" i="6" s="1"/>
  <c r="C79" i="6" a="1"/>
  <c r="C79" i="6" s="1"/>
  <c r="C80" i="6" a="1"/>
  <c r="C80" i="6" s="1"/>
  <c r="C81" i="6" a="1"/>
  <c r="C81" i="6" s="1"/>
  <c r="C82" i="6" a="1"/>
  <c r="C82" i="6" s="1"/>
  <c r="C83" i="6" a="1"/>
  <c r="C83" i="6" s="1"/>
  <c r="C84" i="6" a="1"/>
  <c r="C84" i="6" s="1"/>
  <c r="C424" i="4" a="1"/>
  <c r="C424" i="4" s="1"/>
  <c r="C423" i="4" a="1"/>
  <c r="C423" i="4" s="1"/>
  <c r="C422" i="4" a="1"/>
  <c r="C422" i="4" s="1"/>
  <c r="C421" i="4" a="1"/>
  <c r="C421" i="4" s="1"/>
  <c r="C420" i="4" a="1"/>
  <c r="C420" i="4" s="1"/>
  <c r="C419" i="4" a="1"/>
  <c r="C419" i="4" s="1"/>
  <c r="C418" i="4" a="1"/>
  <c r="C418" i="4" s="1"/>
  <c r="C417" i="4" a="1"/>
  <c r="C417" i="4" s="1"/>
  <c r="C416" i="4" a="1"/>
  <c r="C416" i="4" s="1"/>
  <c r="C415" i="4" a="1"/>
  <c r="C415" i="4" s="1"/>
  <c r="C414" i="4" a="1"/>
  <c r="C414" i="4" s="1"/>
  <c r="C413" i="4" a="1"/>
  <c r="C413" i="4" s="1"/>
  <c r="C412" i="4" a="1"/>
  <c r="C412" i="4" s="1"/>
  <c r="C411" i="4" a="1"/>
  <c r="C411" i="4" s="1"/>
  <c r="C410" i="4" a="1"/>
  <c r="C410" i="4" s="1"/>
  <c r="C409" i="4" a="1"/>
  <c r="C409" i="4" s="1"/>
  <c r="C408" i="4" a="1"/>
  <c r="C408" i="4" s="1"/>
  <c r="C407" i="4" a="1"/>
  <c r="C407" i="4" s="1"/>
  <c r="C406" i="4" a="1"/>
  <c r="C406" i="4" s="1"/>
  <c r="C405" i="4" a="1"/>
  <c r="C405" i="4" s="1"/>
  <c r="C404" i="4" a="1"/>
  <c r="C404" i="4" s="1"/>
  <c r="C403" i="4" a="1"/>
  <c r="C403" i="4" s="1"/>
  <c r="C402" i="4" a="1"/>
  <c r="C402" i="4" s="1"/>
  <c r="C401" i="4" a="1"/>
  <c r="C401" i="4" s="1"/>
  <c r="C400" i="4" a="1"/>
  <c r="C400" i="4" s="1"/>
  <c r="C399" i="4" a="1"/>
  <c r="C399" i="4" s="1"/>
  <c r="C398" i="4" a="1"/>
  <c r="C398" i="4" s="1"/>
  <c r="C397" i="4" a="1"/>
  <c r="C397" i="4" s="1"/>
  <c r="C396" i="4" a="1"/>
  <c r="C396" i="4" s="1"/>
  <c r="C395" i="4" a="1"/>
  <c r="C395" i="4" s="1"/>
  <c r="C394" i="4" a="1"/>
  <c r="C394" i="4" s="1"/>
  <c r="C393" i="4" a="1"/>
  <c r="C393" i="4" s="1"/>
  <c r="C392" i="4" a="1"/>
  <c r="C392" i="4" s="1"/>
  <c r="C391" i="4" a="1"/>
  <c r="C391" i="4" s="1"/>
  <c r="C390" i="4" a="1"/>
  <c r="C390" i="4" s="1"/>
  <c r="C389" i="4" a="1"/>
  <c r="C389" i="4" s="1"/>
  <c r="C388" i="4" a="1"/>
  <c r="C388" i="4" s="1"/>
  <c r="C387" i="4" a="1"/>
  <c r="C387" i="4" s="1"/>
  <c r="C386" i="4" a="1"/>
  <c r="C386" i="4" s="1"/>
  <c r="C385" i="4" a="1"/>
  <c r="C385" i="4" s="1"/>
  <c r="C384" i="4" a="1"/>
  <c r="C384" i="4" s="1"/>
  <c r="C383" i="4" a="1"/>
  <c r="C383" i="4" s="1"/>
  <c r="C382" i="4" a="1"/>
  <c r="C382" i="4" s="1"/>
  <c r="C381" i="4" a="1"/>
  <c r="C381" i="4" s="1"/>
  <c r="C380" i="4" a="1"/>
  <c r="C380" i="4" s="1"/>
  <c r="C379" i="4" a="1"/>
  <c r="C379" i="4" s="1"/>
  <c r="C378" i="4" a="1"/>
  <c r="C378" i="4" s="1"/>
  <c r="C377" i="4" a="1"/>
  <c r="C377" i="4" s="1"/>
  <c r="C376" i="4" a="1"/>
  <c r="C376" i="4" s="1"/>
  <c r="C375" i="4" a="1"/>
  <c r="C375" i="4" s="1"/>
  <c r="C374" i="4" a="1"/>
  <c r="C374" i="4" s="1"/>
  <c r="C373" i="4" a="1"/>
  <c r="C373" i="4" s="1"/>
  <c r="C372" i="4" a="1"/>
  <c r="C372" i="4" s="1"/>
  <c r="C371" i="4" a="1"/>
  <c r="C371" i="4" s="1"/>
  <c r="C370" i="4" a="1"/>
  <c r="C370" i="4" s="1"/>
  <c r="C369" i="4" a="1"/>
  <c r="C369" i="4" s="1"/>
  <c r="C368" i="4" a="1"/>
  <c r="C368" i="4" s="1"/>
  <c r="C367" i="4" a="1"/>
  <c r="C367" i="4" s="1"/>
  <c r="C366" i="4" a="1"/>
  <c r="C366" i="4" s="1"/>
  <c r="C365" i="4" a="1"/>
  <c r="C365" i="4" s="1"/>
  <c r="C364" i="4" a="1"/>
  <c r="C364" i="4" s="1"/>
  <c r="C363" i="4" a="1"/>
  <c r="C363" i="4" s="1"/>
  <c r="C362" i="4" a="1"/>
  <c r="C362" i="4" s="1"/>
  <c r="C361" i="4" a="1"/>
  <c r="C361" i="4" s="1"/>
  <c r="C360" i="4" a="1"/>
  <c r="C360" i="4" s="1"/>
  <c r="C359" i="4" a="1"/>
  <c r="C359" i="4" s="1"/>
  <c r="C358" i="4" a="1"/>
  <c r="C358" i="4" s="1"/>
  <c r="C357" i="4" a="1"/>
  <c r="C357" i="4" s="1"/>
  <c r="C356" i="4" a="1"/>
  <c r="C356" i="4" s="1"/>
  <c r="C355" i="4" a="1"/>
  <c r="C355" i="4" s="1"/>
  <c r="C354" i="4" a="1"/>
  <c r="C354" i="4" s="1"/>
  <c r="C353" i="4" a="1"/>
  <c r="C353" i="4" s="1"/>
  <c r="C352" i="4" a="1"/>
  <c r="C352" i="4" s="1"/>
  <c r="C351" i="4" a="1"/>
  <c r="C351" i="4" s="1"/>
  <c r="C350" i="4" a="1"/>
  <c r="C350" i="4" s="1"/>
  <c r="C206" i="5" a="1"/>
  <c r="C206" i="5" s="1"/>
  <c r="C205" i="5" a="1"/>
  <c r="C205" i="5" s="1"/>
  <c r="C204" i="5" a="1"/>
  <c r="C204" i="5" s="1"/>
  <c r="C203" i="5" a="1"/>
  <c r="C203" i="5" s="1"/>
  <c r="C202" i="5" a="1"/>
  <c r="C202" i="5" s="1"/>
  <c r="C201" i="5" a="1"/>
  <c r="C201" i="5" s="1"/>
  <c r="C200" i="5" a="1"/>
  <c r="C200" i="5" s="1"/>
  <c r="C199" i="5" a="1"/>
  <c r="C199" i="5" s="1"/>
  <c r="C198" i="5" a="1"/>
  <c r="C198" i="5" s="1"/>
  <c r="C197" i="5" a="1"/>
  <c r="C197" i="5" s="1"/>
  <c r="C196" i="5" a="1"/>
  <c r="C196" i="5" s="1"/>
  <c r="C195" i="5" a="1"/>
  <c r="C195" i="5" s="1"/>
  <c r="C194" i="5" a="1"/>
  <c r="C194" i="5" s="1"/>
  <c r="C193" i="5" a="1"/>
  <c r="C193" i="5" s="1"/>
  <c r="C192" i="5" a="1"/>
  <c r="C192" i="5" s="1"/>
  <c r="C191" i="5" a="1"/>
  <c r="C191" i="5" s="1"/>
  <c r="C190" i="5" a="1"/>
  <c r="C190" i="5" s="1"/>
  <c r="C189" i="5" a="1"/>
  <c r="C189" i="5" s="1"/>
  <c r="C188" i="5" a="1"/>
  <c r="C188" i="5" s="1"/>
  <c r="C187" i="5" a="1"/>
  <c r="C187" i="5" s="1"/>
  <c r="C186" i="5" a="1"/>
  <c r="C186" i="5" s="1"/>
  <c r="C185" i="5" a="1"/>
  <c r="C185" i="5" s="1"/>
  <c r="C184" i="5" a="1"/>
  <c r="C184" i="5" s="1"/>
  <c r="C183" i="5" a="1"/>
  <c r="C183" i="5" s="1"/>
  <c r="C182" i="5" a="1"/>
  <c r="C182" i="5" s="1"/>
  <c r="C181" i="5" a="1"/>
  <c r="C181" i="5" s="1"/>
  <c r="C180" i="5" a="1"/>
  <c r="C180" i="5" s="1"/>
  <c r="C179" i="5" a="1"/>
  <c r="C179" i="5" s="1"/>
  <c r="C178" i="5" a="1"/>
  <c r="C178" i="5" s="1"/>
  <c r="C177" i="5" a="1"/>
  <c r="C177" i="5" s="1"/>
  <c r="C176" i="5" a="1"/>
  <c r="C176" i="5" s="1"/>
  <c r="C175" i="5" a="1"/>
  <c r="C175" i="5" s="1"/>
  <c r="C174" i="5" a="1"/>
  <c r="C174" i="5" s="1"/>
  <c r="C173" i="5" a="1"/>
  <c r="C173" i="5" s="1"/>
  <c r="C172" i="5" a="1"/>
  <c r="C172" i="5" s="1"/>
  <c r="C171" i="5" a="1"/>
  <c r="C171" i="5" s="1"/>
  <c r="C170" i="5" a="1"/>
  <c r="C170" i="5" s="1"/>
  <c r="C169" i="5" a="1"/>
  <c r="C169" i="5" s="1"/>
  <c r="C168" i="5" a="1"/>
  <c r="C168" i="5" s="1"/>
  <c r="C167" i="5" a="1"/>
  <c r="C167" i="5" s="1"/>
  <c r="C166" i="5" a="1"/>
  <c r="C166" i="5" s="1"/>
  <c r="C165" i="5" a="1"/>
  <c r="C165" i="5" s="1"/>
  <c r="C164" i="5" a="1"/>
  <c r="C164" i="5" s="1"/>
  <c r="C163" i="5" a="1"/>
  <c r="C163" i="5" s="1"/>
  <c r="C162" i="5" a="1"/>
  <c r="C162" i="5" s="1"/>
  <c r="C161" i="5" a="1"/>
  <c r="C161" i="5" s="1"/>
  <c r="C160" i="5" a="1"/>
  <c r="C160" i="5" s="1"/>
  <c r="C159" i="5" a="1"/>
  <c r="C159" i="5" s="1"/>
  <c r="C158" i="5" a="1"/>
  <c r="C158" i="5" s="1"/>
  <c r="C157" i="5" a="1"/>
  <c r="C157" i="5" s="1"/>
  <c r="C156" i="5" a="1"/>
  <c r="C156" i="5" s="1"/>
  <c r="C155" i="5" a="1"/>
  <c r="C155" i="5" s="1"/>
  <c r="C154" i="5" a="1"/>
  <c r="C154" i="5" s="1"/>
  <c r="C153" i="5" a="1"/>
  <c r="C153" i="5" s="1"/>
  <c r="C152" i="5" a="1"/>
  <c r="C152" i="5" s="1"/>
  <c r="C151" i="5" a="1"/>
  <c r="C151" i="5" s="1"/>
  <c r="C150" i="5" a="1"/>
  <c r="C150" i="5" s="1"/>
  <c r="C149" i="5" a="1"/>
  <c r="C149" i="5" s="1"/>
  <c r="C148" i="5" a="1"/>
  <c r="C148" i="5" s="1"/>
  <c r="C147" i="5" a="1"/>
  <c r="C147" i="5" s="1"/>
  <c r="C146" i="5" a="1"/>
  <c r="C146" i="5" s="1"/>
  <c r="C145" i="5" a="1"/>
  <c r="C145" i="5" s="1"/>
  <c r="C144" i="5" a="1"/>
  <c r="C144" i="5" s="1"/>
  <c r="C143" i="5" a="1"/>
  <c r="C143" i="5" s="1"/>
  <c r="C142" i="5" a="1"/>
  <c r="C142" i="5" s="1"/>
  <c r="C141" i="5" a="1"/>
  <c r="C141" i="5" s="1"/>
  <c r="C140" i="5" a="1"/>
  <c r="C140" i="5" s="1"/>
  <c r="C139" i="5" a="1"/>
  <c r="C139" i="5" s="1"/>
  <c r="C138" i="5" a="1"/>
  <c r="C138" i="5" s="1"/>
  <c r="C137" i="5" a="1"/>
  <c r="C137" i="5" s="1"/>
  <c r="C136" i="5" a="1"/>
  <c r="C136" i="5" s="1"/>
  <c r="C135" i="5" a="1"/>
  <c r="C135" i="5" s="1"/>
  <c r="C134" i="5" a="1"/>
  <c r="C134" i="5" s="1"/>
  <c r="C133" i="5" a="1"/>
  <c r="C133" i="5" s="1"/>
  <c r="C132" i="5" a="1"/>
  <c r="C132" i="5" s="1"/>
  <c r="B222" i="15" a="1"/>
  <c r="B222" i="15" s="1"/>
  <c r="B221" i="15" a="1"/>
  <c r="B221" i="15" s="1"/>
  <c r="B68" i="9" a="1"/>
  <c r="B68" i="9" s="1"/>
  <c r="B69" i="9" a="1"/>
  <c r="B69" i="9" s="1"/>
  <c r="C68" i="6" a="1"/>
  <c r="C68" i="6" s="1"/>
  <c r="C67" i="6" a="1"/>
  <c r="C67" i="6" s="1"/>
  <c r="C338" i="4" a="1"/>
  <c r="C338" i="4" s="1"/>
  <c r="C339" i="4" a="1"/>
  <c r="C339" i="4" s="1"/>
  <c r="C340" i="4" a="1"/>
  <c r="C340" i="4" s="1"/>
  <c r="C341" i="4" a="1"/>
  <c r="C341" i="4" s="1"/>
  <c r="C342" i="4" a="1"/>
  <c r="C342" i="4" s="1"/>
  <c r="C343" i="4" a="1"/>
  <c r="C343" i="4" s="1"/>
  <c r="C344" i="4" a="1"/>
  <c r="C344" i="4" s="1"/>
  <c r="C330" i="4" a="1"/>
  <c r="C330" i="4" s="1"/>
  <c r="C331" i="4" a="1"/>
  <c r="C331" i="4" s="1"/>
  <c r="C332" i="4" a="1"/>
  <c r="C332" i="4" s="1"/>
  <c r="C333" i="4" a="1"/>
  <c r="C333" i="4" s="1"/>
  <c r="C334" i="4" a="1"/>
  <c r="C334" i="4" s="1"/>
  <c r="C335" i="4" a="1"/>
  <c r="C335" i="4" s="1"/>
  <c r="C336" i="4" a="1"/>
  <c r="C336" i="4" s="1"/>
  <c r="C337" i="4" a="1"/>
  <c r="C337" i="4" s="1"/>
  <c r="C119" i="5" a="1"/>
  <c r="C119" i="5" s="1"/>
  <c r="C120" i="5" a="1"/>
  <c r="C120" i="5" s="1"/>
  <c r="C121" i="5" a="1"/>
  <c r="C121" i="5" s="1"/>
  <c r="C122" i="5" a="1"/>
  <c r="C122" i="5" s="1"/>
  <c r="C123" i="5" a="1"/>
  <c r="C123" i="5" s="1"/>
  <c r="C124" i="5" a="1"/>
  <c r="C124" i="5" s="1"/>
  <c r="C125" i="5" a="1"/>
  <c r="C125" i="5" s="1"/>
  <c r="C126" i="5" a="1"/>
  <c r="C126" i="5" s="1"/>
  <c r="B166" i="15" a="1"/>
  <c r="B166" i="15" s="1"/>
  <c r="B62" i="9" a="1"/>
  <c r="B62" i="9" s="1"/>
  <c r="B63" i="9" a="1"/>
  <c r="B63" i="9" s="1"/>
  <c r="B64" i="9" a="1"/>
  <c r="B64" i="9" s="1"/>
  <c r="B65" i="9" a="1"/>
  <c r="B65" i="9" s="1"/>
  <c r="B66" i="9" a="1"/>
  <c r="B66" i="9" s="1"/>
  <c r="B54" i="9" a="1"/>
  <c r="B54" i="9" s="1"/>
  <c r="B55" i="9" a="1"/>
  <c r="B55" i="9" s="1"/>
  <c r="B56" i="9" a="1"/>
  <c r="B56" i="9" s="1"/>
  <c r="B57" i="9" a="1"/>
  <c r="B57" i="9" s="1"/>
  <c r="B58" i="9" a="1"/>
  <c r="B58" i="9" s="1"/>
  <c r="B59" i="9" a="1"/>
  <c r="B59" i="9" s="1"/>
  <c r="B60" i="9" a="1"/>
  <c r="B60" i="9" s="1"/>
  <c r="B61" i="9" a="1"/>
  <c r="B61" i="9" s="1"/>
  <c r="C59" i="6" a="1"/>
  <c r="C59" i="6" s="1"/>
  <c r="C60" i="6" a="1"/>
  <c r="C60" i="6" s="1"/>
  <c r="C61" i="6" a="1"/>
  <c r="C61" i="6" s="1"/>
  <c r="C62" i="6" a="1"/>
  <c r="C62" i="6" s="1"/>
  <c r="C53" i="6" a="1"/>
  <c r="C53" i="6" s="1"/>
  <c r="C54" i="6" a="1"/>
  <c r="C54" i="6" s="1"/>
  <c r="C55" i="6" a="1"/>
  <c r="C55" i="6" s="1"/>
  <c r="C56" i="6" a="1"/>
  <c r="C56" i="6" s="1"/>
  <c r="C57" i="6" a="1"/>
  <c r="C57" i="6" s="1"/>
  <c r="C58" i="6" a="1"/>
  <c r="C58" i="6" s="1"/>
  <c r="C63" i="6" a="1"/>
  <c r="C63" i="6" s="1"/>
  <c r="C64" i="6" a="1"/>
  <c r="C64" i="6" s="1"/>
  <c r="C65" i="6" a="1"/>
  <c r="C65" i="6" s="1"/>
  <c r="C321" i="4" a="1"/>
  <c r="C321" i="4" s="1"/>
  <c r="C320" i="4" a="1"/>
  <c r="C320" i="4" s="1"/>
  <c r="C319" i="4" a="1"/>
  <c r="C319" i="4" s="1"/>
  <c r="C318" i="4" a="1"/>
  <c r="C318" i="4" s="1"/>
  <c r="C317" i="4" a="1"/>
  <c r="C317" i="4" s="1"/>
  <c r="C316" i="4" a="1"/>
  <c r="C316" i="4" s="1"/>
  <c r="C315" i="4" a="1"/>
  <c r="C315" i="4" s="1"/>
  <c r="C314" i="4" a="1"/>
  <c r="C314" i="4" s="1"/>
  <c r="C313" i="4" a="1"/>
  <c r="C313" i="4" s="1"/>
  <c r="C312" i="4" a="1"/>
  <c r="C312" i="4" s="1"/>
  <c r="C311" i="4" a="1"/>
  <c r="C311" i="4" s="1"/>
  <c r="C310" i="4" a="1"/>
  <c r="C310" i="4" s="1"/>
  <c r="C309" i="4" a="1"/>
  <c r="C309" i="4" s="1"/>
  <c r="C308" i="4" a="1"/>
  <c r="C308" i="4" s="1"/>
  <c r="C307" i="4" a="1"/>
  <c r="C307" i="4" s="1"/>
  <c r="C306" i="4" a="1"/>
  <c r="C306" i="4" s="1"/>
  <c r="C305" i="4" a="1"/>
  <c r="C305" i="4" s="1"/>
  <c r="C304" i="4" a="1"/>
  <c r="C304" i="4" s="1"/>
  <c r="C303" i="4" a="1"/>
  <c r="C303" i="4" s="1"/>
  <c r="C302" i="4" a="1"/>
  <c r="C302" i="4" s="1"/>
  <c r="C301" i="4" a="1"/>
  <c r="C301" i="4" s="1"/>
  <c r="C300" i="4" a="1"/>
  <c r="C300" i="4" s="1"/>
  <c r="C299" i="4" a="1"/>
  <c r="C299" i="4" s="1"/>
  <c r="C298" i="4" a="1"/>
  <c r="C298" i="4" s="1"/>
  <c r="C297" i="4" a="1"/>
  <c r="C297" i="4" s="1"/>
  <c r="C296" i="4" a="1"/>
  <c r="C296" i="4" s="1"/>
  <c r="C295" i="4" a="1"/>
  <c r="C295" i="4" s="1"/>
  <c r="C294" i="4" a="1"/>
  <c r="C294" i="4" s="1"/>
  <c r="C293" i="4" a="1"/>
  <c r="C293" i="4" s="1"/>
  <c r="C292" i="4" a="1"/>
  <c r="C292" i="4" s="1"/>
  <c r="C291" i="4" a="1"/>
  <c r="C291" i="4" s="1"/>
  <c r="C290" i="4" a="1"/>
  <c r="C290" i="4" s="1"/>
  <c r="C289" i="4" a="1"/>
  <c r="C289" i="4" s="1"/>
  <c r="C288" i="4" a="1"/>
  <c r="C288" i="4" s="1"/>
  <c r="C287" i="4" a="1"/>
  <c r="C287" i="4" s="1"/>
  <c r="C286" i="4" a="1"/>
  <c r="C286" i="4" s="1"/>
  <c r="C285" i="4" a="1"/>
  <c r="C285" i="4" s="1"/>
  <c r="C284" i="4" a="1"/>
  <c r="C284" i="4" s="1"/>
  <c r="C283" i="4" a="1"/>
  <c r="C283" i="4" s="1"/>
  <c r="C282" i="4" a="1"/>
  <c r="C282" i="4" s="1"/>
  <c r="C281" i="4" a="1"/>
  <c r="C281" i="4" s="1"/>
  <c r="C280" i="4" a="1"/>
  <c r="C280" i="4" s="1"/>
  <c r="C279" i="4" a="1"/>
  <c r="C279" i="4" s="1"/>
  <c r="C278" i="4" a="1"/>
  <c r="C278" i="4" s="1"/>
  <c r="C277" i="4" a="1"/>
  <c r="C277" i="4" s="1"/>
  <c r="C276" i="4" a="1"/>
  <c r="C276" i="4" s="1"/>
  <c r="C275" i="4" a="1"/>
  <c r="C275" i="4" s="1"/>
  <c r="C274" i="4" a="1"/>
  <c r="C274" i="4" s="1"/>
  <c r="C273" i="4" a="1"/>
  <c r="C273" i="4" s="1"/>
  <c r="C272" i="4" a="1"/>
  <c r="C272" i="4" s="1"/>
  <c r="C271" i="4" a="1"/>
  <c r="C271" i="4" s="1"/>
  <c r="C270" i="4" a="1"/>
  <c r="C270" i="4" s="1"/>
  <c r="C269" i="4" a="1"/>
  <c r="C269" i="4" s="1"/>
  <c r="C268" i="4" a="1"/>
  <c r="C268" i="4" s="1"/>
  <c r="C267" i="4" a="1"/>
  <c r="C267" i="4" s="1"/>
  <c r="C266" i="4" a="1"/>
  <c r="C266" i="4" s="1"/>
  <c r="C265" i="4" a="1"/>
  <c r="C265" i="4" s="1"/>
  <c r="C264" i="4" a="1"/>
  <c r="C264" i="4" s="1"/>
  <c r="C263" i="4" a="1"/>
  <c r="C263" i="4" s="1"/>
  <c r="C262" i="4" a="1"/>
  <c r="C262" i="4" s="1"/>
  <c r="C261" i="4" a="1"/>
  <c r="C261" i="4" s="1"/>
  <c r="C260" i="4" a="1"/>
  <c r="C260" i="4" s="1"/>
  <c r="C259" i="4" a="1"/>
  <c r="C259" i="4" s="1"/>
  <c r="C258" i="4" a="1"/>
  <c r="C258" i="4" s="1"/>
  <c r="C257" i="4" a="1"/>
  <c r="C257" i="4" s="1"/>
  <c r="C111" i="5" a="1"/>
  <c r="C111" i="5" s="1"/>
  <c r="C91" i="5" a="1"/>
  <c r="C91" i="5" s="1"/>
  <c r="C92" i="5" a="1"/>
  <c r="C92" i="5" s="1"/>
  <c r="C93" i="5" a="1"/>
  <c r="C93" i="5" s="1"/>
  <c r="C94" i="5" a="1"/>
  <c r="C94" i="5" s="1"/>
  <c r="C95" i="5" a="1"/>
  <c r="C95" i="5" s="1"/>
  <c r="C96" i="5" a="1"/>
  <c r="C96" i="5" s="1"/>
  <c r="C97" i="5" a="1"/>
  <c r="C97" i="5" s="1"/>
  <c r="C98" i="5" a="1"/>
  <c r="C98" i="5" s="1"/>
  <c r="C99" i="5" a="1"/>
  <c r="C99" i="5" s="1"/>
  <c r="C100" i="5" a="1"/>
  <c r="C100" i="5" s="1"/>
  <c r="C101" i="5" a="1"/>
  <c r="C101" i="5" s="1"/>
  <c r="C102" i="5" a="1"/>
  <c r="C102" i="5" s="1"/>
  <c r="C103" i="5" a="1"/>
  <c r="C103" i="5" s="1"/>
  <c r="C104" i="5" a="1"/>
  <c r="C104" i="5" s="1"/>
  <c r="C105" i="5" a="1"/>
  <c r="C105" i="5" s="1"/>
  <c r="C106" i="5" a="1"/>
  <c r="C106" i="5" s="1"/>
  <c r="C107" i="5" a="1"/>
  <c r="C107" i="5" s="1"/>
  <c r="C108" i="5" a="1"/>
  <c r="C108" i="5" s="1"/>
  <c r="C109" i="5" a="1"/>
  <c r="C109" i="5" s="1"/>
  <c r="C110" i="5" a="1"/>
  <c r="C110" i="5" s="1"/>
  <c r="C112" i="5" a="1"/>
  <c r="C112" i="5" s="1"/>
  <c r="C113" i="5" a="1"/>
  <c r="C113" i="5" s="1"/>
  <c r="C114" i="5" a="1"/>
  <c r="C114" i="5" s="1"/>
  <c r="C88" i="5" a="1"/>
  <c r="C88" i="5" s="1"/>
  <c r="C89" i="5" a="1"/>
  <c r="C89" i="5" s="1"/>
  <c r="C90" i="5" a="1"/>
  <c r="C90" i="5" s="1"/>
  <c r="C76" i="5" a="1"/>
  <c r="C76" i="5" s="1"/>
  <c r="C77" i="5" a="1"/>
  <c r="C77" i="5" s="1"/>
  <c r="C78" i="5" a="1"/>
  <c r="C78" i="5" s="1"/>
  <c r="C79" i="5" a="1"/>
  <c r="C79" i="5" s="1"/>
  <c r="C80" i="5" a="1"/>
  <c r="C80" i="5" s="1"/>
  <c r="C81" i="5" a="1"/>
  <c r="C81" i="5" s="1"/>
  <c r="C82" i="5" a="1"/>
  <c r="C82" i="5" s="1"/>
  <c r="C83" i="5" a="1"/>
  <c r="C83" i="5" s="1"/>
  <c r="C84" i="5" a="1"/>
  <c r="C84" i="5" s="1"/>
  <c r="C85" i="5" a="1"/>
  <c r="C85" i="5" s="1"/>
  <c r="C86" i="5" a="1"/>
  <c r="C86" i="5" s="1"/>
  <c r="C87" i="5" a="1"/>
  <c r="C87" i="5" s="1"/>
  <c r="B354" i="7" a="1"/>
  <c r="B354" i="7" s="1"/>
  <c r="B355" i="7" a="1"/>
  <c r="B355" i="7" s="1"/>
  <c r="B356" i="7" a="1"/>
  <c r="B356" i="7" s="1"/>
  <c r="B353" i="7" a="1"/>
  <c r="B353" i="7" s="1"/>
  <c r="B350" i="7" a="1"/>
  <c r="B350" i="7" s="1"/>
  <c r="B349" i="7" a="1"/>
  <c r="B349" i="7" s="1"/>
  <c r="B348" i="7" a="1"/>
  <c r="B348" i="7" s="1"/>
  <c r="B347" i="7" a="1"/>
  <c r="B347" i="7" s="1"/>
  <c r="B346" i="7" a="1"/>
  <c r="B346" i="7" s="1"/>
  <c r="B345" i="7" a="1"/>
  <c r="B345" i="7" s="1"/>
  <c r="B344" i="7" a="1"/>
  <c r="B344" i="7" s="1"/>
  <c r="B343" i="7" a="1"/>
  <c r="B343" i="7" s="1"/>
  <c r="B342" i="7" a="1"/>
  <c r="B342" i="7" s="1"/>
  <c r="B341" i="7" a="1"/>
  <c r="B341" i="7" s="1"/>
  <c r="B340" i="7" a="1"/>
  <c r="B340" i="7" s="1"/>
  <c r="B339" i="7" a="1"/>
  <c r="B339" i="7" s="1"/>
  <c r="B338" i="7" a="1"/>
  <c r="B338" i="7" s="1"/>
  <c r="B337" i="7" a="1"/>
  <c r="B337" i="7" s="1"/>
  <c r="B336" i="7" a="1"/>
  <c r="B336" i="7" s="1"/>
  <c r="B335" i="7" a="1"/>
  <c r="B335" i="7" s="1"/>
  <c r="B333" i="7" a="1"/>
  <c r="B333" i="7" s="1"/>
  <c r="B334" i="7" a="1"/>
  <c r="B334" i="7" s="1"/>
  <c r="B327" i="7" a="1"/>
  <c r="B327" i="7" s="1"/>
  <c r="B328" i="7" a="1"/>
  <c r="B328" i="7" s="1"/>
  <c r="B329" i="7" a="1"/>
  <c r="B329" i="7" s="1"/>
  <c r="B330" i="7" a="1"/>
  <c r="B330" i="7" s="1"/>
  <c r="B331" i="7" a="1"/>
  <c r="B331" i="7" s="1"/>
  <c r="B332" i="7" a="1"/>
  <c r="B332" i="7" s="1"/>
  <c r="B324" i="7" a="1"/>
  <c r="B324" i="7" s="1"/>
  <c r="B325" i="7" a="1"/>
  <c r="B325" i="7" s="1"/>
  <c r="B326" i="7" a="1"/>
  <c r="B326" i="7" s="1"/>
  <c r="B319" i="7" a="1"/>
  <c r="B319" i="7" s="1"/>
  <c r="B320" i="7" a="1"/>
  <c r="B320" i="7" s="1"/>
  <c r="B321" i="7" a="1"/>
  <c r="B321" i="7" s="1"/>
  <c r="B322" i="7" a="1"/>
  <c r="B322" i="7" s="1"/>
  <c r="B323" i="7" a="1"/>
  <c r="B323" i="7" s="1"/>
  <c r="B315" i="7" a="1"/>
  <c r="B315" i="7" s="1"/>
  <c r="B316" i="7" a="1"/>
  <c r="B316" i="7" s="1"/>
  <c r="B317" i="7" a="1"/>
  <c r="B317" i="7" s="1"/>
  <c r="B318" i="7" a="1"/>
  <c r="B318" i="7" s="1"/>
  <c r="B313" i="7" a="1"/>
  <c r="B313" i="7" s="1"/>
  <c r="B314" i="7" a="1"/>
  <c r="B314" i="7" s="1"/>
  <c r="B88" i="13" a="1"/>
  <c r="B88" i="13" s="1"/>
  <c r="B87" i="13" a="1"/>
  <c r="B87" i="13" s="1"/>
  <c r="B89" i="13" a="1"/>
  <c r="B89" i="13" s="1"/>
  <c r="B90" i="13" a="1"/>
  <c r="B90" i="13" s="1"/>
  <c r="B10" i="68" a="1"/>
  <c r="B10" i="68" s="1"/>
  <c r="B9" i="68" a="1"/>
  <c r="B9" i="68" s="1"/>
  <c r="B8" i="68" a="1"/>
  <c r="B8" i="68" s="1"/>
  <c r="B7" i="68" a="1"/>
  <c r="B7" i="68" s="1"/>
  <c r="B49" i="9" a="1"/>
  <c r="B49" i="9" s="1"/>
  <c r="B50" i="9" a="1"/>
  <c r="B50" i="9" s="1"/>
  <c r="C49" i="6" a="1"/>
  <c r="C49" i="6" s="1"/>
  <c r="C50" i="6" a="1"/>
  <c r="C50" i="6" s="1"/>
  <c r="C247" i="4" a="1"/>
  <c r="C247" i="4" s="1"/>
  <c r="C246" i="4" a="1"/>
  <c r="C246" i="4" s="1"/>
  <c r="C245" i="4" a="1"/>
  <c r="C245" i="4" s="1"/>
  <c r="C244" i="4" a="1"/>
  <c r="C244" i="4" s="1"/>
  <c r="C243" i="4" a="1"/>
  <c r="C243" i="4" s="1"/>
  <c r="C242" i="4" a="1"/>
  <c r="C242" i="4" s="1"/>
  <c r="C241" i="4" a="1"/>
  <c r="C241" i="4" s="1"/>
  <c r="C240" i="4" a="1"/>
  <c r="C240" i="4" s="1"/>
  <c r="C239" i="4" a="1"/>
  <c r="C239" i="4" s="1"/>
  <c r="C238" i="4" a="1"/>
  <c r="C238" i="4" s="1"/>
  <c r="C237" i="4" a="1"/>
  <c r="C237" i="4" s="1"/>
  <c r="C236" i="4" a="1"/>
  <c r="C236" i="4" s="1"/>
  <c r="C235" i="4" a="1"/>
  <c r="C235" i="4" s="1"/>
  <c r="C234" i="4" a="1"/>
  <c r="C234" i="4" s="1"/>
  <c r="C71" i="5" a="1"/>
  <c r="C71" i="5" s="1"/>
  <c r="C70" i="5" a="1"/>
  <c r="C70" i="5" s="1"/>
  <c r="C69" i="5" a="1"/>
  <c r="C69" i="5" s="1"/>
  <c r="C68" i="5" a="1"/>
  <c r="C68" i="5" s="1"/>
  <c r="C67" i="5" a="1"/>
  <c r="C67" i="5" s="1"/>
  <c r="C66" i="5" a="1"/>
  <c r="C66" i="5" s="1"/>
  <c r="C65" i="5" a="1"/>
  <c r="C65" i="5" s="1"/>
  <c r="C64" i="5" a="1"/>
  <c r="C64" i="5" s="1"/>
  <c r="B310" i="7" a="1"/>
  <c r="B310" i="7" s="1"/>
  <c r="B309" i="7" a="1"/>
  <c r="B309" i="7" s="1"/>
  <c r="B308" i="7" a="1"/>
  <c r="B308" i="7" s="1"/>
  <c r="B307" i="7" a="1"/>
  <c r="B307" i="7" s="1"/>
  <c r="B306" i="7" a="1"/>
  <c r="B306" i="7" s="1"/>
  <c r="B305" i="7" a="1"/>
  <c r="B305" i="7" s="1"/>
  <c r="B304" i="7" a="1"/>
  <c r="B304" i="7" s="1"/>
  <c r="B303" i="7" a="1"/>
  <c r="B303" i="7" s="1"/>
  <c r="B302" i="7" a="1"/>
  <c r="B302" i="7" s="1"/>
  <c r="B301" i="7" a="1"/>
  <c r="B301" i="7" s="1"/>
  <c r="B300" i="7" a="1"/>
  <c r="B300" i="7" s="1"/>
  <c r="B299" i="7" a="1"/>
  <c r="B299" i="7" s="1"/>
  <c r="B298" i="7" a="1"/>
  <c r="B298" i="7" s="1"/>
  <c r="B297" i="7" a="1"/>
  <c r="B297" i="7" s="1"/>
  <c r="B296" i="7" a="1"/>
  <c r="B296" i="7" s="1"/>
  <c r="B295" i="7" a="1"/>
  <c r="B295" i="7" s="1"/>
  <c r="B294" i="7" a="1"/>
  <c r="B294" i="7" s="1"/>
  <c r="B293" i="7" a="1"/>
  <c r="B293" i="7" s="1"/>
  <c r="B292" i="7" a="1"/>
  <c r="B292" i="7" s="1"/>
  <c r="B291" i="7" a="1"/>
  <c r="B291" i="7" s="1"/>
  <c r="B290" i="7" a="1"/>
  <c r="B290" i="7" s="1"/>
  <c r="B289" i="7" a="1"/>
  <c r="B289" i="7" s="1"/>
  <c r="B288" i="7" a="1"/>
  <c r="B288" i="7" s="1"/>
  <c r="B287" i="7" a="1"/>
  <c r="B287" i="7" s="1"/>
  <c r="B286" i="7" a="1"/>
  <c r="B286" i="7" s="1"/>
  <c r="B285" i="7" a="1"/>
  <c r="B285" i="7" s="1"/>
  <c r="B284" i="7" a="1"/>
  <c r="B284" i="7" s="1"/>
  <c r="B283" i="7" a="1"/>
  <c r="B283" i="7" s="1"/>
  <c r="B282" i="7" a="1"/>
  <c r="B282" i="7" s="1"/>
  <c r="B281" i="7" a="1"/>
  <c r="B281" i="7" s="1"/>
  <c r="B280" i="7" a="1"/>
  <c r="B280" i="7" s="1"/>
  <c r="B279" i="7" a="1"/>
  <c r="B279" i="7" s="1"/>
  <c r="B278" i="7" a="1"/>
  <c r="B278" i="7" s="1"/>
  <c r="B277" i="7" a="1"/>
  <c r="B277" i="7" s="1"/>
  <c r="B276" i="7" a="1"/>
  <c r="B276" i="7" s="1"/>
  <c r="B275" i="7" a="1"/>
  <c r="B275" i="7" s="1"/>
  <c r="B274" i="7" a="1"/>
  <c r="B274" i="7" s="1"/>
  <c r="B273" i="7" a="1"/>
  <c r="B273" i="7" s="1"/>
  <c r="B272" i="7" a="1"/>
  <c r="B272" i="7" s="1"/>
  <c r="B271" i="7" a="1"/>
  <c r="B271" i="7" s="1"/>
  <c r="B270" i="7" a="1"/>
  <c r="B270" i="7" s="1"/>
  <c r="B269" i="7" a="1"/>
  <c r="B269" i="7" s="1"/>
  <c r="B268" i="7" a="1"/>
  <c r="B268" i="7" s="1"/>
  <c r="B267" i="7" a="1"/>
  <c r="B267" i="7" s="1"/>
  <c r="B266" i="7" a="1"/>
  <c r="B266" i="7" s="1"/>
  <c r="B265" i="7" a="1"/>
  <c r="B265" i="7" s="1"/>
  <c r="B264" i="7" a="1"/>
  <c r="B264" i="7" s="1"/>
  <c r="B263" i="7" a="1"/>
  <c r="B263" i="7" s="1"/>
  <c r="B262" i="7" a="1"/>
  <c r="B262" i="7" s="1"/>
  <c r="B261" i="7" a="1"/>
  <c r="B261" i="7" s="1"/>
  <c r="B260" i="7" a="1"/>
  <c r="B260" i="7" s="1"/>
  <c r="B259" i="7" a="1"/>
  <c r="B259" i="7" s="1"/>
  <c r="B258" i="7" a="1"/>
  <c r="B258" i="7" s="1"/>
  <c r="B257" i="7" a="1"/>
  <c r="B257" i="7" s="1"/>
  <c r="B256" i="7" a="1"/>
  <c r="B256" i="7" s="1"/>
  <c r="B255" i="7" a="1"/>
  <c r="B255" i="7" s="1"/>
  <c r="B254" i="7" a="1"/>
  <c r="B254" i="7" s="1"/>
  <c r="B253" i="7" a="1"/>
  <c r="B253" i="7" s="1"/>
  <c r="B252" i="7" a="1"/>
  <c r="B252" i="7" s="1"/>
  <c r="B251" i="7" a="1"/>
  <c r="B251" i="7" s="1"/>
  <c r="B250" i="7" a="1"/>
  <c r="B250" i="7" s="1"/>
  <c r="B249" i="7" a="1"/>
  <c r="B249" i="7" s="1"/>
  <c r="B248" i="7" a="1"/>
  <c r="B248" i="7" s="1"/>
  <c r="B247" i="7" a="1"/>
  <c r="B247" i="7" s="1"/>
  <c r="B246" i="7" a="1"/>
  <c r="B246" i="7" s="1"/>
  <c r="B245" i="7" a="1"/>
  <c r="B245" i="7" s="1"/>
  <c r="B244" i="7" a="1"/>
  <c r="B244" i="7" s="1"/>
  <c r="B243" i="7" a="1"/>
  <c r="B243" i="7" s="1"/>
  <c r="B242" i="7" a="1"/>
  <c r="B242" i="7" s="1"/>
  <c r="B241" i="7" a="1"/>
  <c r="B241" i="7" s="1"/>
  <c r="B240" i="7" a="1"/>
  <c r="B240" i="7" s="1"/>
  <c r="B239" i="7" a="1"/>
  <c r="B239" i="7" s="1"/>
  <c r="B238" i="7" a="1"/>
  <c r="B238" i="7" s="1"/>
  <c r="B237" i="7" a="1"/>
  <c r="B237" i="7" s="1"/>
  <c r="B236" i="7" a="1"/>
  <c r="B236" i="7" s="1"/>
  <c r="B235" i="7" a="1"/>
  <c r="B235" i="7" s="1"/>
  <c r="B234" i="7" a="1"/>
  <c r="B234" i="7" s="1"/>
  <c r="B233" i="7" a="1"/>
  <c r="B233" i="7" s="1"/>
  <c r="B232" i="7" a="1"/>
  <c r="B232" i="7" s="1"/>
  <c r="B231" i="7" a="1"/>
  <c r="B231" i="7" s="1"/>
  <c r="B230" i="7" a="1"/>
  <c r="B230" i="7" s="1"/>
  <c r="B229" i="7" a="1"/>
  <c r="B229" i="7" s="1"/>
  <c r="B228" i="7" a="1"/>
  <c r="B228" i="7" s="1"/>
  <c r="B227" i="7" a="1"/>
  <c r="B227" i="7" s="1"/>
  <c r="B226" i="7" a="1"/>
  <c r="B226" i="7" s="1"/>
  <c r="B225" i="7" a="1"/>
  <c r="B225" i="7" s="1"/>
  <c r="B224" i="7" a="1"/>
  <c r="B224" i="7" s="1"/>
  <c r="B223" i="7" a="1"/>
  <c r="B223" i="7" s="1"/>
  <c r="B222" i="7" a="1"/>
  <c r="B222" i="7" s="1"/>
  <c r="B221" i="7" a="1"/>
  <c r="B221" i="7" s="1"/>
  <c r="B220" i="7" a="1"/>
  <c r="B220" i="7" s="1"/>
  <c r="B219" i="7" a="1"/>
  <c r="B219" i="7" s="1"/>
  <c r="B218" i="7" a="1"/>
  <c r="B218" i="7" s="1"/>
  <c r="B217" i="7" a="1"/>
  <c r="B217" i="7" s="1"/>
  <c r="B216" i="7" a="1"/>
  <c r="B216" i="7" s="1"/>
  <c r="B215" i="7" a="1"/>
  <c r="B215" i="7" s="1"/>
  <c r="B214" i="7" a="1"/>
  <c r="B214" i="7" s="1"/>
  <c r="B213" i="7" a="1"/>
  <c r="B213" i="7" s="1"/>
  <c r="B212" i="7" a="1"/>
  <c r="B212" i="7" s="1"/>
  <c r="B211" i="7" a="1"/>
  <c r="B211" i="7" s="1"/>
  <c r="B210" i="7" a="1"/>
  <c r="B210" i="7" s="1"/>
  <c r="B209" i="7" a="1"/>
  <c r="B209" i="7" s="1"/>
  <c r="B208" i="7" a="1"/>
  <c r="B208" i="7" s="1"/>
  <c r="B207" i="7" a="1"/>
  <c r="B207" i="7" s="1"/>
  <c r="B206" i="7" a="1"/>
  <c r="B206" i="7" s="1"/>
  <c r="B205" i="7" a="1"/>
  <c r="B205" i="7" s="1"/>
  <c r="B204" i="7" a="1"/>
  <c r="B204" i="7" s="1"/>
  <c r="B203" i="7" a="1"/>
  <c r="B203" i="7" s="1"/>
  <c r="B202" i="7" a="1"/>
  <c r="B202" i="7" s="1"/>
  <c r="B201" i="7" a="1"/>
  <c r="B201" i="7" s="1"/>
  <c r="B200" i="7" a="1"/>
  <c r="B200" i="7" s="1"/>
  <c r="B199" i="7" a="1"/>
  <c r="B199" i="7" s="1"/>
  <c r="B198" i="7" a="1"/>
  <c r="B198" i="7" s="1"/>
  <c r="B197" i="7" a="1"/>
  <c r="B197" i="7" s="1"/>
  <c r="B196" i="7" a="1"/>
  <c r="B196" i="7" s="1"/>
  <c r="B195" i="7" a="1"/>
  <c r="B195" i="7" s="1"/>
  <c r="B194" i="7" a="1"/>
  <c r="B194" i="7" s="1"/>
  <c r="B193" i="7" a="1"/>
  <c r="B193" i="7" s="1"/>
  <c r="B192" i="7" a="1"/>
  <c r="B192" i="7" s="1"/>
  <c r="B191" i="7" a="1"/>
  <c r="B191" i="7" s="1"/>
  <c r="B190" i="7" a="1"/>
  <c r="B190" i="7" s="1"/>
  <c r="B189" i="7" a="1"/>
  <c r="B189" i="7" s="1"/>
  <c r="B188" i="7" a="1"/>
  <c r="B188"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54" i="7" a="1"/>
  <c r="B154" i="7" s="1"/>
  <c r="B153" i="7" a="1"/>
  <c r="B153" i="7" s="1"/>
  <c r="B152" i="7" a="1"/>
  <c r="B152" i="7" s="1"/>
  <c r="B151" i="7" a="1"/>
  <c r="B151" i="7" s="1"/>
  <c r="B150" i="7" a="1"/>
  <c r="B150" i="7" s="1"/>
  <c r="B149" i="7" a="1"/>
  <c r="B149" i="7" s="1"/>
  <c r="B148" i="7" a="1"/>
  <c r="B148" i="7" s="1"/>
  <c r="B147" i="7" a="1"/>
  <c r="B147" i="7" s="1"/>
  <c r="B146" i="7" a="1"/>
  <c r="B146" i="7" s="1"/>
  <c r="B145" i="7" a="1"/>
  <c r="B145" i="7" s="1"/>
  <c r="B144" i="7" a="1"/>
  <c r="B144" i="7" s="1"/>
  <c r="B143" i="7" a="1"/>
  <c r="B143" i="7" s="1"/>
  <c r="B142" i="7" a="1"/>
  <c r="B142" i="7" s="1"/>
  <c r="B141" i="7" a="1"/>
  <c r="B141" i="7" s="1"/>
  <c r="B140" i="7" a="1"/>
  <c r="B140" i="7" s="1"/>
  <c r="B139" i="7" a="1"/>
  <c r="B139" i="7" s="1"/>
  <c r="B138" i="7" a="1"/>
  <c r="B138" i="7" s="1"/>
  <c r="B137" i="7" a="1"/>
  <c r="B137" i="7" s="1"/>
  <c r="B136" i="7" a="1"/>
  <c r="B136" i="7" s="1"/>
  <c r="B135" i="7" a="1"/>
  <c r="B135" i="7" s="1"/>
  <c r="B134" i="7" a="1"/>
  <c r="B134" i="7" s="1"/>
  <c r="B133" i="7" a="1"/>
  <c r="B133" i="7" s="1"/>
  <c r="B132" i="7" a="1"/>
  <c r="B132" i="7" s="1"/>
  <c r="B131" i="7" a="1"/>
  <c r="B131" i="7" s="1"/>
  <c r="B130" i="7" a="1"/>
  <c r="B130" i="7" s="1"/>
  <c r="B129" i="7" a="1"/>
  <c r="B129" i="7" s="1"/>
  <c r="B128" i="7" a="1"/>
  <c r="B128" i="7" s="1"/>
  <c r="B127" i="7" a="1"/>
  <c r="B127" i="7" s="1"/>
  <c r="B126" i="7" a="1"/>
  <c r="B126" i="7" s="1"/>
  <c r="B125" i="7" a="1"/>
  <c r="B125" i="7" s="1"/>
  <c r="B124" i="7" a="1"/>
  <c r="B124" i="7" s="1"/>
  <c r="B123" i="7" a="1"/>
  <c r="B123" i="7" s="1"/>
  <c r="B122" i="7" a="1"/>
  <c r="B122" i="7" s="1"/>
  <c r="B121" i="7" a="1"/>
  <c r="B121" i="7" s="1"/>
  <c r="B120" i="7" a="1"/>
  <c r="B120" i="7" s="1"/>
  <c r="B119" i="7" a="1"/>
  <c r="B119" i="7" s="1"/>
  <c r="B111" i="7" a="1"/>
  <c r="B111" i="7" s="1"/>
  <c r="B112" i="7" a="1"/>
  <c r="B112" i="7" s="1"/>
  <c r="B113" i="7" a="1"/>
  <c r="B113" i="7" s="1"/>
  <c r="B114" i="7" a="1"/>
  <c r="B114" i="7" s="1"/>
  <c r="B115" i="7" a="1"/>
  <c r="B115" i="7" s="1"/>
  <c r="B116" i="7" a="1"/>
  <c r="B116" i="7" s="1"/>
  <c r="B117" i="7" a="1"/>
  <c r="B117" i="7" s="1"/>
  <c r="B118" i="7" a="1"/>
  <c r="B118"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78" i="7" a="1"/>
  <c r="B78" i="7" s="1"/>
  <c r="B71" i="7" a="1"/>
  <c r="B71" i="7" s="1"/>
  <c r="B72" i="7" a="1"/>
  <c r="B72" i="7" s="1"/>
  <c r="B73" i="7" a="1"/>
  <c r="B73" i="7" s="1"/>
  <c r="B74" i="7" a="1"/>
  <c r="B74" i="7" s="1"/>
  <c r="B75" i="7" a="1"/>
  <c r="B75" i="7" s="1"/>
  <c r="B76" i="7" a="1"/>
  <c r="B76" i="7" s="1"/>
  <c r="B77" i="7" a="1"/>
  <c r="B77"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7" i="7" a="1"/>
  <c r="B37" i="7" s="1"/>
  <c r="B38" i="7" a="1"/>
  <c r="B38" i="7" s="1"/>
  <c r="B85" i="13" a="1"/>
  <c r="B85" i="13" s="1"/>
  <c r="B83" i="13" a="1"/>
  <c r="B83" i="13" s="1"/>
  <c r="B81" i="13" a="1"/>
  <c r="B81" i="13" s="1"/>
  <c r="B79" i="13" a="1"/>
  <c r="B79" i="13" s="1"/>
  <c r="B77" i="13" a="1"/>
  <c r="B77" i="13" s="1"/>
  <c r="B75" i="13" a="1"/>
  <c r="B75" i="13" s="1"/>
  <c r="B73" i="13" a="1"/>
  <c r="B73" i="13" s="1"/>
  <c r="B71" i="13" a="1"/>
  <c r="B71" i="13" s="1"/>
  <c r="B69" i="13" a="1"/>
  <c r="B69" i="13" s="1"/>
  <c r="B67" i="13" a="1"/>
  <c r="B67" i="13" s="1"/>
  <c r="B65" i="13" a="1"/>
  <c r="B65" i="13" s="1"/>
  <c r="B63" i="13" a="1"/>
  <c r="B63" i="13" s="1"/>
  <c r="B61" i="13" a="1"/>
  <c r="B61" i="13" s="1"/>
  <c r="B59" i="13" a="1"/>
  <c r="B59" i="13" s="1"/>
  <c r="B57" i="13" a="1"/>
  <c r="B57" i="13" s="1"/>
  <c r="B55" i="13" a="1"/>
  <c r="B55" i="13" s="1"/>
  <c r="B53" i="13" a="1"/>
  <c r="B53" i="13" s="1"/>
  <c r="B51" i="13" a="1"/>
  <c r="B51" i="13" s="1"/>
  <c r="B49" i="13" a="1"/>
  <c r="B49" i="13" s="1"/>
  <c r="B47" i="13" a="1"/>
  <c r="B47" i="13" s="1"/>
  <c r="B45" i="13" a="1"/>
  <c r="B45" i="13" s="1"/>
  <c r="B43" i="13" a="1"/>
  <c r="B43" i="13" s="1"/>
  <c r="B41" i="13" a="1"/>
  <c r="B41" i="13" s="1"/>
  <c r="B39" i="13" a="1"/>
  <c r="B39" i="13" s="1"/>
  <c r="B37" i="13" a="1"/>
  <c r="B37" i="13" s="1"/>
  <c r="B35" i="13" a="1"/>
  <c r="B35" i="13" s="1"/>
  <c r="B33" i="13" a="1"/>
  <c r="B33" i="13" s="1"/>
  <c r="B31" i="13" a="1"/>
  <c r="B31" i="13" s="1"/>
  <c r="B29" i="13" a="1"/>
  <c r="B29" i="13" s="1"/>
  <c r="B27" i="13" a="1"/>
  <c r="B27" i="13" s="1"/>
  <c r="B25" i="13" a="1"/>
  <c r="B25" i="13" s="1"/>
  <c r="B23" i="13" a="1"/>
  <c r="B23" i="13" s="1"/>
  <c r="B21" i="13" a="1"/>
  <c r="B21" i="13" s="1"/>
  <c r="B19" i="13" a="1"/>
  <c r="B19" i="13" s="1"/>
  <c r="B17" i="13" a="1"/>
  <c r="B17" i="13" s="1"/>
  <c r="B15" i="13" a="1"/>
  <c r="B15" i="13" s="1"/>
  <c r="B33" i="7" a="1"/>
  <c r="B33" i="7" s="1"/>
  <c r="B34" i="7" a="1"/>
  <c r="B34" i="7" s="1"/>
  <c r="B35" i="7" a="1"/>
  <c r="B35" i="7" s="1"/>
  <c r="B36" i="7" a="1"/>
  <c r="B36" i="7" s="1"/>
  <c r="B32" i="7" a="1"/>
  <c r="B32" i="7" s="1"/>
  <c r="B40" i="17" a="1"/>
  <c r="B40" i="17" s="1"/>
  <c r="B41" i="17" a="1"/>
  <c r="B41" i="17" s="1"/>
  <c r="B42" i="17" a="1"/>
  <c r="B42" i="17" s="1"/>
  <c r="B43" i="17" a="1"/>
  <c r="B43" i="17" s="1"/>
  <c r="B44" i="17" a="1"/>
  <c r="B44" i="17" s="1"/>
  <c r="B10" i="17" a="1"/>
  <c r="B10" i="17" s="1"/>
  <c r="B11" i="17" a="1"/>
  <c r="B11" i="17" s="1"/>
  <c r="B12" i="17" a="1"/>
  <c r="B12" i="17" s="1"/>
  <c r="B13" i="17" a="1"/>
  <c r="B13" i="17" s="1"/>
  <c r="B14" i="17" a="1"/>
  <c r="B14" i="17" s="1"/>
  <c r="B15" i="17" a="1"/>
  <c r="B15" i="17" s="1"/>
  <c r="B16" i="17" a="1"/>
  <c r="B16" i="17" s="1"/>
  <c r="B17" i="17" a="1"/>
  <c r="B17" i="17" s="1"/>
  <c r="B18" i="17" a="1"/>
  <c r="B18" i="17" s="1"/>
  <c r="B19" i="17" a="1"/>
  <c r="B19" i="17" s="1"/>
  <c r="B20" i="17" a="1"/>
  <c r="B20" i="17" s="1"/>
  <c r="B21" i="17" a="1"/>
  <c r="B21" i="17" s="1"/>
  <c r="B22" i="17" a="1"/>
  <c r="B22" i="17" s="1"/>
  <c r="B23" i="17" a="1"/>
  <c r="B23" i="17" s="1"/>
  <c r="B24" i="17" a="1"/>
  <c r="B24" i="17" s="1"/>
  <c r="B25" i="17" a="1"/>
  <c r="B25" i="17" s="1"/>
  <c r="B26" i="17" a="1"/>
  <c r="B26" i="17" s="1"/>
  <c r="B27" i="17" a="1"/>
  <c r="B27" i="17" s="1"/>
  <c r="B28" i="17" a="1"/>
  <c r="B28" i="17" s="1"/>
  <c r="B29" i="17" a="1"/>
  <c r="B29" i="17" s="1"/>
  <c r="B30" i="17" a="1"/>
  <c r="B30" i="17" s="1"/>
  <c r="B31" i="17" a="1"/>
  <c r="B31" i="17" s="1"/>
  <c r="B32" i="17" a="1"/>
  <c r="B32" i="17" s="1"/>
  <c r="B33" i="17" a="1"/>
  <c r="B33" i="17" s="1"/>
  <c r="B34" i="17" a="1"/>
  <c r="B34" i="17" s="1"/>
  <c r="B35" i="17" a="1"/>
  <c r="B35" i="17" s="1"/>
  <c r="B36" i="17" a="1"/>
  <c r="B36" i="17" s="1"/>
  <c r="B37" i="17" a="1"/>
  <c r="B37" i="17" s="1"/>
  <c r="B38" i="17" a="1"/>
  <c r="B38" i="17" s="1"/>
  <c r="B39" i="17" a="1"/>
  <c r="B39" i="17" s="1"/>
  <c r="B121" i="15" a="1"/>
  <c r="B121" i="15" s="1"/>
  <c r="B122" i="15" a="1"/>
  <c r="B122" i="15" s="1"/>
  <c r="B123" i="15" a="1"/>
  <c r="B123" i="15" s="1"/>
  <c r="B124" i="15" a="1"/>
  <c r="B124" i="15" s="1"/>
  <c r="B125" i="15" a="1"/>
  <c r="B125" i="15" s="1"/>
  <c r="B126" i="15" a="1"/>
  <c r="B126" i="15" s="1"/>
  <c r="B127" i="15" a="1"/>
  <c r="B127" i="15" s="1"/>
  <c r="B128" i="15" a="1"/>
  <c r="B128" i="15" s="1"/>
  <c r="B129" i="15" a="1"/>
  <c r="B129" i="15" s="1"/>
  <c r="B130" i="15" a="1"/>
  <c r="B130" i="15" s="1"/>
  <c r="B131" i="15" a="1"/>
  <c r="B131" i="15" s="1"/>
  <c r="B132" i="15" a="1"/>
  <c r="B132" i="15" s="1"/>
  <c r="B133" i="15" a="1"/>
  <c r="B133" i="15" s="1"/>
  <c r="B134" i="15" a="1"/>
  <c r="B134" i="15" s="1"/>
  <c r="B135" i="15" a="1"/>
  <c r="B135" i="15" s="1"/>
  <c r="B136" i="15" a="1"/>
  <c r="B136" i="15" s="1"/>
  <c r="B137" i="15" a="1"/>
  <c r="B137" i="15" s="1"/>
  <c r="B138" i="15" a="1"/>
  <c r="B138" i="15" s="1"/>
  <c r="B139" i="15" a="1"/>
  <c r="B139" i="15" s="1"/>
  <c r="B140" i="15" a="1"/>
  <c r="B140" i="15" s="1"/>
  <c r="B141" i="15" a="1"/>
  <c r="B141" i="15" s="1"/>
  <c r="B142" i="15" a="1"/>
  <c r="B142" i="15" s="1"/>
  <c r="B143" i="15" a="1"/>
  <c r="B143" i="15" s="1"/>
  <c r="B144" i="15" a="1"/>
  <c r="B144" i="15" s="1"/>
  <c r="B145" i="15" a="1"/>
  <c r="B145" i="15" s="1"/>
  <c r="B146" i="15" a="1"/>
  <c r="B146" i="15" s="1"/>
  <c r="B147" i="15" a="1"/>
  <c r="B147" i="15" s="1"/>
  <c r="B148" i="15" a="1"/>
  <c r="B148" i="15" s="1"/>
  <c r="B149" i="15" a="1"/>
  <c r="B149" i="15" s="1"/>
  <c r="B150" i="15" a="1"/>
  <c r="B150" i="15" s="1"/>
  <c r="B151" i="15" a="1"/>
  <c r="B151" i="15" s="1"/>
  <c r="B152" i="15" a="1"/>
  <c r="B152" i="15" s="1"/>
  <c r="B153" i="15" a="1"/>
  <c r="B153" i="15" s="1"/>
  <c r="B154" i="15" a="1"/>
  <c r="B154" i="15" s="1"/>
  <c r="B155" i="15" a="1"/>
  <c r="B155" i="15" s="1"/>
  <c r="B156" i="15" a="1"/>
  <c r="B156" i="15" s="1"/>
  <c r="B157" i="15" a="1"/>
  <c r="B157" i="15" s="1"/>
  <c r="B158" i="15" a="1"/>
  <c r="B158" i="15" s="1"/>
  <c r="B159" i="15" a="1"/>
  <c r="B159" i="15" s="1"/>
  <c r="B160" i="15" a="1"/>
  <c r="B160" i="15" s="1"/>
  <c r="B161" i="15" a="1"/>
  <c r="B161" i="15" s="1"/>
  <c r="B162" i="15" a="1"/>
  <c r="B162" i="15" s="1"/>
  <c r="B163" i="15" a="1"/>
  <c r="B163" i="15" s="1"/>
  <c r="B112" i="15" a="1"/>
  <c r="B112" i="15" s="1"/>
  <c r="B113" i="15" a="1"/>
  <c r="B113" i="15" s="1"/>
  <c r="B114" i="15" a="1"/>
  <c r="B114" i="15" s="1"/>
  <c r="B115" i="15" a="1"/>
  <c r="B115" i="15" s="1"/>
  <c r="B116" i="15" a="1"/>
  <c r="B116" i="15" s="1"/>
  <c r="B117" i="15" a="1"/>
  <c r="B117" i="15" s="1"/>
  <c r="B118" i="15" a="1"/>
  <c r="B118" i="15" s="1"/>
  <c r="B119" i="15" a="1"/>
  <c r="B119" i="15" s="1"/>
  <c r="B120" i="15" a="1"/>
  <c r="B120" i="15" s="1"/>
  <c r="B84" i="15" a="1"/>
  <c r="B84" i="15" s="1"/>
  <c r="B85" i="15" a="1"/>
  <c r="B85" i="15" s="1"/>
  <c r="B86" i="15" a="1"/>
  <c r="B86" i="15" s="1"/>
  <c r="B87" i="15" a="1"/>
  <c r="B87" i="15" s="1"/>
  <c r="B88" i="15" a="1"/>
  <c r="B88" i="15" s="1"/>
  <c r="B89" i="15" a="1"/>
  <c r="B89" i="15" s="1"/>
  <c r="B90" i="15" a="1"/>
  <c r="B90" i="15" s="1"/>
  <c r="B91" i="15" a="1"/>
  <c r="B91" i="15" s="1"/>
  <c r="B92" i="15" a="1"/>
  <c r="B92" i="15" s="1"/>
  <c r="B93" i="15" a="1"/>
  <c r="B93" i="15" s="1"/>
  <c r="B94" i="15" a="1"/>
  <c r="B94" i="15" s="1"/>
  <c r="B95" i="15" a="1"/>
  <c r="B95" i="15" s="1"/>
  <c r="B96" i="15" a="1"/>
  <c r="B96" i="15" s="1"/>
  <c r="B97" i="15" a="1"/>
  <c r="B97" i="15" s="1"/>
  <c r="B98" i="15" a="1"/>
  <c r="B98" i="15" s="1"/>
  <c r="B99" i="15" a="1"/>
  <c r="B99" i="15" s="1"/>
  <c r="B100" i="15" a="1"/>
  <c r="B100" i="15" s="1"/>
  <c r="B101" i="15" a="1"/>
  <c r="B101" i="15" s="1"/>
  <c r="B102" i="15" a="1"/>
  <c r="B102" i="15" s="1"/>
  <c r="B103" i="15" a="1"/>
  <c r="B103" i="15" s="1"/>
  <c r="B104" i="15" a="1"/>
  <c r="B104" i="15" s="1"/>
  <c r="B105" i="15" a="1"/>
  <c r="B105" i="15" s="1"/>
  <c r="B106" i="15" a="1"/>
  <c r="B106" i="15" s="1"/>
  <c r="B107" i="15" a="1"/>
  <c r="B107"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s="1"/>
  <c r="B77" i="15" a="1"/>
  <c r="B77" i="15" s="1"/>
  <c r="B78" i="15" a="1"/>
  <c r="B78" i="15" s="1"/>
  <c r="B79" i="15" a="1"/>
  <c r="B79" i="15" s="1"/>
  <c r="B80" i="15" a="1"/>
  <c r="B80" i="15" s="1"/>
  <c r="B81" i="15" a="1"/>
  <c r="B81" i="15" s="1"/>
  <c r="B82" i="15" a="1"/>
  <c r="B82" i="15" s="1"/>
  <c r="B83" i="15" a="1"/>
  <c r="B83" i="15" s="1"/>
  <c r="B108" i="15" a="1"/>
  <c r="B108" i="15" s="1"/>
  <c r="B109" i="15" a="1"/>
  <c r="B109" i="15" s="1"/>
  <c r="B110" i="15" a="1"/>
  <c r="B110" i="15" s="1"/>
  <c r="B111" i="15" a="1"/>
  <c r="B111" i="15" s="1"/>
  <c r="B84" i="13" a="1"/>
  <c r="B84" i="13" s="1"/>
  <c r="B68" i="13" a="1"/>
  <c r="B68" i="13" s="1"/>
  <c r="B70" i="13" a="1"/>
  <c r="B70" i="13" s="1"/>
  <c r="B72" i="13" a="1"/>
  <c r="B72" i="13" s="1"/>
  <c r="B74" i="13" a="1"/>
  <c r="B74" i="13" s="1"/>
  <c r="B76" i="13" a="1"/>
  <c r="B76" i="13" s="1"/>
  <c r="B78" i="13" a="1"/>
  <c r="B78" i="13" s="1"/>
  <c r="B80" i="13" a="1"/>
  <c r="B80" i="13" s="1"/>
  <c r="B42" i="13" a="1"/>
  <c r="B42" i="13" s="1"/>
  <c r="B44" i="13" a="1"/>
  <c r="B44" i="13" s="1"/>
  <c r="B46" i="13" a="1"/>
  <c r="B46" i="13" s="1"/>
  <c r="B48" i="13" a="1"/>
  <c r="B48" i="13" s="1"/>
  <c r="B50" i="13" a="1"/>
  <c r="B50" i="13" s="1"/>
  <c r="B52" i="13" a="1"/>
  <c r="B52" i="13" s="1"/>
  <c r="B54" i="13" a="1"/>
  <c r="B54" i="13" s="1"/>
  <c r="B56" i="13" a="1"/>
  <c r="B56" i="13" s="1"/>
  <c r="B58" i="13" a="1"/>
  <c r="B58" i="13" s="1"/>
  <c r="B60" i="13" a="1"/>
  <c r="B60" i="13" s="1"/>
  <c r="B62" i="13" a="1"/>
  <c r="B62" i="13" s="1"/>
  <c r="B64" i="13" a="1"/>
  <c r="B64" i="13" s="1"/>
  <c r="B16" i="13" a="1"/>
  <c r="B16" i="13" s="1"/>
  <c r="B18" i="13" a="1"/>
  <c r="B18" i="13" s="1"/>
  <c r="B20" i="13" a="1"/>
  <c r="B20" i="13" s="1"/>
  <c r="B22" i="13" a="1"/>
  <c r="B22" i="13" s="1"/>
  <c r="B24" i="13" a="1"/>
  <c r="B24" i="13" s="1"/>
  <c r="B26" i="13" a="1"/>
  <c r="B26" i="13" s="1"/>
  <c r="B28" i="13" a="1"/>
  <c r="B28" i="13" s="1"/>
  <c r="B30" i="13" a="1"/>
  <c r="B30" i="13" s="1"/>
  <c r="B32" i="13" a="1"/>
  <c r="B32" i="13" s="1"/>
  <c r="B34" i="13" a="1"/>
  <c r="B34" i="13" s="1"/>
  <c r="B36" i="13" a="1"/>
  <c r="B36" i="13" s="1"/>
  <c r="B38" i="13" a="1"/>
  <c r="B38" i="13" s="1"/>
  <c r="B40" i="13" a="1"/>
  <c r="B40" i="13" s="1"/>
  <c r="B66" i="13" a="1"/>
  <c r="B66" i="13" s="1"/>
  <c r="B82" i="13" a="1"/>
  <c r="B82" i="13" s="1"/>
  <c r="B40" i="12" a="1"/>
  <c r="B40" i="12" s="1"/>
  <c r="B41" i="12" a="1"/>
  <c r="B41" i="12" s="1"/>
  <c r="B42" i="12" a="1"/>
  <c r="B42" i="12" s="1"/>
  <c r="B43" i="12" a="1"/>
  <c r="B43" i="12" s="1"/>
  <c r="B44" i="12" a="1"/>
  <c r="B44" i="12" s="1"/>
  <c r="B45" i="12" a="1"/>
  <c r="B45" i="12" s="1"/>
  <c r="B46" i="12" a="1"/>
  <c r="B46" i="12" s="1"/>
  <c r="B47" i="12" a="1"/>
  <c r="B47" i="12" s="1"/>
  <c r="B22" i="12" a="1"/>
  <c r="B22" i="12" s="1"/>
  <c r="B23" i="12" a="1"/>
  <c r="B23" i="12" s="1"/>
  <c r="B24" i="12" a="1"/>
  <c r="B24" i="12" s="1"/>
  <c r="B25" i="12" a="1"/>
  <c r="B25" i="12" s="1"/>
  <c r="B26" i="12" a="1"/>
  <c r="B26" i="12" s="1"/>
  <c r="B27" i="12" a="1"/>
  <c r="B27" i="12" s="1"/>
  <c r="B28" i="12" a="1"/>
  <c r="B28" i="12" s="1"/>
  <c r="B29" i="12" a="1"/>
  <c r="B29" i="12" s="1"/>
  <c r="B30" i="12" a="1"/>
  <c r="B30" i="12" s="1"/>
  <c r="B31" i="12" a="1"/>
  <c r="B31" i="12" s="1"/>
  <c r="B32" i="12" a="1"/>
  <c r="B32" i="12" s="1"/>
  <c r="B33" i="12" a="1"/>
  <c r="B33" i="12" s="1"/>
  <c r="B34" i="12" a="1"/>
  <c r="B34" i="12" s="1"/>
  <c r="B35" i="12" a="1"/>
  <c r="B35" i="12" s="1"/>
  <c r="B36" i="12" a="1"/>
  <c r="B36" i="12" s="1"/>
  <c r="B37" i="12" a="1"/>
  <c r="B37" i="12" s="1"/>
  <c r="B38" i="12" a="1"/>
  <c r="B38" i="12" s="1"/>
  <c r="B39" i="12" a="1"/>
  <c r="B39" i="12" s="1"/>
  <c r="B48" i="12" a="1"/>
  <c r="B48" i="12" s="1"/>
  <c r="B14" i="12" a="1"/>
  <c r="B14" i="12" s="1"/>
  <c r="B15" i="12" a="1"/>
  <c r="B15" i="12" s="1"/>
  <c r="B16" i="12" a="1"/>
  <c r="B16" i="12" s="1"/>
  <c r="B17" i="12" a="1"/>
  <c r="B17" i="12" s="1"/>
  <c r="B18" i="12" a="1"/>
  <c r="B18" i="12" s="1"/>
  <c r="B19" i="12" a="1"/>
  <c r="B19" i="12" s="1"/>
  <c r="B20" i="12" a="1"/>
  <c r="B20" i="12" s="1"/>
  <c r="B21" i="12" a="1"/>
  <c r="B21" i="12" s="1"/>
  <c r="B39" i="31" a="1"/>
  <c r="B39" i="31" s="1"/>
  <c r="B40" i="31" a="1"/>
  <c r="B40" i="31" s="1"/>
  <c r="B31" i="31" a="1"/>
  <c r="B31" i="31" s="1"/>
  <c r="B32" i="31" a="1"/>
  <c r="B32" i="31" s="1"/>
  <c r="B33" i="31" a="1"/>
  <c r="B33" i="31" s="1"/>
  <c r="B34" i="31" a="1"/>
  <c r="B34" i="31" s="1"/>
  <c r="B35" i="31" a="1"/>
  <c r="B35" i="31" s="1"/>
  <c r="B36" i="31" a="1"/>
  <c r="B36" i="31" s="1"/>
  <c r="B37" i="31" a="1"/>
  <c r="B37" i="31" s="1"/>
  <c r="B38" i="31" a="1"/>
  <c r="B38" i="31" s="1"/>
  <c r="B20" i="31" a="1"/>
  <c r="B20" i="31" s="1"/>
  <c r="B21" i="31" a="1"/>
  <c r="B21" i="31" s="1"/>
  <c r="B22" i="31" a="1"/>
  <c r="B22" i="31" s="1"/>
  <c r="B23" i="31" a="1"/>
  <c r="B23" i="31" s="1"/>
  <c r="B24" i="31" a="1"/>
  <c r="B24" i="31" s="1"/>
  <c r="B25" i="31" a="1"/>
  <c r="B25" i="31" s="1"/>
  <c r="B26" i="31" a="1"/>
  <c r="B26" i="31" s="1"/>
  <c r="B27" i="31" a="1"/>
  <c r="B27" i="31" s="1"/>
  <c r="B28" i="31" a="1"/>
  <c r="B28" i="31" s="1"/>
  <c r="B29" i="31" a="1"/>
  <c r="B29" i="31" s="1"/>
  <c r="B30" i="31" a="1"/>
  <c r="B30" i="31" s="1"/>
  <c r="B17" i="31" a="1"/>
  <c r="B17" i="31" s="1"/>
  <c r="B18" i="31" a="1"/>
  <c r="B18" i="31" s="1"/>
  <c r="B19" i="31" a="1"/>
  <c r="B19" i="31" s="1"/>
  <c r="B11" i="31" a="1"/>
  <c r="B11" i="31" s="1"/>
  <c r="B12" i="31" a="1"/>
  <c r="B12" i="31" s="1"/>
  <c r="B13" i="31" a="1"/>
  <c r="B13" i="31" s="1"/>
  <c r="B14" i="31" a="1"/>
  <c r="B14" i="31" s="1"/>
  <c r="B6" i="31" a="1"/>
  <c r="B6" i="31" s="1"/>
  <c r="B7" i="31" a="1"/>
  <c r="B7" i="31" s="1"/>
  <c r="B8" i="31" a="1"/>
  <c r="B8" i="31" s="1"/>
  <c r="B9" i="31" a="1"/>
  <c r="B9" i="31" s="1"/>
  <c r="B10" i="31" a="1"/>
  <c r="B10" i="31" s="1"/>
  <c r="B15" i="31" a="1"/>
  <c r="B15" i="31" s="1"/>
  <c r="B16" i="31" a="1"/>
  <c r="B16" i="31" s="1"/>
  <c r="B7" i="10" a="1"/>
  <c r="B7" i="10" s="1"/>
  <c r="B8" i="10" a="1"/>
  <c r="B8" i="10" s="1"/>
  <c r="B9" i="10" a="1"/>
  <c r="B9" i="10" s="1"/>
  <c r="B10" i="10" a="1"/>
  <c r="B10" i="10" s="1"/>
  <c r="B11" i="10" a="1"/>
  <c r="B11" i="10" s="1"/>
  <c r="B12" i="10" a="1"/>
  <c r="B12" i="10" s="1"/>
  <c r="B13" i="10" a="1"/>
  <c r="B13" i="10" s="1"/>
  <c r="B14" i="10" a="1"/>
  <c r="B14" i="10" s="1"/>
  <c r="B15" i="10" a="1"/>
  <c r="B15" i="10" s="1"/>
  <c r="B16" i="10" a="1"/>
  <c r="B16" i="10" s="1"/>
  <c r="B17" i="10" a="1"/>
  <c r="B17" i="10" s="1"/>
  <c r="B18" i="10" a="1"/>
  <c r="B18" i="10" s="1"/>
  <c r="B19" i="10" a="1"/>
  <c r="B19" i="10" s="1"/>
  <c r="B20" i="10" a="1"/>
  <c r="B20" i="10" s="1"/>
  <c r="B21" i="10" a="1"/>
  <c r="B21" i="10" s="1"/>
  <c r="B22" i="10" a="1"/>
  <c r="B22" i="10" s="1"/>
  <c r="B23" i="10" a="1"/>
  <c r="B23" i="10" s="1"/>
  <c r="B24" i="10" a="1"/>
  <c r="B24" i="10" s="1"/>
  <c r="B25" i="10" a="1"/>
  <c r="B25" i="10" s="1"/>
  <c r="B26" i="10" a="1"/>
  <c r="B26" i="10" s="1"/>
  <c r="B27" i="10" a="1"/>
  <c r="B27" i="10" s="1"/>
  <c r="B28" i="10" a="1"/>
  <c r="B28" i="10" s="1"/>
  <c r="B29" i="10" a="1"/>
  <c r="B29" i="10" s="1"/>
  <c r="B30" i="10" a="1"/>
  <c r="B30" i="10" s="1"/>
  <c r="B31" i="10" a="1"/>
  <c r="B31" i="10" s="1"/>
  <c r="B32" i="10" a="1"/>
  <c r="B32" i="10" s="1"/>
  <c r="B33" i="10" a="1"/>
  <c r="B33" i="10" s="1"/>
  <c r="B34" i="10" a="1"/>
  <c r="B34" i="10" s="1"/>
  <c r="B35" i="10" a="1"/>
  <c r="B35" i="10" s="1"/>
  <c r="B36" i="10" a="1"/>
  <c r="B36" i="10" s="1"/>
  <c r="B37" i="10" a="1"/>
  <c r="B37" i="10" s="1"/>
  <c r="B38" i="10" a="1"/>
  <c r="B38" i="10" s="1"/>
  <c r="B39" i="10" a="1"/>
  <c r="B39" i="10" s="1"/>
  <c r="B40" i="10" a="1"/>
  <c r="B40" i="10" s="1"/>
  <c r="B41" i="10" a="1"/>
  <c r="B41" i="10" s="1"/>
  <c r="B42" i="10" a="1"/>
  <c r="B42" i="10" s="1"/>
  <c r="B43" i="10" a="1"/>
  <c r="B43" i="10" s="1"/>
  <c r="B44" i="10" a="1"/>
  <c r="B44" i="10" s="1"/>
  <c r="B45" i="10" a="1"/>
  <c r="B45" i="10" s="1"/>
  <c r="B46" i="10" a="1"/>
  <c r="B46" i="10" s="1"/>
  <c r="B47" i="10" a="1"/>
  <c r="B47" i="10" s="1"/>
  <c r="B48" i="10" a="1"/>
  <c r="B48" i="10" s="1"/>
  <c r="B49" i="10" a="1"/>
  <c r="B49" i="10" s="1"/>
  <c r="B50" i="10" a="1"/>
  <c r="B50" i="10" s="1"/>
  <c r="B51" i="10" a="1"/>
  <c r="B51" i="10" s="1"/>
  <c r="B52" i="10" a="1"/>
  <c r="B52" i="10" s="1"/>
  <c r="B53" i="10" a="1"/>
  <c r="B53" i="10" s="1"/>
  <c r="B54" i="10" a="1"/>
  <c r="B54" i="10" s="1"/>
  <c r="B55" i="10" a="1"/>
  <c r="B55" i="10" s="1"/>
  <c r="B56" i="10" a="1"/>
  <c r="B56" i="10" s="1"/>
  <c r="B57" i="10" a="1"/>
  <c r="B57" i="10" s="1"/>
  <c r="B58" i="10" a="1"/>
  <c r="B58" i="10" s="1"/>
  <c r="B59" i="10" a="1"/>
  <c r="B59" i="10" s="1"/>
  <c r="B60" i="10" a="1"/>
  <c r="B60" i="10" s="1"/>
  <c r="B61" i="10" a="1"/>
  <c r="B61" i="10" s="1"/>
  <c r="B62" i="10" a="1"/>
  <c r="B62" i="10" s="1"/>
  <c r="B63" i="10" a="1"/>
  <c r="B63" i="10" s="1"/>
  <c r="B64" i="10" a="1"/>
  <c r="B64" i="10" s="1"/>
  <c r="B65" i="10" a="1"/>
  <c r="B65" i="10" s="1"/>
  <c r="B66" i="10" a="1"/>
  <c r="B66" i="10" s="1"/>
  <c r="B67" i="10" a="1"/>
  <c r="B67" i="10" s="1"/>
  <c r="B68" i="10" a="1"/>
  <c r="B68" i="10" s="1"/>
  <c r="B69" i="10" a="1"/>
  <c r="B69" i="10" s="1"/>
  <c r="B70" i="10" a="1"/>
  <c r="B70" i="10" s="1"/>
  <c r="B71" i="10" a="1"/>
  <c r="B71" i="10" s="1"/>
  <c r="B72" i="10" a="1"/>
  <c r="B72" i="10" s="1"/>
  <c r="B73" i="10" a="1"/>
  <c r="B73" i="10" s="1"/>
  <c r="B74" i="10" a="1"/>
  <c r="B74" i="10" s="1"/>
  <c r="B75" i="10" a="1"/>
  <c r="B75" i="10" s="1"/>
  <c r="B76" i="10" a="1"/>
  <c r="B76" i="10" s="1"/>
  <c r="B47" i="9" a="1"/>
  <c r="B47" i="9" s="1"/>
  <c r="B46" i="9" a="1"/>
  <c r="B46" i="9" s="1"/>
  <c r="B45" i="9" a="1"/>
  <c r="B45" i="9" s="1"/>
  <c r="B44" i="9" a="1"/>
  <c r="B44" i="9" s="1"/>
  <c r="B43" i="9" a="1"/>
  <c r="B43" i="9" s="1"/>
  <c r="B42" i="9" a="1"/>
  <c r="B42" i="9" s="1"/>
  <c r="B41" i="9" a="1"/>
  <c r="B41" i="9" s="1"/>
  <c r="B40" i="9" a="1"/>
  <c r="B40" i="9" s="1"/>
  <c r="B39" i="9" a="1"/>
  <c r="B39" i="9" s="1"/>
  <c r="B38" i="9" a="1"/>
  <c r="B38" i="9" s="1"/>
  <c r="B37" i="9" a="1"/>
  <c r="B37" i="9" s="1"/>
  <c r="B36" i="9" a="1"/>
  <c r="B36" i="9" s="1"/>
  <c r="B35" i="9" a="1"/>
  <c r="B35" i="9" s="1"/>
  <c r="B34" i="9" a="1"/>
  <c r="B34" i="9" s="1"/>
  <c r="B33" i="9" a="1"/>
  <c r="B33" i="9" s="1"/>
  <c r="B32" i="9" a="1"/>
  <c r="B32" i="9" s="1"/>
  <c r="B31" i="9" a="1"/>
  <c r="B31" i="9" s="1"/>
  <c r="B30" i="9" a="1"/>
  <c r="B30" i="9" s="1"/>
  <c r="B29" i="9" a="1"/>
  <c r="B29" i="9" s="1"/>
  <c r="B28" i="9" a="1"/>
  <c r="B28" i="9" s="1"/>
  <c r="B27" i="9" a="1"/>
  <c r="B27" i="9" s="1"/>
  <c r="B26" i="9" a="1"/>
  <c r="B26" i="9" s="1"/>
  <c r="B25" i="9" a="1"/>
  <c r="B25" i="9" s="1"/>
  <c r="B24" i="9" a="1"/>
  <c r="B24" i="9" s="1"/>
  <c r="B23" i="9" a="1"/>
  <c r="B23" i="9" s="1"/>
  <c r="B22" i="9" a="1"/>
  <c r="B22" i="9" s="1"/>
  <c r="B21" i="9" a="1"/>
  <c r="B21" i="9" s="1"/>
  <c r="B20" i="9" a="1"/>
  <c r="B20" i="9" s="1"/>
  <c r="B19" i="9" a="1"/>
  <c r="B19" i="9" s="1"/>
  <c r="B18" i="9" a="1"/>
  <c r="B18" i="9" s="1"/>
  <c r="B17" i="9" a="1"/>
  <c r="B17" i="9" s="1"/>
  <c r="B16" i="9" a="1"/>
  <c r="B16" i="9" s="1"/>
  <c r="B15" i="9" a="1"/>
  <c r="B15" i="9" s="1"/>
  <c r="B14" i="9" a="1"/>
  <c r="B14" i="9" s="1"/>
  <c r="B13" i="9" a="1"/>
  <c r="B13" i="9" s="1"/>
  <c r="C45" i="6" a="1"/>
  <c r="C45" i="6" s="1"/>
  <c r="C46" i="6" a="1"/>
  <c r="C46" i="6" s="1"/>
  <c r="C47" i="6" a="1"/>
  <c r="C47" i="6" s="1"/>
  <c r="C31" i="6" a="1"/>
  <c r="C31" i="6" s="1"/>
  <c r="C32" i="6" a="1"/>
  <c r="C32" i="6" s="1"/>
  <c r="C33" i="6" a="1"/>
  <c r="C33" i="6" s="1"/>
  <c r="C34" i="6" a="1"/>
  <c r="C34" i="6" s="1"/>
  <c r="C35" i="6" a="1"/>
  <c r="C35" i="6" s="1"/>
  <c r="C36" i="6" a="1"/>
  <c r="C36" i="6" s="1"/>
  <c r="C37" i="6" a="1"/>
  <c r="C37" i="6" s="1"/>
  <c r="C38" i="6" a="1"/>
  <c r="C38" i="6" s="1"/>
  <c r="C39" i="6" a="1"/>
  <c r="C39" i="6" s="1"/>
  <c r="C40" i="6" a="1"/>
  <c r="C40" i="6" s="1"/>
  <c r="C41" i="6" a="1"/>
  <c r="C41" i="6" s="1"/>
  <c r="C42" i="6" a="1"/>
  <c r="C42" i="6" s="1"/>
  <c r="C26" i="6" a="1"/>
  <c r="C26" i="6" s="1"/>
  <c r="C27" i="6" a="1"/>
  <c r="C27" i="6" s="1"/>
  <c r="C28" i="6" a="1"/>
  <c r="C28" i="6" s="1"/>
  <c r="C29" i="6" a="1"/>
  <c r="C29" i="6" s="1"/>
  <c r="C30" i="6" a="1"/>
  <c r="C30" i="6" s="1"/>
  <c r="C43" i="6" a="1"/>
  <c r="C43" i="6" s="1"/>
  <c r="C13" i="6" a="1"/>
  <c r="C13" i="6" s="1"/>
  <c r="C14" i="6" a="1"/>
  <c r="C14" i="6" s="1"/>
  <c r="C15" i="6" a="1"/>
  <c r="C15" i="6" s="1"/>
  <c r="C16" i="6" a="1"/>
  <c r="C16" i="6" s="1"/>
  <c r="C17" i="6" a="1"/>
  <c r="C17" i="6" s="1"/>
  <c r="C18" i="6" a="1"/>
  <c r="C18" i="6" s="1"/>
  <c r="C19" i="6" a="1"/>
  <c r="C19" i="6" s="1"/>
  <c r="C20" i="6" a="1"/>
  <c r="C20" i="6" s="1"/>
  <c r="C21" i="6" a="1"/>
  <c r="C21" i="6" s="1"/>
  <c r="C22" i="6" a="1"/>
  <c r="C22" i="6" s="1"/>
  <c r="C23" i="6" a="1"/>
  <c r="C23" i="6" s="1"/>
  <c r="C24" i="6" a="1"/>
  <c r="C24" i="6" s="1"/>
  <c r="C25" i="6" a="1"/>
  <c r="C25" i="6" s="1"/>
  <c r="C44" i="6" a="1"/>
  <c r="C44" i="6" s="1"/>
  <c r="C226" i="4" a="1"/>
  <c r="C226" i="4" s="1"/>
  <c r="C225" i="4" a="1"/>
  <c r="C225" i="4" s="1"/>
  <c r="C224" i="4" a="1"/>
  <c r="C224" i="4" s="1"/>
  <c r="C223" i="4" a="1"/>
  <c r="C223" i="4" s="1"/>
  <c r="C222" i="4" a="1"/>
  <c r="C222" i="4" s="1"/>
  <c r="C221" i="4" a="1"/>
  <c r="C221" i="4" s="1"/>
  <c r="C220" i="4" a="1"/>
  <c r="C220" i="4" s="1"/>
  <c r="C219" i="4" a="1"/>
  <c r="C219" i="4" s="1"/>
  <c r="C218" i="4" a="1"/>
  <c r="C218" i="4" s="1"/>
  <c r="C217" i="4" a="1"/>
  <c r="C217" i="4" s="1"/>
  <c r="C216" i="4" a="1"/>
  <c r="C216" i="4" s="1"/>
  <c r="C215" i="4" a="1"/>
  <c r="C215" i="4" s="1"/>
  <c r="C214" i="4" a="1"/>
  <c r="C214" i="4" s="1"/>
  <c r="C213" i="4" a="1"/>
  <c r="C213" i="4" s="1"/>
  <c r="C212" i="4" a="1"/>
  <c r="C212" i="4" s="1"/>
  <c r="C211" i="4" a="1"/>
  <c r="C211" i="4" s="1"/>
  <c r="C210" i="4" a="1"/>
  <c r="C210" i="4" s="1"/>
  <c r="C209" i="4" a="1"/>
  <c r="C209" i="4" s="1"/>
  <c r="C208" i="4" a="1"/>
  <c r="C208" i="4" s="1"/>
  <c r="C207" i="4" a="1"/>
  <c r="C207" i="4" s="1"/>
  <c r="C206" i="4" a="1"/>
  <c r="C206" i="4" s="1"/>
  <c r="C205" i="4" a="1"/>
  <c r="C205" i="4" s="1"/>
  <c r="C204" i="4" a="1"/>
  <c r="C204" i="4" s="1"/>
  <c r="C203" i="4" a="1"/>
  <c r="C203" i="4" s="1"/>
  <c r="C202" i="4" a="1"/>
  <c r="C202" i="4" s="1"/>
  <c r="C201" i="4" a="1"/>
  <c r="C201" i="4" s="1"/>
  <c r="C200" i="4" a="1"/>
  <c r="C200" i="4" s="1"/>
  <c r="C199" i="4" a="1"/>
  <c r="C199" i="4" s="1"/>
  <c r="C198" i="4" a="1"/>
  <c r="C198" i="4" s="1"/>
  <c r="C197" i="4" a="1"/>
  <c r="C197" i="4" s="1"/>
  <c r="C196" i="4" a="1"/>
  <c r="C196" i="4" s="1"/>
  <c r="C195" i="4" a="1"/>
  <c r="C195" i="4" s="1"/>
  <c r="C194" i="4" a="1"/>
  <c r="C194" i="4" s="1"/>
  <c r="C193" i="4" a="1"/>
  <c r="C193" i="4" s="1"/>
  <c r="C192" i="4" a="1"/>
  <c r="C192" i="4" s="1"/>
  <c r="C191" i="4" a="1"/>
  <c r="C191" i="4" s="1"/>
  <c r="C190" i="4" a="1"/>
  <c r="C190" i="4" s="1"/>
  <c r="C189" i="4" a="1"/>
  <c r="C189" i="4" s="1"/>
  <c r="C188" i="4" a="1"/>
  <c r="C188" i="4" s="1"/>
  <c r="C187" i="4" a="1"/>
  <c r="C187" i="4" s="1"/>
  <c r="C186" i="4" a="1"/>
  <c r="C186" i="4" s="1"/>
  <c r="C185" i="4" a="1"/>
  <c r="C185" i="4" s="1"/>
  <c r="C184" i="4" a="1"/>
  <c r="C184" i="4" s="1"/>
  <c r="C183" i="4" a="1"/>
  <c r="C183" i="4" s="1"/>
  <c r="C182" i="4" a="1"/>
  <c r="C182" i="4" s="1"/>
  <c r="C181" i="4" a="1"/>
  <c r="C181" i="4" s="1"/>
  <c r="C180" i="4" a="1"/>
  <c r="C180" i="4" s="1"/>
  <c r="C179" i="4" a="1"/>
  <c r="C179" i="4" s="1"/>
  <c r="C178" i="4" a="1"/>
  <c r="C178" i="4" s="1"/>
  <c r="C177" i="4" a="1"/>
  <c r="C177" i="4" s="1"/>
  <c r="C176" i="4" a="1"/>
  <c r="C176" i="4" s="1"/>
  <c r="C175" i="4" a="1"/>
  <c r="C175" i="4" s="1"/>
  <c r="C174" i="4" a="1"/>
  <c r="C174" i="4" s="1"/>
  <c r="C173" i="4" a="1"/>
  <c r="C173" i="4" s="1"/>
  <c r="C172" i="4" a="1"/>
  <c r="C172" i="4" s="1"/>
  <c r="C171" i="4" a="1"/>
  <c r="C171" i="4" s="1"/>
  <c r="C170" i="4" a="1"/>
  <c r="C170" i="4" s="1"/>
  <c r="C169" i="4" a="1"/>
  <c r="C169" i="4" s="1"/>
  <c r="C168" i="4" a="1"/>
  <c r="C168" i="4" s="1"/>
  <c r="C167" i="4" a="1"/>
  <c r="C167" i="4" s="1"/>
  <c r="C166" i="4" a="1"/>
  <c r="C166" i="4" s="1"/>
  <c r="C165" i="4" a="1"/>
  <c r="C165" i="4" s="1"/>
  <c r="C164" i="4" a="1"/>
  <c r="C164" i="4" s="1"/>
  <c r="C163" i="4" a="1"/>
  <c r="C163" i="4" s="1"/>
  <c r="C162" i="4" a="1"/>
  <c r="C162" i="4" s="1"/>
  <c r="C161" i="4" a="1"/>
  <c r="C161" i="4" s="1"/>
  <c r="C160" i="4" a="1"/>
  <c r="C160" i="4" s="1"/>
  <c r="C159" i="4" a="1"/>
  <c r="C159" i="4" s="1"/>
  <c r="C158" i="4" a="1"/>
  <c r="C158" i="4" s="1"/>
  <c r="C157" i="4" a="1"/>
  <c r="C157" i="4" s="1"/>
  <c r="C156" i="4" a="1"/>
  <c r="C156" i="4" s="1"/>
  <c r="C155" i="4" a="1"/>
  <c r="C155" i="4" s="1"/>
  <c r="C154" i="4" a="1"/>
  <c r="C154" i="4" s="1"/>
  <c r="C153" i="4" a="1"/>
  <c r="C153" i="4" s="1"/>
  <c r="C152" i="4" a="1"/>
  <c r="C152" i="4" s="1"/>
  <c r="C151" i="4" a="1"/>
  <c r="C151" i="4" s="1"/>
  <c r="C150" i="4" a="1"/>
  <c r="C150" i="4" s="1"/>
  <c r="C149" i="4" a="1"/>
  <c r="C149" i="4" s="1"/>
  <c r="C148" i="4" a="1"/>
  <c r="C148" i="4" s="1"/>
  <c r="C147" i="4" a="1"/>
  <c r="C147" i="4" s="1"/>
  <c r="C146" i="4" a="1"/>
  <c r="C146" i="4" s="1"/>
  <c r="C145" i="4" a="1"/>
  <c r="C145" i="4" s="1"/>
  <c r="C144" i="4" a="1"/>
  <c r="C144" i="4" s="1"/>
  <c r="C143" i="4" a="1"/>
  <c r="C143" i="4" s="1"/>
  <c r="C142" i="4" a="1"/>
  <c r="C142" i="4" s="1"/>
  <c r="C141" i="4" a="1"/>
  <c r="C141" i="4" s="1"/>
  <c r="C140" i="4" a="1"/>
  <c r="C140" i="4" s="1"/>
  <c r="C139" i="4" a="1"/>
  <c r="C139" i="4" s="1"/>
  <c r="C138" i="4" a="1"/>
  <c r="C138" i="4" s="1"/>
  <c r="C137" i="4" a="1"/>
  <c r="C137" i="4" s="1"/>
  <c r="C136" i="4" a="1"/>
  <c r="C136" i="4" s="1"/>
  <c r="C135" i="4" a="1"/>
  <c r="C135" i="4" s="1"/>
  <c r="C134" i="4" a="1"/>
  <c r="C134" i="4" s="1"/>
  <c r="C133" i="4" a="1"/>
  <c r="C133" i="4" s="1"/>
  <c r="C132" i="4" a="1"/>
  <c r="C132" i="4" s="1"/>
  <c r="C131" i="4" a="1"/>
  <c r="C131" i="4" s="1"/>
  <c r="C130" i="4" a="1"/>
  <c r="C130" i="4" s="1"/>
  <c r="C129" i="4" a="1"/>
  <c r="C129" i="4" s="1"/>
  <c r="C128" i="4" a="1"/>
  <c r="C128" i="4" s="1"/>
  <c r="C127" i="4" a="1"/>
  <c r="C127" i="4" s="1"/>
  <c r="C126" i="4" a="1"/>
  <c r="C126" i="4" s="1"/>
  <c r="C125" i="4" a="1"/>
  <c r="C125" i="4" s="1"/>
  <c r="C124" i="4" a="1"/>
  <c r="C124" i="4" s="1"/>
  <c r="C123" i="4" a="1"/>
  <c r="C123" i="4" s="1"/>
  <c r="C122" i="4" a="1"/>
  <c r="C122" i="4" s="1"/>
  <c r="C121" i="4" a="1"/>
  <c r="C121" i="4" s="1"/>
  <c r="C120" i="4" a="1"/>
  <c r="C120" i="4" s="1"/>
  <c r="C119" i="4" a="1"/>
  <c r="C119" i="4" s="1"/>
  <c r="C118" i="4" a="1"/>
  <c r="C118" i="4" s="1"/>
  <c r="C117" i="4" a="1"/>
  <c r="C117" i="4" s="1"/>
  <c r="C116" i="4" a="1"/>
  <c r="C116" i="4" s="1"/>
  <c r="C115" i="4" a="1"/>
  <c r="C115" i="4" s="1"/>
  <c r="C114" i="4" a="1"/>
  <c r="C114" i="4" s="1"/>
  <c r="C113" i="4" a="1"/>
  <c r="C113" i="4" s="1"/>
  <c r="C112" i="4" a="1"/>
  <c r="C112" i="4" s="1"/>
  <c r="C111" i="4" a="1"/>
  <c r="C111" i="4" s="1"/>
  <c r="C110" i="4" a="1"/>
  <c r="C110" i="4" s="1"/>
  <c r="C109" i="4" a="1"/>
  <c r="C109" i="4" s="1"/>
  <c r="C108" i="4" a="1"/>
  <c r="C108" i="4" s="1"/>
  <c r="C107" i="4" a="1"/>
  <c r="C107" i="4" s="1"/>
  <c r="C106" i="4" a="1"/>
  <c r="C106" i="4" s="1"/>
  <c r="C105" i="4" a="1"/>
  <c r="C105" i="4" s="1"/>
  <c r="C104" i="4" a="1"/>
  <c r="C104" i="4" s="1"/>
  <c r="C103" i="4" a="1"/>
  <c r="C103" i="4" s="1"/>
  <c r="C102" i="4" a="1"/>
  <c r="C102" i="4" s="1"/>
  <c r="C97" i="4" a="1"/>
  <c r="C97" i="4" s="1"/>
  <c r="C98" i="4" a="1"/>
  <c r="C98" i="4" s="1"/>
  <c r="C99" i="4" a="1"/>
  <c r="C99" i="4" s="1"/>
  <c r="C100" i="4" a="1"/>
  <c r="C100" i="4" s="1"/>
  <c r="C101" i="4" a="1"/>
  <c r="C101" i="4" s="1"/>
  <c r="C96" i="4" a="1"/>
  <c r="C96" i="4" s="1"/>
  <c r="C95" i="4" a="1"/>
  <c r="C95" i="4" s="1"/>
  <c r="C94" i="4" a="1"/>
  <c r="C94" i="4" s="1"/>
  <c r="C93" i="4" a="1"/>
  <c r="C93" i="4" s="1"/>
  <c r="C92" i="4" a="1"/>
  <c r="C92" i="4" s="1"/>
  <c r="C55" i="5" a="1"/>
  <c r="C55" i="5" s="1"/>
  <c r="C56" i="5" a="1"/>
  <c r="C56" i="5" s="1"/>
  <c r="C57" i="5" a="1"/>
  <c r="C57" i="5" s="1"/>
  <c r="C58" i="5" a="1"/>
  <c r="C58" i="5" s="1"/>
  <c r="C59" i="5" a="1"/>
  <c r="C59" i="5" s="1"/>
  <c r="C47" i="5" a="1"/>
  <c r="C47" i="5" s="1"/>
  <c r="C48" i="5" a="1"/>
  <c r="C48" i="5" s="1"/>
  <c r="C49" i="5" a="1"/>
  <c r="C49" i="5" s="1"/>
  <c r="C50" i="5" a="1"/>
  <c r="C50" i="5" s="1"/>
  <c r="C51" i="5" a="1"/>
  <c r="C51" i="5" s="1"/>
  <c r="C52" i="5" a="1"/>
  <c r="C52" i="5" s="1"/>
  <c r="C53" i="5" a="1"/>
  <c r="C53" i="5" s="1"/>
  <c r="C54" i="5" a="1"/>
  <c r="C54" i="5"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32" i="5" a="1"/>
  <c r="C32" i="5" s="1"/>
  <c r="C33" i="5" a="1"/>
  <c r="C33" i="5" s="1"/>
  <c r="C34" i="5" a="1"/>
  <c r="C34" i="5" s="1"/>
  <c r="C35" i="5" a="1"/>
  <c r="C35" i="5" s="1"/>
  <c r="C36" i="5" a="1"/>
  <c r="C36" i="5" s="1"/>
  <c r="C37" i="5" a="1"/>
  <c r="C37" i="5" s="1"/>
  <c r="C38" i="5" a="1"/>
  <c r="C38" i="5" s="1"/>
  <c r="C39" i="5" a="1"/>
  <c r="C39" i="5" s="1"/>
  <c r="C40" i="5" a="1"/>
  <c r="C40" i="5" s="1"/>
  <c r="C41" i="5" a="1"/>
  <c r="C41" i="5" s="1"/>
  <c r="C42" i="5" a="1"/>
  <c r="C42" i="5" s="1"/>
  <c r="C43" i="5" a="1"/>
  <c r="C43" i="5" s="1"/>
  <c r="C44" i="5" a="1"/>
  <c r="C44" i="5" s="1"/>
  <c r="C45" i="5" a="1"/>
  <c r="C45" i="5" s="1"/>
  <c r="C46" i="5" a="1"/>
  <c r="C46" i="5" s="1"/>
  <c r="C25" i="5" a="1"/>
  <c r="C25" i="5" s="1"/>
  <c r="C26" i="5" a="1"/>
  <c r="C26" i="5" s="1"/>
  <c r="C27" i="5" a="1"/>
  <c r="C27" i="5" s="1"/>
  <c r="C28" i="5" a="1"/>
  <c r="C28" i="5" s="1"/>
  <c r="C29" i="5" a="1"/>
  <c r="C29" i="5" s="1"/>
  <c r="C30" i="5" a="1"/>
  <c r="C30" i="5" s="1"/>
  <c r="C31" i="5" a="1"/>
  <c r="C31" i="5" s="1"/>
  <c r="B11" i="9" a="1"/>
  <c r="B11" i="9" s="1"/>
  <c r="B10" i="9" a="1"/>
  <c r="B10" i="9" s="1"/>
  <c r="B18" i="15" a="1"/>
  <c r="B18" i="15" s="1"/>
  <c r="B13" i="13" a="1"/>
  <c r="B13" i="13" s="1"/>
  <c r="B12" i="13" a="1"/>
  <c r="B12" i="13" s="1"/>
  <c r="C11" i="6" a="1"/>
  <c r="C11" i="6" s="1"/>
  <c r="C10" i="6" a="1"/>
  <c r="C10" i="6"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18" i="5" a="1"/>
  <c r="C18" i="5" s="1"/>
  <c r="C19" i="5" a="1"/>
  <c r="C19" i="5" s="1"/>
  <c r="C20" i="5" a="1"/>
  <c r="C20" i="5" s="1"/>
  <c r="C21" i="5" a="1"/>
  <c r="C21" i="5" s="1"/>
  <c r="C22" i="5" a="1"/>
  <c r="C22" i="5" s="1"/>
  <c r="C23" i="5" a="1"/>
  <c r="C23" i="5" s="1"/>
  <c r="B8" i="9" a="1"/>
  <c r="B8" i="9" s="1"/>
  <c r="C8" i="6" a="1"/>
  <c r="C8" i="6" s="1"/>
  <c r="C24" i="4" a="1"/>
  <c r="C24" i="4" s="1"/>
  <c r="C25" i="4" a="1"/>
  <c r="C25" i="4" s="1"/>
  <c r="C26" i="4" a="1"/>
  <c r="C26" i="4" s="1"/>
  <c r="C27" i="4" a="1"/>
  <c r="C27" i="4" s="1"/>
  <c r="C28" i="4" a="1"/>
  <c r="C28" i="4" s="1"/>
  <c r="C14" i="5" a="1"/>
  <c r="C14" i="5" s="1"/>
  <c r="B14" i="7" a="1"/>
  <c r="B14" i="7" s="1"/>
  <c r="B6" i="17" a="1"/>
  <c r="B6" i="17" s="1"/>
  <c r="B6" i="9" l="1" a="1"/>
  <c r="B6" i="9" s="1"/>
  <c r="C6" i="6" a="1"/>
  <c r="C6" i="6" s="1"/>
  <c r="C12" i="4" a="1"/>
  <c r="C12" i="4" s="1"/>
  <c r="C13" i="4" a="1"/>
  <c r="C13" i="4" s="1"/>
  <c r="C14" i="4" a="1"/>
  <c r="C14" i="4" s="1"/>
  <c r="C15" i="4" a="1"/>
  <c r="C15" i="4" s="1"/>
  <c r="C16" i="4" a="1"/>
  <c r="C16" i="4" s="1"/>
  <c r="C17" i="4" a="1"/>
  <c r="C17" i="4" s="1"/>
  <c r="C18" i="4" a="1"/>
  <c r="C18" i="4" s="1"/>
  <c r="C9" i="5" a="1"/>
  <c r="C9" i="5" s="1"/>
  <c r="C10" i="5" a="1"/>
  <c r="C10" i="5" s="1"/>
  <c r="C11" i="5" a="1"/>
  <c r="C11" i="5" s="1"/>
  <c r="C12" i="5" a="1"/>
  <c r="C12" i="5" s="1"/>
  <c r="B72" i="17" l="1" a="1"/>
  <c r="B72" i="17" s="1"/>
  <c r="B73" i="17" a="1"/>
  <c r="B73" i="17" s="1"/>
  <c r="B69" i="17" a="1"/>
  <c r="B69" i="17" s="1"/>
  <c r="B70" i="17" a="1"/>
  <c r="B70" i="17" s="1"/>
  <c r="B71" i="17" a="1"/>
  <c r="B71" i="17" s="1"/>
  <c r="B67" i="17" a="1"/>
  <c r="B67" i="17" s="1"/>
  <c r="B489" i="7" l="1" a="1"/>
  <c r="B489" i="7" s="1"/>
  <c r="B490" i="7" a="1"/>
  <c r="B490" i="7" s="1"/>
  <c r="B491" i="7" a="1"/>
  <c r="B491" i="7" s="1"/>
  <c r="B492" i="7" a="1"/>
  <c r="B492" i="7" s="1"/>
  <c r="B493" i="7" a="1"/>
  <c r="B493" i="7" s="1"/>
  <c r="B494" i="7" a="1"/>
  <c r="B494" i="7" s="1"/>
  <c r="B495" i="7" a="1"/>
  <c r="B495" i="7" s="1"/>
  <c r="B496" i="7" a="1"/>
  <c r="B496" i="7" s="1"/>
  <c r="B497" i="7" a="1"/>
  <c r="B497" i="7" s="1"/>
  <c r="B488" i="7" a="1"/>
  <c r="B488" i="7" s="1"/>
  <c r="B484" i="7" a="1"/>
  <c r="B484" i="7" s="1"/>
  <c r="B485" i="7" a="1"/>
  <c r="B485" i="7" s="1"/>
  <c r="B486" i="7" a="1"/>
  <c r="B486" i="7" s="1"/>
  <c r="B487" i="7" a="1"/>
  <c r="B487" i="7" s="1"/>
  <c r="B480" i="7" a="1"/>
  <c r="B480" i="7" s="1"/>
  <c r="B481" i="7" a="1"/>
  <c r="B481" i="7" s="1"/>
  <c r="B482" i="7" a="1"/>
  <c r="B482" i="7" s="1"/>
  <c r="B483" i="7" a="1"/>
  <c r="B483" i="7" s="1"/>
  <c r="B261" i="15" a="1"/>
  <c r="B261" i="15" s="1"/>
  <c r="B262" i="15" a="1"/>
  <c r="B262" i="15" s="1"/>
  <c r="B225" i="12" a="1"/>
  <c r="B225" i="12" s="1"/>
  <c r="B112" i="12" a="1"/>
  <c r="B112" i="12" s="1"/>
  <c r="B113" i="12" a="1"/>
  <c r="B113" i="12" s="1"/>
  <c r="B114" i="12" a="1"/>
  <c r="B114" i="12" s="1"/>
  <c r="B115" i="12" a="1"/>
  <c r="B115" i="12" s="1"/>
  <c r="B116" i="12" a="1"/>
  <c r="B116" i="12" s="1"/>
  <c r="B79" i="10" a="1"/>
  <c r="B79" i="10" s="1"/>
  <c r="B100" i="10" a="1"/>
  <c r="B100" i="10" s="1"/>
  <c r="C887" i="4" a="1"/>
  <c r="C887" i="4" s="1"/>
  <c r="B467" i="7" a="1"/>
  <c r="B467" i="7" s="1"/>
  <c r="B468" i="7" a="1"/>
  <c r="B468" i="7" s="1"/>
  <c r="B469" i="7" a="1"/>
  <c r="B469" i="7" s="1"/>
  <c r="B470" i="7" a="1"/>
  <c r="B470" i="7" s="1"/>
  <c r="B471" i="7" a="1"/>
  <c r="B471" i="7" s="1"/>
  <c r="B472" i="7" a="1"/>
  <c r="B472" i="7" s="1"/>
  <c r="B473" i="7" a="1"/>
  <c r="B473" i="7" s="1"/>
  <c r="B474" i="7" a="1"/>
  <c r="B474" i="7" s="1"/>
  <c r="B475" i="7" a="1"/>
  <c r="B475" i="7" s="1"/>
  <c r="B476" i="7" a="1"/>
  <c r="B476" i="7" s="1"/>
  <c r="B477" i="7" a="1"/>
  <c r="B477" i="7" s="1"/>
  <c r="B478" i="7" a="1"/>
  <c r="B478" i="7" s="1"/>
  <c r="B479" i="7" a="1"/>
  <c r="B479" i="7" s="1"/>
  <c r="B460" i="7" a="1"/>
  <c r="B460" i="7" s="1"/>
  <c r="B461" i="7" a="1"/>
  <c r="B461" i="7" s="1"/>
  <c r="B462" i="7" a="1"/>
  <c r="B462" i="7" s="1"/>
  <c r="B463" i="7" a="1"/>
  <c r="B463" i="7" s="1"/>
  <c r="B464" i="7" a="1"/>
  <c r="B464" i="7" s="1"/>
  <c r="B465" i="7" a="1"/>
  <c r="B465" i="7" s="1"/>
  <c r="B466" i="7" a="1"/>
  <c r="B466" i="7" s="1"/>
  <c r="B87" i="9" a="1"/>
  <c r="B87" i="9" s="1"/>
  <c r="B260" i="15" a="1"/>
  <c r="B260"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s="1"/>
  <c r="B16" i="15" a="1"/>
  <c r="B16" i="15" s="1"/>
  <c r="B17" i="15" a="1"/>
  <c r="B17" i="15" s="1"/>
  <c r="B19" i="15" a="1"/>
  <c r="B19" i="15" s="1"/>
  <c r="B20" i="15" a="1"/>
  <c r="B20" i="15" s="1"/>
  <c r="B21" i="15" a="1"/>
  <c r="B21" i="15" s="1"/>
  <c r="B22" i="15" a="1"/>
  <c r="B22" i="15" s="1"/>
  <c r="B23" i="15" a="1"/>
  <c r="B23" i="15" s="1"/>
  <c r="B164" i="15" a="1"/>
  <c r="B164" i="15" s="1"/>
  <c r="B165" i="15" a="1"/>
  <c r="B165" i="15" s="1"/>
  <c r="B167" i="15" a="1"/>
  <c r="B167" i="15" s="1"/>
  <c r="B168" i="15" a="1"/>
  <c r="B168" i="15" s="1"/>
  <c r="B169" i="15" a="1"/>
  <c r="B169" i="15" s="1"/>
  <c r="B170" i="15" a="1"/>
  <c r="B170" i="15" s="1"/>
  <c r="B171" i="15" a="1"/>
  <c r="B171" i="15" s="1"/>
  <c r="B172" i="15" a="1"/>
  <c r="B172" i="15" s="1"/>
  <c r="B173" i="15" a="1"/>
  <c r="B173" i="15" s="1"/>
  <c r="B174" i="15" a="1"/>
  <c r="B174" i="15" s="1"/>
  <c r="B175" i="15" a="1"/>
  <c r="B175" i="15" s="1"/>
  <c r="B176" i="15" a="1"/>
  <c r="B176" i="15" s="1"/>
  <c r="B177" i="15" a="1"/>
  <c r="B177" i="15" s="1"/>
  <c r="B178" i="15" a="1"/>
  <c r="B178" i="15" s="1"/>
  <c r="B179" i="15" a="1"/>
  <c r="B179" i="15" s="1"/>
  <c r="B180" i="15" a="1"/>
  <c r="B180" i="15" s="1"/>
  <c r="B181" i="15" a="1"/>
  <c r="B181" i="15" s="1"/>
  <c r="B182" i="15" a="1"/>
  <c r="B182" i="15" s="1"/>
  <c r="B183" i="15" a="1"/>
  <c r="B183" i="15" s="1"/>
  <c r="B184" i="15" a="1"/>
  <c r="B184" i="15" s="1"/>
  <c r="B185" i="15" a="1"/>
  <c r="B185" i="15" s="1"/>
  <c r="B186" i="15" a="1"/>
  <c r="B186" i="15" s="1"/>
  <c r="B187" i="15" a="1"/>
  <c r="B187" i="15" s="1"/>
  <c r="B188" i="15" a="1"/>
  <c r="B188" i="15" s="1"/>
  <c r="B189" i="15" a="1"/>
  <c r="B189" i="15" s="1"/>
  <c r="B190" i="15" a="1"/>
  <c r="B190" i="15" s="1"/>
  <c r="B191" i="15" a="1"/>
  <c r="B191" i="15" s="1"/>
  <c r="B192" i="15" a="1"/>
  <c r="B192" i="15" s="1"/>
  <c r="B193" i="15" a="1"/>
  <c r="B193" i="15" s="1"/>
  <c r="B194" i="15" a="1"/>
  <c r="B194" i="15" s="1"/>
  <c r="B195" i="15" a="1"/>
  <c r="B195" i="15" s="1"/>
  <c r="B196" i="15" a="1"/>
  <c r="B196" i="15" s="1"/>
  <c r="B197" i="15" a="1"/>
  <c r="B197" i="15" s="1"/>
  <c r="B198" i="15" a="1"/>
  <c r="B198" i="15" s="1"/>
  <c r="B199" i="15" a="1"/>
  <c r="B199" i="15" s="1"/>
  <c r="B200" i="15" a="1"/>
  <c r="B200" i="15" s="1"/>
  <c r="B201" i="15" a="1"/>
  <c r="B201" i="15" s="1"/>
  <c r="B202" i="15" a="1"/>
  <c r="B202" i="15" s="1"/>
  <c r="B203" i="15" a="1"/>
  <c r="B203" i="15" s="1"/>
  <c r="B204" i="15" a="1"/>
  <c r="B204" i="15" s="1"/>
  <c r="B205" i="15" a="1"/>
  <c r="B205" i="15" s="1"/>
  <c r="B206" i="15" a="1"/>
  <c r="B206" i="15" s="1"/>
  <c r="B207" i="15" a="1"/>
  <c r="B207" i="15" s="1"/>
  <c r="B208" i="15" a="1"/>
  <c r="B208" i="15" s="1"/>
  <c r="B209" i="15" a="1"/>
  <c r="B209" i="15" s="1"/>
  <c r="B210" i="15" a="1"/>
  <c r="B210" i="15" s="1"/>
  <c r="B211" i="15" a="1"/>
  <c r="B211" i="15" s="1"/>
  <c r="B212" i="15" a="1"/>
  <c r="B212" i="15" s="1"/>
  <c r="B213" i="15" a="1"/>
  <c r="B213" i="15" s="1"/>
  <c r="B214" i="15" a="1"/>
  <c r="B214" i="15" s="1"/>
  <c r="B215" i="15" a="1"/>
  <c r="B215" i="15" s="1"/>
  <c r="B216" i="15" a="1"/>
  <c r="B216" i="15" s="1"/>
  <c r="B217" i="15" a="1"/>
  <c r="B217" i="15" s="1"/>
  <c r="B218" i="15" a="1"/>
  <c r="B218" i="15" s="1"/>
  <c r="B219" i="15" a="1"/>
  <c r="B219" i="15" s="1"/>
  <c r="B220" i="15" a="1"/>
  <c r="B220" i="15" s="1"/>
  <c r="B224" i="15" a="1"/>
  <c r="B224" i="15" s="1"/>
  <c r="B223" i="15" a="1"/>
  <c r="B223" i="15" s="1"/>
  <c r="B255" i="15" a="1"/>
  <c r="B255" i="15" s="1"/>
  <c r="B256" i="15" a="1"/>
  <c r="B256" i="15" s="1"/>
  <c r="B257" i="15" a="1"/>
  <c r="B257" i="15" s="1"/>
  <c r="B258" i="15" a="1"/>
  <c r="B258" i="15" s="1"/>
  <c r="B259" i="15" a="1"/>
  <c r="B259" i="15" s="1"/>
  <c r="B130" i="13" a="1"/>
  <c r="B130" i="13" s="1"/>
  <c r="B124" i="13" a="1"/>
  <c r="B124" i="13" s="1"/>
  <c r="B125" i="13" a="1"/>
  <c r="B125" i="13" s="1"/>
  <c r="B126" i="13" a="1"/>
  <c r="B126" i="13" s="1"/>
  <c r="B127" i="13" a="1"/>
  <c r="B127" i="13" s="1"/>
  <c r="B109" i="12" a="1"/>
  <c r="B109" i="12" s="1"/>
  <c r="B110" i="12" a="1"/>
  <c r="B110" i="12" s="1"/>
  <c r="B105" i="12" a="1"/>
  <c r="B105" i="12" s="1"/>
  <c r="B106" i="12" a="1"/>
  <c r="B106" i="12" s="1"/>
  <c r="B107" i="12" a="1"/>
  <c r="B107" i="12" s="1"/>
  <c r="B101" i="12" a="1"/>
  <c r="B101" i="12" s="1"/>
  <c r="B102" i="12" a="1"/>
  <c r="B102" i="12" s="1"/>
  <c r="B103" i="12" a="1"/>
  <c r="B103" i="12" s="1"/>
  <c r="B97" i="12" a="1"/>
  <c r="B97" i="12" s="1"/>
  <c r="B98" i="12" a="1"/>
  <c r="B98" i="12" s="1"/>
  <c r="B99" i="12" a="1"/>
  <c r="B99" i="12" s="1"/>
  <c r="B94" i="12" a="1"/>
  <c r="B94" i="12" s="1"/>
  <c r="B95" i="12" a="1"/>
  <c r="B95" i="12" s="1"/>
  <c r="B92" i="12" a="1"/>
  <c r="B92" i="12" s="1"/>
  <c r="C92" i="6" a="1"/>
  <c r="C92" i="6" s="1"/>
  <c r="C494" i="4" a="1"/>
  <c r="C494" i="4" s="1"/>
  <c r="C495" i="4" a="1"/>
  <c r="C495" i="4" s="1"/>
  <c r="C496" i="4" a="1"/>
  <c r="C496" i="4" s="1"/>
  <c r="C493" i="4" a="1"/>
  <c r="C493" i="4" s="1"/>
  <c r="C489" i="4" a="1"/>
  <c r="C489" i="4" s="1"/>
  <c r="C490" i="4" a="1"/>
  <c r="C490" i="4" s="1"/>
  <c r="C491" i="4" a="1"/>
  <c r="C491" i="4" s="1"/>
  <c r="C492" i="4" a="1"/>
  <c r="C492" i="4" s="1"/>
  <c r="C485" i="4" a="1"/>
  <c r="C485" i="4" s="1"/>
  <c r="C486" i="4" a="1"/>
  <c r="C486" i="4" s="1"/>
  <c r="C487" i="4" a="1"/>
  <c r="C487" i="4" s="1"/>
  <c r="C488" i="4" a="1"/>
  <c r="C488" i="4" s="1"/>
  <c r="C476" i="4" a="1"/>
  <c r="C476" i="4" s="1"/>
  <c r="C477" i="4" a="1"/>
  <c r="C477" i="4" s="1"/>
  <c r="C478" i="4" a="1"/>
  <c r="C478" i="4" s="1"/>
  <c r="C479" i="4" a="1"/>
  <c r="C479" i="4" s="1"/>
  <c r="C480" i="4" a="1"/>
  <c r="C480" i="4" s="1"/>
  <c r="C481" i="4" a="1"/>
  <c r="C481" i="4" s="1"/>
  <c r="C482" i="4" a="1"/>
  <c r="C482" i="4" s="1"/>
  <c r="C483" i="4" a="1"/>
  <c r="C483" i="4" s="1"/>
  <c r="C484" i="4" a="1"/>
  <c r="C484" i="4" s="1"/>
  <c r="C236" i="5" a="1"/>
  <c r="C236" i="5" s="1"/>
  <c r="C237" i="5" a="1"/>
  <c r="C237" i="5" s="1"/>
  <c r="C238" i="5" a="1"/>
  <c r="C238" i="5" s="1"/>
  <c r="C239" i="5" a="1"/>
  <c r="C239" i="5" s="1"/>
  <c r="C240" i="5" a="1"/>
  <c r="C240" i="5" s="1"/>
  <c r="C241" i="5" a="1"/>
  <c r="C241" i="5" s="1"/>
  <c r="C242" i="5" a="1"/>
  <c r="C242" i="5" s="1"/>
  <c r="C243" i="5" a="1"/>
  <c r="C243" i="5" s="1"/>
  <c r="C244" i="5" a="1"/>
  <c r="C244" i="5" s="1"/>
  <c r="C245" i="5" a="1"/>
  <c r="C245" i="5" s="1"/>
  <c r="C246" i="5" a="1"/>
  <c r="C246" i="5" s="1"/>
  <c r="C247" i="5" a="1"/>
  <c r="C247" i="5" s="1"/>
  <c r="C454" i="4" a="1"/>
  <c r="C454" i="4" s="1"/>
  <c r="C455" i="4" a="1"/>
  <c r="C455" i="4" s="1"/>
  <c r="C456" i="4" a="1"/>
  <c r="C456" i="4" s="1"/>
  <c r="C457" i="4" a="1"/>
  <c r="C457" i="4" s="1"/>
  <c r="C458" i="4" a="1"/>
  <c r="C458" i="4" s="1"/>
  <c r="C459" i="4" a="1"/>
  <c r="C459" i="4" s="1"/>
  <c r="C460" i="4" a="1"/>
  <c r="C460" i="4" s="1"/>
  <c r="C461" i="4" a="1"/>
  <c r="C461" i="4" s="1"/>
  <c r="C462" i="4" a="1"/>
  <c r="C462" i="4" s="1"/>
  <c r="C463" i="4" a="1"/>
  <c r="C463" i="4" s="1"/>
  <c r="C464" i="4" a="1"/>
  <c r="C464" i="4" s="1"/>
  <c r="C465" i="4" a="1"/>
  <c r="C465" i="4" s="1"/>
  <c r="C466" i="4" a="1"/>
  <c r="C466" i="4" s="1"/>
  <c r="C467" i="4" a="1"/>
  <c r="C467" i="4" s="1"/>
  <c r="C468" i="4" a="1"/>
  <c r="C468" i="4" s="1"/>
  <c r="C469" i="4" a="1"/>
  <c r="C469" i="4" s="1"/>
  <c r="C470" i="4" a="1"/>
  <c r="C470" i="4" s="1"/>
  <c r="C471" i="4" a="1"/>
  <c r="C471" i="4" s="1"/>
  <c r="C472" i="4" a="1"/>
  <c r="C472" i="4" s="1"/>
  <c r="C473" i="4" a="1"/>
  <c r="C473" i="4" s="1"/>
  <c r="C474" i="4" a="1"/>
  <c r="C474" i="4" s="1"/>
  <c r="C475" i="4" a="1"/>
  <c r="C475" i="4" s="1"/>
  <c r="C453" i="4" a="1"/>
  <c r="C453" i="4" s="1"/>
  <c r="C451" i="4" a="1"/>
  <c r="C451" i="4" s="1"/>
  <c r="C452" i="4" a="1"/>
  <c r="C452" i="4" s="1"/>
  <c r="C449" i="4" a="1"/>
  <c r="C449" i="4" s="1"/>
  <c r="C450" i="4" a="1"/>
  <c r="C450" i="4" s="1"/>
  <c r="C445" i="4" a="1"/>
  <c r="C445" i="4" s="1"/>
  <c r="C446" i="4" a="1"/>
  <c r="C446" i="4" s="1"/>
  <c r="C447" i="4" a="1"/>
  <c r="C447" i="4" s="1"/>
  <c r="C448" i="4" a="1"/>
  <c r="C448" i="4" s="1"/>
  <c r="C426" i="4" a="1"/>
  <c r="C426" i="4" s="1"/>
  <c r="C427" i="4" a="1"/>
  <c r="C427" i="4" s="1"/>
  <c r="C428" i="4" a="1"/>
  <c r="C428" i="4" s="1"/>
  <c r="C429" i="4" a="1"/>
  <c r="C429" i="4" s="1"/>
  <c r="C430" i="4" a="1"/>
  <c r="C430" i="4" s="1"/>
  <c r="C431" i="4" a="1"/>
  <c r="C431" i="4" s="1"/>
  <c r="C432" i="4" a="1"/>
  <c r="C432" i="4" s="1"/>
  <c r="C433" i="4" a="1"/>
  <c r="C433" i="4" s="1"/>
  <c r="C434" i="4" a="1"/>
  <c r="C434" i="4" s="1"/>
  <c r="C435" i="4" a="1"/>
  <c r="C435" i="4" s="1"/>
  <c r="C436" i="4" a="1"/>
  <c r="C436" i="4" s="1"/>
  <c r="C437" i="4" a="1"/>
  <c r="C437" i="4" s="1"/>
  <c r="C438" i="4" a="1"/>
  <c r="C438" i="4" s="1"/>
  <c r="C439" i="4" a="1"/>
  <c r="C439" i="4" s="1"/>
  <c r="C440" i="4" a="1"/>
  <c r="C440" i="4" s="1"/>
  <c r="C441" i="4" a="1"/>
  <c r="C441" i="4" s="1"/>
  <c r="C442" i="4" a="1"/>
  <c r="C442" i="4" s="1"/>
  <c r="C443" i="4" a="1"/>
  <c r="C443" i="4" s="1"/>
  <c r="C444" i="4" a="1"/>
  <c r="C444" i="4" s="1"/>
  <c r="C234" i="5" a="1"/>
  <c r="C234" i="5" s="1"/>
  <c r="C235" i="5" a="1"/>
  <c r="C235" i="5" s="1"/>
  <c r="C233" i="5" a="1"/>
  <c r="C233" i="5" s="1"/>
  <c r="C229" i="5" a="1"/>
  <c r="C229" i="5" s="1"/>
  <c r="C230" i="5" a="1"/>
  <c r="C230" i="5" s="1"/>
  <c r="C231" i="5" a="1"/>
  <c r="C231" i="5" s="1"/>
  <c r="C232" i="5" a="1"/>
  <c r="C232" i="5" s="1"/>
  <c r="C222" i="5" a="1"/>
  <c r="C222" i="5" s="1"/>
  <c r="C223" i="5" a="1"/>
  <c r="C223" i="5" s="1"/>
  <c r="C224" i="5" a="1"/>
  <c r="C224" i="5" s="1"/>
  <c r="C225" i="5" a="1"/>
  <c r="C225" i="5" s="1"/>
  <c r="C226" i="5" a="1"/>
  <c r="C226" i="5" s="1"/>
  <c r="C227" i="5" a="1"/>
  <c r="C227" i="5" s="1"/>
  <c r="C228" i="5" a="1"/>
  <c r="C228" i="5" s="1"/>
  <c r="C207" i="5" a="1"/>
  <c r="C207" i="5" s="1"/>
  <c r="C209" i="5" a="1"/>
  <c r="C209" i="5" s="1"/>
  <c r="C210" i="5" a="1"/>
  <c r="C210" i="5" s="1"/>
  <c r="C211" i="5" a="1"/>
  <c r="C211" i="5" s="1"/>
  <c r="C212" i="5" a="1"/>
  <c r="C212" i="5" s="1"/>
  <c r="C213" i="5" a="1"/>
  <c r="C213" i="5" s="1"/>
  <c r="C214" i="5" a="1"/>
  <c r="C214" i="5" s="1"/>
  <c r="C215" i="5" a="1"/>
  <c r="C215" i="5" s="1"/>
  <c r="C216" i="5" a="1"/>
  <c r="C216" i="5" s="1"/>
  <c r="C217" i="5" a="1"/>
  <c r="C217" i="5" s="1"/>
  <c r="C218" i="5" a="1"/>
  <c r="C218" i="5" s="1"/>
  <c r="C219" i="5" a="1"/>
  <c r="C219" i="5" s="1"/>
  <c r="C220" i="5" a="1"/>
  <c r="C220" i="5" s="1"/>
  <c r="C221" i="5" a="1"/>
  <c r="C221" i="5" s="1"/>
  <c r="B100" i="12" a="1"/>
  <c r="B100" i="12" s="1"/>
  <c r="B104" i="12" a="1"/>
  <c r="B104" i="12" s="1"/>
  <c r="B108" i="12" a="1"/>
  <c r="B108" i="12" s="1"/>
  <c r="B111" i="12" a="1"/>
  <c r="B111" i="12" s="1"/>
  <c r="B93" i="12" a="1"/>
  <c r="B93" i="12" s="1"/>
  <c r="B96" i="12" a="1"/>
  <c r="B96" i="12" s="1"/>
  <c r="C208" i="5" a="1"/>
  <c r="C208" i="5" s="1"/>
  <c r="B5" i="7" a="1"/>
  <c r="B5" i="7" s="1"/>
  <c r="B6" i="7" a="1"/>
  <c r="B6" i="7" s="1"/>
  <c r="B7" i="7" a="1"/>
  <c r="B7" i="7" s="1"/>
  <c r="B8" i="7" a="1"/>
  <c r="B8" i="7" s="1"/>
  <c r="B9" i="7" a="1"/>
  <c r="B9" i="7" s="1"/>
  <c r="B10" i="7" a="1"/>
  <c r="B10" i="7" s="1"/>
  <c r="B7" i="54" l="1" a="1"/>
  <c r="B7" i="54" s="1"/>
  <c r="B6" i="54" a="1"/>
  <c r="B6" i="54" s="1"/>
  <c r="B78" i="10" l="1" a="1"/>
  <c r="B78" i="10" s="1"/>
  <c r="C425" i="4" a="1"/>
  <c r="C425" i="4" s="1"/>
  <c r="C349" i="4" a="1"/>
  <c r="C349" i="4" s="1"/>
  <c r="C346" i="4" a="1"/>
  <c r="C346" i="4" s="1"/>
  <c r="C347" i="4" a="1"/>
  <c r="C347" i="4" s="1"/>
  <c r="C348" i="4" a="1"/>
  <c r="C348" i="4" s="1"/>
  <c r="C128" i="5" a="1"/>
  <c r="C128" i="5" s="1"/>
  <c r="C129" i="5" a="1"/>
  <c r="C129" i="5" s="1"/>
  <c r="C130" i="5" a="1"/>
  <c r="C130" i="5" s="1"/>
  <c r="C131" i="5" a="1"/>
  <c r="C131" i="5" s="1"/>
  <c r="C323" i="4" a="1"/>
  <c r="C323" i="4" s="1"/>
  <c r="C324" i="4" a="1"/>
  <c r="C324" i="4" s="1"/>
  <c r="C325" i="4" a="1"/>
  <c r="C325" i="4" s="1"/>
  <c r="C326" i="4" a="1"/>
  <c r="C326" i="4" s="1"/>
  <c r="C327" i="4" a="1"/>
  <c r="C327" i="4" s="1"/>
  <c r="C328" i="4" a="1"/>
  <c r="C328" i="4" s="1"/>
  <c r="C329" i="4" a="1"/>
  <c r="C329" i="4" s="1"/>
  <c r="C116" i="5" a="1"/>
  <c r="C116" i="5" s="1"/>
  <c r="C117" i="5" a="1"/>
  <c r="C117" i="5" s="1"/>
  <c r="C118" i="5" a="1"/>
  <c r="C118" i="5" s="1"/>
  <c r="C254" i="4" a="1"/>
  <c r="C254" i="4" s="1"/>
  <c r="C255" i="4" a="1"/>
  <c r="C255" i="4" s="1"/>
  <c r="C253" i="4" a="1"/>
  <c r="C253" i="4" s="1"/>
  <c r="C256" i="4" a="1"/>
  <c r="C256" i="4" s="1"/>
  <c r="C74" i="5" a="1"/>
  <c r="C74" i="5" s="1"/>
  <c r="C75" i="5" a="1"/>
  <c r="C75" i="5" s="1"/>
  <c r="C249" i="4" a="1"/>
  <c r="C249" i="4" s="1"/>
  <c r="C250" i="4" a="1"/>
  <c r="C250" i="4" s="1"/>
  <c r="C251" i="4" a="1"/>
  <c r="C251" i="4" s="1"/>
  <c r="C231" i="4" a="1"/>
  <c r="C231" i="4" s="1"/>
  <c r="C232" i="4" a="1"/>
  <c r="C232" i="4" s="1"/>
  <c r="C233" i="4" a="1"/>
  <c r="C233" i="4" s="1"/>
  <c r="C229" i="4" a="1"/>
  <c r="C229" i="4" s="1"/>
  <c r="C228" i="4" a="1"/>
  <c r="C228" i="4" s="1"/>
  <c r="C230" i="4" a="1"/>
  <c r="C230" i="4" s="1"/>
  <c r="C227" i="4" a="1"/>
  <c r="C227" i="4" s="1"/>
  <c r="C61" i="5" a="1"/>
  <c r="C61" i="5" s="1"/>
  <c r="C62" i="5" a="1"/>
  <c r="C62" i="5" s="1"/>
  <c r="C63" i="5" a="1"/>
  <c r="C63" i="5" s="1"/>
  <c r="C49" i="4" a="1"/>
  <c r="C49" i="4" s="1"/>
  <c r="C50" i="4" a="1"/>
  <c r="C50" i="4" s="1"/>
  <c r="C48" i="4" a="1"/>
  <c r="C48" i="4" s="1"/>
  <c r="C51" i="4" a="1"/>
  <c r="C51" i="4" s="1"/>
  <c r="C30" i="4" a="1"/>
  <c r="C30" i="4" s="1"/>
  <c r="C31" i="4" a="1"/>
  <c r="C31" i="4" s="1"/>
  <c r="C32" i="4" a="1"/>
  <c r="C32" i="4" s="1"/>
  <c r="C33" i="4" a="1"/>
  <c r="C33" i="4" s="1"/>
  <c r="C16" i="5" a="1"/>
  <c r="C16" i="5" s="1"/>
  <c r="C17" i="5" a="1"/>
  <c r="C17" i="5" s="1"/>
  <c r="C34" i="4" a="1"/>
  <c r="C34" i="4" s="1"/>
  <c r="C22" i="4" a="1"/>
  <c r="C22" i="4" s="1"/>
  <c r="C20" i="4" a="1"/>
  <c r="C20" i="4" s="1"/>
  <c r="C21" i="4" a="1"/>
  <c r="C21" i="4" s="1"/>
  <c r="C23" i="4" a="1"/>
  <c r="C23" i="4" s="1"/>
  <c r="C11" i="4" a="1"/>
  <c r="C11" i="4" s="1"/>
  <c r="C6" i="4" a="1"/>
  <c r="C6" i="4" s="1"/>
  <c r="C7" i="4" a="1"/>
  <c r="C7" i="4" s="1"/>
  <c r="C8" i="4" a="1"/>
  <c r="C8" i="4" s="1"/>
  <c r="C9" i="4" a="1"/>
  <c r="C9" i="4" s="1"/>
  <c r="C10" i="4" a="1"/>
  <c r="C10" i="4" s="1"/>
  <c r="C6" i="5" a="1"/>
  <c r="C6" i="5" s="1"/>
  <c r="C7" i="5" a="1"/>
  <c r="C7" i="5" s="1"/>
  <c r="C8" i="5" a="1"/>
  <c r="C8" i="5" s="1"/>
  <c r="C85" i="6" a="1"/>
  <c r="C85" i="6" s="1"/>
  <c r="C51" i="6" a="1"/>
  <c r="C51" i="6" s="1"/>
  <c r="C52" i="6" a="1"/>
  <c r="C52" i="6" s="1"/>
  <c r="C66" i="6" a="1"/>
  <c r="C66" i="6" s="1"/>
  <c r="C69" i="6" a="1"/>
  <c r="C69" i="6" s="1"/>
  <c r="C345" i="4" a="1"/>
  <c r="C345" i="4" s="1"/>
  <c r="C5" i="5" a="1"/>
  <c r="C5" i="5" s="1"/>
  <c r="C13" i="5" a="1"/>
  <c r="C13" i="5" s="1"/>
  <c r="C15" i="5" a="1"/>
  <c r="C15" i="5" s="1"/>
  <c r="C24" i="5" a="1"/>
  <c r="C24" i="5" s="1"/>
  <c r="C60" i="5" a="1"/>
  <c r="C60" i="5" s="1"/>
  <c r="C72" i="5" a="1"/>
  <c r="C72" i="5" s="1"/>
  <c r="C73" i="5" a="1"/>
  <c r="C73" i="5" s="1"/>
  <c r="C115" i="5" a="1"/>
  <c r="C115" i="5" s="1"/>
  <c r="C127" i="5" a="1"/>
  <c r="C127" i="5" s="1"/>
  <c r="B428" i="7" a="1"/>
  <c r="B428" i="7" s="1"/>
  <c r="B429" i="7" a="1"/>
  <c r="B429" i="7" s="1"/>
  <c r="B122" i="13" a="1"/>
  <c r="B122" i="13" s="1"/>
  <c r="B91" i="12" a="1"/>
  <c r="B91" i="12" s="1"/>
  <c r="B70" i="9" a="1"/>
  <c r="B70" i="9" s="1"/>
  <c r="B86" i="9" a="1"/>
  <c r="B86" i="9" s="1"/>
  <c r="B55" i="31" a="1"/>
  <c r="B55" i="31" s="1"/>
  <c r="B106" i="13" a="1"/>
  <c r="B106" i="13" s="1"/>
  <c r="B75" i="12" a="1"/>
  <c r="B75" i="12" s="1"/>
  <c r="B427" i="7" a="1"/>
  <c r="B427" i="7" s="1"/>
  <c r="B426" i="7" a="1"/>
  <c r="B426" i="7" s="1"/>
  <c r="B68" i="17" a="1"/>
  <c r="B68" i="17" s="1"/>
  <c r="B66" i="17" a="1"/>
  <c r="B66" i="17" s="1"/>
  <c r="B65" i="17" a="1"/>
  <c r="B65" i="17" s="1"/>
  <c r="B104" i="13" a="1"/>
  <c r="B104" i="13" s="1"/>
  <c r="B102" i="13" a="1"/>
  <c r="B102" i="13" s="1"/>
  <c r="B103" i="13" a="1"/>
  <c r="B103" i="13" s="1"/>
  <c r="B105" i="13" a="1"/>
  <c r="B105" i="13" s="1"/>
  <c r="B101" i="13" a="1"/>
  <c r="B101" i="13" s="1"/>
  <c r="B100" i="13" a="1"/>
  <c r="B100" i="13" s="1"/>
  <c r="B99" i="13" a="1"/>
  <c r="B99" i="13" s="1"/>
  <c r="B98" i="13" a="1"/>
  <c r="B98" i="13" s="1"/>
  <c r="B97" i="13" a="1"/>
  <c r="B97" i="13" s="1"/>
  <c r="B96" i="13" a="1"/>
  <c r="B96" i="13" s="1"/>
  <c r="B5" i="13" a="1"/>
  <c r="B5" i="13" s="1"/>
  <c r="B6" i="13" a="1"/>
  <c r="B6" i="13" s="1"/>
  <c r="B7" i="13" a="1"/>
  <c r="B7" i="13" s="1"/>
  <c r="B8" i="13" a="1"/>
  <c r="B8" i="13" s="1"/>
  <c r="B9" i="13" a="1"/>
  <c r="B9" i="13" s="1"/>
  <c r="B10" i="13" a="1"/>
  <c r="B10" i="13" s="1"/>
  <c r="B11" i="13" a="1"/>
  <c r="B11" i="13" s="1"/>
  <c r="B14" i="13" a="1"/>
  <c r="B14" i="13" s="1"/>
  <c r="B86" i="13" a="1"/>
  <c r="B86" i="13" s="1"/>
  <c r="B91" i="13" a="1"/>
  <c r="B91" i="13" s="1"/>
  <c r="B92" i="13" a="1"/>
  <c r="B92" i="13" s="1"/>
  <c r="B93" i="13" a="1"/>
  <c r="B93" i="13" s="1"/>
  <c r="B94" i="13" a="1"/>
  <c r="B94" i="13" s="1"/>
  <c r="B95" i="13" a="1"/>
  <c r="B95" i="13" s="1"/>
  <c r="B73" i="12" a="1"/>
  <c r="B73" i="12" s="1"/>
  <c r="B74" i="12" a="1"/>
  <c r="B74" i="12" s="1"/>
  <c r="B72" i="12" a="1"/>
  <c r="B72" i="12" s="1"/>
  <c r="B67" i="9" a="1"/>
  <c r="B67" i="9" s="1"/>
  <c r="B400" i="7" a="1"/>
  <c r="B400" i="7" s="1"/>
  <c r="B401" i="7" a="1"/>
  <c r="B401" i="7" s="1"/>
  <c r="B402" i="7" a="1"/>
  <c r="B402" i="7" s="1"/>
  <c r="B403" i="7" a="1"/>
  <c r="B403" i="7" s="1"/>
  <c r="B404" i="7" a="1"/>
  <c r="B404" i="7" s="1"/>
  <c r="B405" i="7" a="1"/>
  <c r="B405" i="7" s="1"/>
  <c r="B406" i="7" a="1"/>
  <c r="B406" i="7" s="1"/>
  <c r="B407" i="7" a="1"/>
  <c r="B407" i="7" s="1"/>
  <c r="B408" i="7" a="1"/>
  <c r="B408" i="7" s="1"/>
  <c r="B409" i="7" a="1"/>
  <c r="B409" i="7" s="1"/>
  <c r="B410" i="7" a="1"/>
  <c r="B410" i="7" s="1"/>
  <c r="B411" i="7" a="1"/>
  <c r="B411" i="7" s="1"/>
  <c r="B412" i="7" a="1"/>
  <c r="B412" i="7" s="1"/>
  <c r="B413" i="7" a="1"/>
  <c r="B413" i="7" s="1"/>
  <c r="B414" i="7" a="1"/>
  <c r="B414" i="7" s="1"/>
  <c r="B415" i="7" a="1"/>
  <c r="B415" i="7" s="1"/>
  <c r="B416" i="7" a="1"/>
  <c r="B416" i="7" s="1"/>
  <c r="B417" i="7" a="1"/>
  <c r="B417" i="7" s="1"/>
  <c r="B418" i="7" a="1"/>
  <c r="B418" i="7" s="1"/>
  <c r="B419" i="7" a="1"/>
  <c r="B419" i="7" s="1"/>
  <c r="B420" i="7" a="1"/>
  <c r="B420" i="7" s="1"/>
  <c r="B421" i="7" a="1"/>
  <c r="B421" i="7" s="1"/>
  <c r="B422" i="7" a="1"/>
  <c r="B422" i="7" s="1"/>
  <c r="B423" i="7" a="1"/>
  <c r="B423" i="7" s="1"/>
  <c r="B424" i="7" a="1"/>
  <c r="B424" i="7" s="1"/>
  <c r="B425" i="7" a="1"/>
  <c r="B425" i="7" s="1"/>
  <c r="B387" i="7" a="1"/>
  <c r="B387" i="7" s="1"/>
  <c r="B388" i="7" a="1"/>
  <c r="B388" i="7" s="1"/>
  <c r="B389" i="7" a="1"/>
  <c r="B389" i="7" s="1"/>
  <c r="B390" i="7" a="1"/>
  <c r="B390" i="7" s="1"/>
  <c r="B391" i="7" a="1"/>
  <c r="B391" i="7" s="1"/>
  <c r="B392" i="7" a="1"/>
  <c r="B392" i="7" s="1"/>
  <c r="B393" i="7" a="1"/>
  <c r="B393" i="7" s="1"/>
  <c r="B394" i="7" a="1"/>
  <c r="B394" i="7" s="1"/>
  <c r="B395" i="7" a="1"/>
  <c r="B395" i="7" s="1"/>
  <c r="B396" i="7" a="1"/>
  <c r="B396" i="7" s="1"/>
  <c r="B397" i="7" a="1"/>
  <c r="B397" i="7" s="1"/>
  <c r="B398" i="7" a="1"/>
  <c r="B398" i="7" s="1"/>
  <c r="B399" i="7" a="1"/>
  <c r="B399" i="7" s="1"/>
  <c r="B366" i="7" a="1"/>
  <c r="B366" i="7" s="1"/>
  <c r="B367" i="7" a="1"/>
  <c r="B367" i="7" s="1"/>
  <c r="B368" i="7" a="1"/>
  <c r="B368" i="7" s="1"/>
  <c r="B369" i="7" a="1"/>
  <c r="B369" i="7" s="1"/>
  <c r="B370" i="7" a="1"/>
  <c r="B370" i="7" s="1"/>
  <c r="B371" i="7" a="1"/>
  <c r="B371" i="7" s="1"/>
  <c r="B372" i="7" a="1"/>
  <c r="B372" i="7" s="1"/>
  <c r="B373" i="7" a="1"/>
  <c r="B373" i="7" s="1"/>
  <c r="B374" i="7" a="1"/>
  <c r="B374" i="7" s="1"/>
  <c r="B375" i="7" a="1"/>
  <c r="B375" i="7" s="1"/>
  <c r="B376" i="7" a="1"/>
  <c r="B376" i="7" s="1"/>
  <c r="B377" i="7" a="1"/>
  <c r="B377" i="7" s="1"/>
  <c r="B378" i="7" a="1"/>
  <c r="B378" i="7" s="1"/>
  <c r="B379" i="7" a="1"/>
  <c r="B379" i="7" s="1"/>
  <c r="B380" i="7" a="1"/>
  <c r="B380" i="7" s="1"/>
  <c r="B381" i="7" a="1"/>
  <c r="B381" i="7" s="1"/>
  <c r="B382" i="7" a="1"/>
  <c r="B382" i="7" s="1"/>
  <c r="B383" i="7" a="1"/>
  <c r="B383" i="7" s="1"/>
  <c r="B384" i="7" a="1"/>
  <c r="B384" i="7" s="1"/>
  <c r="B385" i="7" a="1"/>
  <c r="B385" i="7" s="1"/>
  <c r="B386" i="7" a="1"/>
  <c r="B386" i="7" s="1"/>
  <c r="B365" i="7" a="1"/>
  <c r="B365" i="7" s="1"/>
  <c r="B364" i="7" a="1"/>
  <c r="B364" i="7" s="1"/>
  <c r="B363" i="7" a="1"/>
  <c r="B363" i="7" s="1"/>
  <c r="B362" i="7" a="1"/>
  <c r="B362" i="7" s="1"/>
  <c r="B361" i="7" a="1"/>
  <c r="B361" i="7" s="1"/>
  <c r="B360" i="7" a="1"/>
  <c r="B360" i="7" s="1"/>
  <c r="B359" i="7" a="1"/>
  <c r="B359" i="7" s="1"/>
  <c r="B358" i="7" a="1"/>
  <c r="B358" i="7" s="1"/>
  <c r="B64" i="17" a="1"/>
  <c r="B64" i="17" s="1"/>
  <c r="B63" i="17" a="1"/>
  <c r="B63" i="17" s="1"/>
  <c r="B62" i="17" a="1"/>
  <c r="B62" i="17" s="1"/>
  <c r="B61" i="17" a="1"/>
  <c r="B61" i="17" s="1"/>
  <c r="B60" i="17" a="1"/>
  <c r="B60" i="17" s="1"/>
  <c r="B59" i="17" a="1"/>
  <c r="B59" i="17" s="1"/>
  <c r="B58" i="17" a="1"/>
  <c r="B58" i="17" s="1"/>
  <c r="B57" i="17" a="1"/>
  <c r="B57" i="17" s="1"/>
  <c r="B56" i="17" a="1"/>
  <c r="B56" i="17" s="1"/>
  <c r="B55" i="17" a="1"/>
  <c r="B55" i="17" s="1"/>
  <c r="B54" i="17" a="1"/>
  <c r="B54" i="17" s="1"/>
  <c r="B53" i="17" a="1"/>
  <c r="B53" i="17" s="1"/>
  <c r="B52" i="17" a="1"/>
  <c r="B52" i="17" s="1"/>
  <c r="B71" i="12" a="1"/>
  <c r="B71" i="12" s="1"/>
  <c r="B70" i="12" a="1"/>
  <c r="B70" i="12" s="1"/>
  <c r="B69" i="12" a="1"/>
  <c r="B69" i="12" s="1"/>
  <c r="B68" i="12" a="1"/>
  <c r="B68" i="12" s="1"/>
  <c r="B67" i="12" a="1"/>
  <c r="B67" i="12" s="1"/>
  <c r="B66" i="12" a="1"/>
  <c r="B66" i="12" s="1"/>
  <c r="B65" i="12" a="1"/>
  <c r="B65" i="12" s="1"/>
  <c r="B64" i="12" a="1"/>
  <c r="B64" i="12" s="1"/>
  <c r="B63" i="12" a="1"/>
  <c r="B63" i="12" s="1"/>
  <c r="B62" i="12" a="1"/>
  <c r="B62" i="12" s="1"/>
  <c r="B61" i="12" a="1"/>
  <c r="B61" i="12" s="1"/>
  <c r="B60" i="12" a="1"/>
  <c r="B60" i="12" s="1"/>
  <c r="B58" i="12" a="1"/>
  <c r="B58" i="12" s="1"/>
  <c r="B59" i="12" a="1"/>
  <c r="B59" i="12" s="1"/>
  <c r="B56" i="31" a="1"/>
  <c r="B56" i="31" s="1"/>
  <c r="B54" i="31" a="1"/>
  <c r="B54" i="31" s="1"/>
  <c r="B53" i="31" a="1"/>
  <c r="B53" i="31" s="1"/>
  <c r="B52" i="31" a="1"/>
  <c r="B52" i="31" s="1"/>
  <c r="B51" i="31" a="1"/>
  <c r="B51" i="31" s="1"/>
  <c r="B50" i="31" a="1"/>
  <c r="B50" i="31" s="1"/>
  <c r="B49" i="31" a="1"/>
  <c r="B49" i="31" s="1"/>
  <c r="B48" i="31" a="1"/>
  <c r="B48" i="31" s="1"/>
  <c r="B45" i="31" a="1"/>
  <c r="B45" i="31" s="1"/>
  <c r="B46" i="31" a="1"/>
  <c r="B46" i="31" s="1"/>
  <c r="B47" i="31" a="1"/>
  <c r="B47" i="31" s="1"/>
  <c r="B44" i="31" a="1"/>
  <c r="B44" i="31" s="1"/>
  <c r="B43" i="31" a="1"/>
  <c r="B43" i="31" s="1"/>
  <c r="B42" i="31" a="1"/>
  <c r="B42" i="31" s="1"/>
  <c r="B53" i="9" a="1"/>
  <c r="B53" i="9" s="1"/>
  <c r="C322" i="4" a="1"/>
  <c r="C322" i="4" s="1"/>
  <c r="B357" i="7" a="1"/>
  <c r="B357" i="7" s="1"/>
  <c r="B351" i="7" a="1"/>
  <c r="B351" i="7" s="1"/>
  <c r="B352" i="7" a="1"/>
  <c r="B352" i="7" s="1"/>
  <c r="B57" i="12" a="1"/>
  <c r="B57" i="12" s="1"/>
  <c r="B56" i="12" a="1"/>
  <c r="B56" i="12" s="1"/>
  <c r="C48" i="6" a="1"/>
  <c r="C48" i="6" s="1"/>
  <c r="C252" i="4" a="1"/>
  <c r="C252" i="4" s="1"/>
  <c r="B312" i="7" a="1"/>
  <c r="B312" i="7" s="1"/>
  <c r="B51" i="17" a="1"/>
  <c r="B51" i="17" s="1"/>
  <c r="B50" i="17" a="1"/>
  <c r="B50" i="17" s="1"/>
  <c r="B49" i="17" a="1"/>
  <c r="B49" i="17" s="1"/>
  <c r="B48" i="17" a="1"/>
  <c r="B48" i="17" s="1"/>
  <c r="B47" i="17" a="1"/>
  <c r="B47" i="17" s="1"/>
  <c r="B46" i="17" a="1"/>
  <c r="B46" i="17" s="1"/>
  <c r="B55" i="12" a="1"/>
  <c r="B55" i="12" s="1"/>
  <c r="B54" i="12" a="1"/>
  <c r="B54" i="12" s="1"/>
  <c r="B53" i="12" a="1"/>
  <c r="B53" i="12" s="1"/>
  <c r="B52" i="12" a="1"/>
  <c r="B52" i="12" s="1"/>
  <c r="B51" i="12" a="1"/>
  <c r="B51" i="12" s="1"/>
  <c r="B50" i="12" a="1"/>
  <c r="B50" i="12" s="1"/>
  <c r="B6" i="68" a="1"/>
  <c r="B6" i="68" s="1"/>
  <c r="B51" i="9" a="1"/>
  <c r="B51" i="9" s="1"/>
  <c r="B52" i="9" a="1"/>
  <c r="B52" i="9" s="1"/>
  <c r="B48" i="9" a="1"/>
  <c r="B48" i="9" s="1"/>
  <c r="C248" i="4" a="1"/>
  <c r="C248" i="4" s="1"/>
  <c r="B311" i="7" a="1"/>
  <c r="B311" i="7" s="1"/>
  <c r="B5" i="17" a="1"/>
  <c r="B5" i="17" s="1"/>
  <c r="B45" i="17" a="1"/>
  <c r="B45" i="17" s="1"/>
  <c r="B49" i="12" a="1"/>
  <c r="B49" i="12" s="1"/>
  <c r="B41" i="31" a="1"/>
  <c r="B41" i="31" s="1"/>
  <c r="B77" i="10" a="1"/>
  <c r="B77" i="10" s="1"/>
  <c r="B5" i="10" a="1"/>
  <c r="B5" i="10" s="1"/>
  <c r="B6" i="10" a="1"/>
  <c r="B6" i="10" s="1"/>
  <c r="B12" i="9" a="1"/>
  <c r="B12" i="9" s="1"/>
  <c r="C47" i="4" a="1"/>
  <c r="C47" i="4" s="1"/>
  <c r="B31" i="7" a="1"/>
  <c r="B31" i="7" s="1"/>
  <c r="B6" i="12" a="1"/>
  <c r="B6" i="12" s="1"/>
  <c r="B7" i="12" a="1"/>
  <c r="B7" i="12" s="1"/>
  <c r="B8" i="12" a="1"/>
  <c r="B8" i="12" s="1"/>
  <c r="B5" i="12" a="1"/>
  <c r="B5" i="12" s="1"/>
  <c r="B13" i="12" a="1"/>
  <c r="B13" i="12" s="1"/>
  <c r="B5" i="31" a="1"/>
  <c r="B5" i="31" s="1"/>
  <c r="C12" i="6" a="1"/>
  <c r="C12" i="6"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2" i="12" a="1"/>
  <c r="B12" i="12" s="1"/>
  <c r="B11" i="12" a="1"/>
  <c r="B11" i="12" s="1"/>
  <c r="B10" i="12" a="1"/>
  <c r="B10" i="12" s="1"/>
  <c r="B9" i="9" a="1"/>
  <c r="B9" i="9" s="1"/>
  <c r="C5" i="4" a="1"/>
  <c r="C5" i="4" s="1"/>
  <c r="B19" i="7" a="1"/>
  <c r="B19" i="7" s="1"/>
  <c r="B18" i="7" a="1"/>
  <c r="B18" i="7" s="1"/>
  <c r="B17" i="7" a="1"/>
  <c r="B17" i="7" s="1"/>
  <c r="B16" i="7" a="1"/>
  <c r="B16" i="7" s="1"/>
  <c r="B5" i="9" a="1"/>
  <c r="B5" i="9" s="1"/>
  <c r="B7" i="9" a="1"/>
  <c r="B7" i="9" s="1"/>
  <c r="C9" i="6" a="1"/>
  <c r="C9" i="6" s="1"/>
  <c r="C29" i="4" a="1"/>
  <c r="C29" i="4" s="1"/>
  <c r="B15" i="7" a="1"/>
  <c r="B15" i="7" s="1"/>
  <c r="B8" i="17" a="1"/>
  <c r="B8" i="17" s="1"/>
  <c r="B9" i="17" a="1"/>
  <c r="B9" i="17" s="1"/>
  <c r="B7" i="17" a="1"/>
  <c r="B7" i="17" s="1"/>
  <c r="B9" i="12" a="1"/>
  <c r="B9" i="12" s="1"/>
  <c r="C7" i="6" a="1"/>
  <c r="C7" i="6" s="1"/>
  <c r="C19" i="4" a="1"/>
  <c r="C19" i="4" s="1"/>
  <c r="B13" i="7" a="1"/>
  <c r="B13" i="7" s="1"/>
  <c r="B11" i="7" a="1"/>
  <c r="B11" i="7" s="1"/>
  <c r="B12" i="7" a="1"/>
  <c r="B12" i="7" s="1"/>
  <c r="C5" i="6" a="1"/>
  <c r="C5" i="6" s="1"/>
  <c r="B5" i="76" a="1"/>
  <c r="B5" i="76"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I207" i="16" l="1"/>
  <c r="I207" i="16" a="1"/>
  <c r="I196" i="16"/>
  <c r="I196" i="16" a="1"/>
  <c r="I364" i="16"/>
  <c r="I364" i="16" a="1"/>
  <c r="I97" i="16"/>
  <c r="I97" i="16" a="1"/>
  <c r="J470" i="16"/>
  <c r="J470" i="16" a="1"/>
  <c r="I438" i="16"/>
  <c r="I438" i="16" a="1"/>
  <c r="J482" i="16"/>
  <c r="J482" i="16" a="1"/>
  <c r="I248" i="16"/>
  <c r="I248" i="16" a="1"/>
  <c r="I202" i="16"/>
  <c r="I202" i="16" a="1"/>
  <c r="I125" i="16"/>
  <c r="I125" i="16" a="1"/>
  <c r="I257" i="16"/>
  <c r="I257" i="16" a="1"/>
  <c r="J464" i="16"/>
  <c r="J464" i="16" a="1"/>
  <c r="I158" i="16"/>
  <c r="I158" i="16" a="1"/>
  <c r="I405" i="16"/>
  <c r="I405" i="16" a="1"/>
  <c r="I215" i="16"/>
  <c r="I215" i="16" a="1"/>
  <c r="I59" i="16"/>
  <c r="I59" i="16" a="1"/>
  <c r="I290" i="16"/>
  <c r="I290" i="16" a="1"/>
  <c r="I306" i="16"/>
  <c r="I306" i="16" a="1"/>
  <c r="I185" i="16"/>
  <c r="I185" i="16" a="1"/>
  <c r="F7" i="20"/>
  <c r="F7" i="20" a="1"/>
  <c r="I144" i="16"/>
  <c r="I144" i="16" a="1"/>
  <c r="I89" i="16"/>
  <c r="I89" i="16" a="1"/>
  <c r="I221" i="16"/>
  <c r="I221" i="16" a="1"/>
  <c r="I111" i="16"/>
  <c r="I111" i="16" a="1"/>
  <c r="I367" i="16"/>
  <c r="I367" i="16" a="1"/>
  <c r="I356" i="16"/>
  <c r="I356" i="16" a="1"/>
  <c r="I287" i="16"/>
  <c r="I287" i="16" a="1"/>
  <c r="I240" i="16"/>
  <c r="I240" i="16" a="1"/>
  <c r="J452" i="16"/>
  <c r="J452" i="16" a="1"/>
  <c r="I295" i="16"/>
  <c r="I295" i="16" a="1"/>
  <c r="I114" i="16"/>
  <c r="I114" i="16" a="1"/>
  <c r="I122" i="16"/>
  <c r="I122" i="16" a="1"/>
  <c r="I169" i="16"/>
  <c r="I169" i="16" a="1"/>
  <c r="I424" i="16"/>
  <c r="I424" i="16" a="1"/>
  <c r="I375" i="16"/>
  <c r="I375" i="16" a="1"/>
  <c r="I347" i="16"/>
  <c r="I347" i="16" a="1"/>
  <c r="I155" i="16"/>
  <c r="I155" i="16" a="1"/>
  <c r="F14" i="20"/>
  <c r="F14" i="20" a="1"/>
  <c r="F11" i="20"/>
  <c r="F11" i="20" a="1"/>
  <c r="I408" i="16"/>
  <c r="I408" i="16" a="1"/>
  <c r="I268" i="16"/>
  <c r="I268" i="16" a="1"/>
  <c r="I309" i="16"/>
  <c r="I309" i="16" a="1"/>
  <c r="I56" i="16"/>
  <c r="I56" i="16" a="1"/>
  <c r="I369" i="16"/>
  <c r="I369" i="16" a="1"/>
  <c r="I402" i="16"/>
  <c r="I402" i="16" a="1"/>
  <c r="I317" i="16"/>
  <c r="I317" i="16" a="1"/>
  <c r="F6" i="20"/>
  <c r="F6" i="20" a="1"/>
  <c r="I163" i="16"/>
  <c r="I163" i="16" a="1"/>
  <c r="I303" i="16"/>
  <c r="I303" i="16" a="1"/>
  <c r="I100" i="16"/>
  <c r="I100" i="16" a="1"/>
  <c r="I334" i="16"/>
  <c r="I334" i="16" a="1"/>
  <c r="I92" i="16"/>
  <c r="I92" i="16" a="1"/>
  <c r="I328" i="16"/>
  <c r="I328" i="16" a="1"/>
  <c r="I166" i="16"/>
  <c r="I166" i="16" a="1"/>
  <c r="I136" i="16"/>
  <c r="I136" i="16" a="1"/>
  <c r="I177" i="16"/>
  <c r="I177" i="16" a="1"/>
  <c r="I323" i="16"/>
  <c r="I323" i="16" a="1"/>
  <c r="I400" i="16"/>
  <c r="I400" i="16" a="1"/>
  <c r="I394" i="16"/>
  <c r="I394" i="16" a="1"/>
  <c r="I345" i="16"/>
  <c r="I345" i="16" a="1"/>
  <c r="I229" i="16"/>
  <c r="I229" i="16" a="1"/>
  <c r="I320" i="16"/>
  <c r="I320" i="16" a="1"/>
  <c r="I182" i="16"/>
  <c r="I182" i="16" a="1"/>
  <c r="I105" i="16"/>
  <c r="I105" i="16" a="1"/>
  <c r="J476" i="16"/>
  <c r="J476" i="16" a="1"/>
  <c r="I130" i="16"/>
  <c r="I130" i="16" a="1"/>
  <c r="I226" i="16"/>
  <c r="I226" i="16" a="1"/>
  <c r="I224" i="16"/>
  <c r="I224" i="16" a="1"/>
  <c r="I441" i="16"/>
  <c r="I441" i="16" a="1"/>
  <c r="I180" i="16"/>
  <c r="I180" i="16" a="1"/>
  <c r="I191" i="16"/>
  <c r="I191" i="16" a="1"/>
  <c r="I416" i="16"/>
  <c r="I416" i="16" a="1"/>
  <c r="I149" i="16"/>
  <c r="I149" i="16" a="1"/>
  <c r="I422" i="16"/>
  <c r="I422" i="16" a="1"/>
  <c r="F12" i="20"/>
  <c r="F12" i="20" a="1"/>
  <c r="I81" i="16"/>
  <c r="I81" i="16" a="1"/>
  <c r="I262" i="16"/>
  <c r="I262" i="16" a="1"/>
  <c r="I232" i="16"/>
  <c r="I232" i="16" a="1"/>
  <c r="I116" i="16"/>
  <c r="I116" i="16" a="1"/>
  <c r="I254" i="16"/>
  <c r="I254" i="16" a="1"/>
  <c r="I292" i="16"/>
  <c r="I292" i="16" a="1"/>
  <c r="I61" i="16"/>
  <c r="I61" i="16" a="1"/>
  <c r="I199" i="16"/>
  <c r="I199" i="16" a="1"/>
  <c r="I430" i="16"/>
  <c r="I430" i="16" a="1"/>
  <c r="I188" i="16"/>
  <c r="I188" i="16" a="1"/>
  <c r="I213" i="16"/>
  <c r="I213" i="16" a="1"/>
  <c r="I127" i="16"/>
  <c r="I127" i="16" a="1"/>
  <c r="I218" i="16"/>
  <c r="I218" i="16" a="1"/>
  <c r="I427" i="16"/>
  <c r="I427" i="16" a="1"/>
  <c r="I331" i="16"/>
  <c r="I331" i="16" a="1"/>
  <c r="I259" i="16"/>
  <c r="I259" i="16" a="1"/>
  <c r="I284" i="16"/>
  <c r="I284" i="16" a="1"/>
  <c r="I353" i="16"/>
  <c r="I353" i="16" a="1"/>
  <c r="I383" i="16"/>
  <c r="I383" i="16" a="1"/>
  <c r="J500" i="16"/>
  <c r="J500" i="16" a="1"/>
  <c r="I171" i="16"/>
  <c r="I171" i="16" a="1"/>
  <c r="I336" i="16"/>
  <c r="I336" i="16" a="1"/>
  <c r="I94" i="16"/>
  <c r="I94" i="16" a="1"/>
  <c r="I419" i="16"/>
  <c r="I419" i="16" a="1"/>
  <c r="I50" i="16"/>
  <c r="I50" i="16" a="1"/>
  <c r="I64" i="16"/>
  <c r="I64" i="16" a="1"/>
  <c r="F9" i="20"/>
  <c r="F9" i="20" a="1"/>
  <c r="I210" i="16"/>
  <c r="I210" i="16" a="1"/>
  <c r="I204" i="16"/>
  <c r="I204" i="16" a="1"/>
  <c r="I325" i="16"/>
  <c r="I325" i="16" a="1"/>
  <c r="I72" i="16"/>
  <c r="I72" i="16" a="1"/>
  <c r="F17" i="20"/>
  <c r="F17" i="20" a="1"/>
  <c r="J446" i="16"/>
  <c r="J446" i="16" a="1"/>
  <c r="I342" i="16"/>
  <c r="I342" i="16" a="1"/>
  <c r="I301" i="16"/>
  <c r="I301" i="16" a="1"/>
  <c r="I270" i="16"/>
  <c r="I270" i="16" a="1"/>
  <c r="I350" i="16"/>
  <c r="I350" i="16" a="1"/>
  <c r="I339" i="16"/>
  <c r="I339" i="16" a="1"/>
  <c r="I133" i="16"/>
  <c r="I133" i="16" a="1"/>
  <c r="I265" i="16"/>
  <c r="I265" i="16" a="1"/>
  <c r="F10" i="20"/>
  <c r="F10" i="20" a="1"/>
  <c r="I391" i="16"/>
  <c r="I391" i="16" a="1"/>
  <c r="I147" i="16"/>
  <c r="I147" i="16" a="1"/>
  <c r="I237" i="16"/>
  <c r="I237" i="16" a="1"/>
  <c r="I413" i="16"/>
  <c r="I413" i="16" a="1"/>
  <c r="I119" i="16"/>
  <c r="I119" i="16" a="1"/>
  <c r="I389" i="16"/>
  <c r="I389" i="16" a="1"/>
  <c r="I380" i="16"/>
  <c r="I380" i="16" a="1"/>
  <c r="I78" i="16"/>
  <c r="I78" i="16" a="1"/>
  <c r="I246" i="16"/>
  <c r="I246" i="16" a="1"/>
  <c r="I361" i="16"/>
  <c r="I361" i="16" a="1"/>
  <c r="I378" i="16"/>
  <c r="I378" i="16" a="1"/>
  <c r="I276" i="16"/>
  <c r="I276" i="16" a="1"/>
  <c r="J494" i="16"/>
  <c r="J494" i="16" a="1"/>
  <c r="I314" i="16"/>
  <c r="I314" i="16" a="1"/>
  <c r="J458" i="16"/>
  <c r="J458" i="16" a="1"/>
  <c r="I273" i="16"/>
  <c r="I273" i="16" a="1"/>
  <c r="I174" i="16"/>
  <c r="I174" i="16" a="1"/>
  <c r="I138" i="16"/>
  <c r="I138" i="16" a="1"/>
  <c r="I251" i="16"/>
  <c r="I251" i="16" a="1"/>
  <c r="I312" i="16"/>
  <c r="I312" i="16" a="1"/>
  <c r="J518" i="16"/>
  <c r="J518" i="16" a="1"/>
  <c r="I235" i="16"/>
  <c r="I235" i="16" a="1"/>
  <c r="I193" i="16"/>
  <c r="I193" i="16" a="1"/>
  <c r="I103" i="16"/>
  <c r="I103" i="16" a="1"/>
  <c r="I397" i="16"/>
  <c r="I397" i="16" a="1"/>
  <c r="F13" i="20"/>
  <c r="F13" i="20" a="1"/>
  <c r="I433" i="16"/>
  <c r="I433" i="16" a="1"/>
  <c r="J488" i="16"/>
  <c r="J488" i="16" a="1"/>
  <c r="I75" i="16"/>
  <c r="I75" i="16" a="1"/>
  <c r="I141" i="16"/>
  <c r="I141" i="16" a="1"/>
  <c r="I372" i="16"/>
  <c r="I372" i="16" a="1"/>
  <c r="I298" i="16"/>
  <c r="I298" i="16" a="1"/>
  <c r="I243" i="16"/>
  <c r="I243" i="16" a="1"/>
  <c r="I108" i="16"/>
  <c r="I108" i="16" a="1"/>
  <c r="I48" i="16"/>
  <c r="I48" i="16" a="1"/>
  <c r="I386" i="16"/>
  <c r="I386" i="16" a="1"/>
  <c r="F8" i="20"/>
  <c r="F8" i="20" a="1"/>
  <c r="F5" i="20"/>
  <c r="F5" i="20" a="1"/>
  <c r="I411" i="16"/>
  <c r="I411" i="16" a="1"/>
  <c r="I86" i="16"/>
  <c r="I86" i="16" a="1"/>
  <c r="I70" i="16"/>
  <c r="I70" i="16" a="1"/>
  <c r="I83" i="16"/>
  <c r="I83" i="16" a="1"/>
  <c r="I67" i="16"/>
  <c r="I67" i="16" a="1"/>
  <c r="I358" i="16"/>
  <c r="I358" i="16" a="1"/>
  <c r="I281" i="16"/>
  <c r="I281" i="16" a="1"/>
  <c r="I53" i="16"/>
  <c r="I53" i="16" a="1"/>
  <c r="I152" i="16"/>
  <c r="I152" i="16" a="1"/>
  <c r="I435" i="16"/>
  <c r="I435" i="16" a="1"/>
  <c r="I160" i="16"/>
  <c r="I160" i="16" a="1"/>
  <c r="I279" i="16"/>
  <c r="I279" i="16" a="1"/>
  <c r="F18" i="20"/>
  <c r="F18"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<sst xmlns="http://schemas.openxmlformats.org/spreadsheetml/2006/main" count="68237" uniqueCount="9647">
  <si>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</si>
  <si>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</si>
  <si>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</si>
  <si>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</si>
  <si>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</si>
  <si>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</si>
  <si>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</si>
  <si>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</si>
  <si>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</si>
  <si>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</si>
  <si>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</si>
  <si>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</si>
  <si>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</si>
  <si>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</si>
  <si>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</si>
  <si>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</si>
  <si>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</si>
  <si>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</si>
  <si>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</si>
  <si>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</si>
  <si>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</si>
  <si>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</si>
  <si>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</si>
  <si>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</si>
  <si>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</si>
  <si>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</si>
  <si>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</si>
  <si>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</si>
  <si>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</si>
  <si>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</si>
  <si>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</si>
  <si>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</si>
  <si>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</si>
  <si>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</si>
  <si>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</si>
  <si>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</si>
  <si>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</si>
  <si>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</si>
  <si>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</si>
  <si>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</si>
  <si>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</si>
  <si>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</si>
  <si>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</si>
  <si>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</si>
  <si>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</si>
  <si>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</si>
  <si>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</si>
  <si>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</si>
  <si>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</si>
  <si>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</si>
  <si>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</si>
  <si>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</si>
  <si>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</si>
  <si>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</si>
  <si>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</si>
  <si>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</si>
  <si>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</si>
  <si>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</si>
  <si>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</si>
  <si>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</si>
  <si>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</si>
  <si>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</si>
  <si>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</si>
  <si>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</si>
  <si>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</si>
  <si>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</si>
  <si>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</si>
  <si>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</si>
  <si>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</si>
  <si>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</si>
  <si>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</si>
  <si>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</si>
  <si>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</si>
  <si>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</si>
  <si>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</si>
  <si>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</si>
  <si>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</si>
  <si>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</si>
  <si>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</si>
  <si>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</si>
  <si>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</si>
  <si>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</si>
  <si>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</si>
  <si>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</si>
  <si>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</si>
  <si>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</si>
  <si>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</si>
  <si>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</si>
  <si>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</si>
  <si>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</si>
  <si>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</si>
  <si>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</si>
  <si>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</si>
  <si>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</si>
  <si>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</si>
  <si>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</si>
  <si>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</si>
  <si>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</si>
  <si>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</si>
  <si>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</si>
  <si>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</si>
  <si>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</si>
  <si>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</si>
  <si>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</si>
  <si>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</si>
  <si>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</si>
  <si>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</si>
  <si>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</si>
  <si>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</si>
  <si>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</si>
  <si>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</si>
  <si>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</si>
  <si>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</si>
  <si>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</si>
  <si>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</si>
  <si>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</si>
  <si>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</si>
  <si>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</si>
  <si>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</si>
  <si>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</si>
  <si>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</si>
  <si>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</si>
  <si>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</si>
  <si>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</si>
  <si>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</si>
  <si>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</si>
  <si>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</si>
  <si>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</si>
  <si>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</si>
  <si>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</si>
  <si>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</si>
  <si>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</si>
  <si>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</si>
  <si>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</si>
  <si>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</si>
  <si>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</si>
  <si>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</si>
  <si>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</si>
  <si>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</si>
  <si>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</si>
  <si>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</si>
  <si>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</si>
  <si>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</si>
  <si>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</si>
  <si>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</si>
  <si>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</si>
  <si>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</si>
  <si>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</si>
  <si>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</si>
  <si>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</si>
  <si>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</si>
  <si>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</si>
  <si>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</si>
  <si>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</si>
  <si>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</si>
  <si>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</si>
  <si>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</si>
  <si>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</si>
  <si>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</si>
  <si>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</si>
  <si>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</si>
  <si>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</si>
  <si>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</si>
  <si>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</si>
  <si>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</si>
  <si>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</si>
  <si>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</si>
  <si>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</si>
  <si>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</si>
  <si>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</si>
  <si>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</si>
  <si>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</si>
  <si>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</si>
  <si>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</si>
  <si>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</si>
  <si>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</si>
  <si>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</si>
  <si>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</si>
  <si>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</si>
  <si>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</si>
  <si>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</si>
  <si>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</si>
  <si>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</si>
  <si>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</si>
  <si>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</si>
  <si>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</si>
  <si>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</si>
  <si>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</si>
  <si>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</si>
  <si>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</si>
  <si>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</si>
  <si>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</si>
  <si>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</si>
  <si>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</si>
  <si>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</si>
  <si>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</si>
  <si>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</si>
  <si>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</si>
  <si>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</si>
  <si>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</si>
  <si>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</si>
  <si>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</si>
  <si>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</si>
  <si>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</si>
  <si>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</si>
  <si>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</si>
  <si>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</si>
  <si>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</si>
  <si>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</si>
  <si>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</si>
  <si>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</si>
  <si>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</si>
  <si>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</si>
  <si>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</si>
  <si>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</si>
  <si>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</si>
  <si>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</si>
  <si>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</si>
  <si>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</si>
  <si>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</si>
  <si>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</si>
  <si>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</si>
  <si>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</si>
  <si>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</si>
  <si>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</si>
  <si>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</si>
  <si>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</si>
  <si>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</si>
  <si>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</si>
  <si>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</si>
  <si>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</si>
  <si>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</si>
  <si>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</si>
  <si>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</si>
  <si>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</si>
  <si>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</si>
  <si>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</si>
  <si>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</si>
  <si>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</si>
  <si>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</si>
  <si>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</si>
  <si>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</si>
  <si>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</si>
  <si>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</si>
  <si>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</si>
  <si>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</si>
  <si>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</si>
  <si>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</si>
  <si>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</si>
  <si>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</si>
  <si>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</si>
  <si>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</si>
  <si>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</si>
  <si>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</si>
  <si>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</si>
  <si>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</si>
  <si>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</si>
  <si>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</si>
  <si>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</si>
  <si>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</si>
  <si>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</si>
  <si>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</si>
  <si>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</si>
  <si>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</si>
  <si>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</si>
  <si>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</si>
  <si>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</si>
  <si>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</si>
  <si>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</si>
  <si>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</si>
  <si>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</si>
  <si>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</si>
  <si>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</si>
  <si>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</si>
  <si>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</si>
  <si>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</si>
  <si>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</si>
  <si>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</si>
  <si>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</si>
  <si>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</si>
  <si>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</si>
  <si>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</si>
  <si>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</si>
  <si>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</si>
  <si>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</si>
  <si>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</si>
  <si>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</si>
  <si>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</si>
  <si>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</si>
  <si>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</si>
  <si>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</si>
  <si>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</si>
  <si>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</si>
  <si>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</si>
  <si>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</si>
  <si>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</si>
  <si>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</si>
  <si>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</si>
  <si>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</si>
  <si>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</si>
  <si>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</si>
  <si>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</si>
  <si>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</si>
  <si>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</si>
  <si>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</si>
  <si>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</si>
  <si>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</si>
  <si>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</si>
  <si>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</si>
  <si>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</si>
  <si>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</si>
  <si>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</si>
  <si>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</si>
  <si>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</si>
  <si>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</si>
  <si>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</si>
  <si>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</si>
  <si>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</si>
  <si>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</si>
  <si>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</si>
  <si>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</si>
  <si>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</si>
  <si>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</si>
  <si>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</si>
  <si>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</si>
  <si>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</si>
  <si>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</si>
  <si>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</si>
  <si>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</si>
  <si>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</si>
  <si>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</si>
  <si>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</si>
  <si>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</si>
  <si>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</si>
  <si>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</si>
  <si>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</si>
  <si>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</si>
  <si>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</si>
  <si>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</si>
  <si>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</si>
  <si>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</si>
  <si>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</si>
  <si>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</si>
  <si>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</si>
  <si>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</si>
  <si>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</si>
  <si>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</si>
  <si>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</si>
  <si>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</si>
  <si>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</si>
  <si>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</si>
  <si>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</si>
  <si>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</si>
  <si>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</si>
  <si>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</si>
  <si>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</si>
  <si>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</si>
  <si>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</si>
  <si>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</si>
  <si>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</si>
  <si>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</si>
  <si>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</si>
  <si>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</si>
  <si>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</si>
  <si>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</si>
  <si>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</si>
  <si>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</si>
  <si>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</si>
  <si>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</si>
  <si>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</si>
  <si>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</si>
  <si>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</si>
  <si>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</si>
  <si>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</si>
  <si>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</si>
  <si>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</si>
  <si>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</si>
  <si>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</si>
  <si>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</si>
  <si>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</si>
  <si>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</si>
  <si>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</si>
  <si>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</si>
  <si>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</si>
  <si>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</si>
  <si>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</si>
  <si>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</si>
  <si>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</si>
  <si>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</si>
  <si>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</si>
  <si>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</si>
  <si>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</si>
  <si>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</si>
  <si>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</si>
  <si>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</si>
  <si>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</si>
  <si>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</si>
  <si>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</si>
  <si>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</si>
  <si>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</si>
  <si>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</si>
  <si>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</si>
  <si>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</si>
  <si>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</si>
  <si>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</si>
  <si>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</si>
  <si>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</si>
  <si>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</si>
  <si>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</si>
  <si>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</si>
  <si>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</si>
  <si>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</si>
  <si>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</si>
  <si>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</si>
  <si>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</si>
  <si>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</si>
  <si>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</si>
  <si>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</si>
  <si>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</si>
  <si>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</si>
  <si>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</si>
  <si>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</si>
  <si>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</si>
  <si>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</si>
  <si>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</si>
  <si>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</si>
  <si>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</si>
  <si>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</si>
  <si>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</si>
  <si>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</si>
  <si>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</si>
  <si>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</si>
  <si>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</si>
  <si>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</si>
  <si>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</si>
  <si>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</si>
  <si>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</si>
  <si>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</si>
  <si>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</si>
  <si>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</si>
  <si>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</si>
  <si>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</si>
  <si>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</si>
  <si>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</si>
  <si>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</si>
  <si>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</si>
  <si>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</si>
  <si>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</si>
  <si>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</si>
  <si>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</si>
  <si>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</si>
  <si>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</si>
  <si>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</si>
  <si>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</si>
  <si>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</si>
  <si>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</si>
  <si>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</si>
  <si>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</si>
  <si>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</si>
  <si>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</si>
  <si>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</si>
  <si>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</si>
  <si>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</si>
  <si>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</si>
  <si>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</si>
  <si>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</si>
  <si>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</si>
  <si>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</si>
  <si>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</si>
  <si>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</si>
  <si>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</si>
  <si>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</si>
  <si>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</si>
  <si>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</si>
  <si>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</si>
  <si>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</si>
  <si>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</si>
  <si>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</si>
  <si>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</si>
  <si>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</si>
  <si>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</si>
  <si>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</si>
  <si>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</si>
  <si>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</si>
  <si>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</si>
  <si>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</si>
  <si>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</si>
  <si>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</si>
  <si>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</si>
  <si>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</si>
  <si>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</si>
  <si>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</si>
  <si>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</si>
  <si>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</si>
  <si>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</si>
  <si>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</si>
  <si>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</si>
  <si>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</si>
  <si>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</si>
  <si>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</si>
  <si>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</si>
  <si>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</si>
  <si>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</si>
  <si>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</si>
  <si>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</si>
  <si>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</si>
  <si>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</si>
  <si>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</si>
  <si>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</si>
  <si>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</si>
  <si>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</si>
  <si>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</si>
  <si>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</si>
  <si>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</si>
  <si>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</si>
  <si>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</si>
  <si>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</si>
  <si>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</si>
  <si>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</si>
  <si>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</si>
  <si>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</si>
  <si>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</si>
  <si>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</si>
  <si>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</si>
  <si>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</si>
  <si>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</si>
  <si>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</si>
  <si>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</si>
  <si>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</si>
  <si>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</si>
  <si>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</si>
  <si>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</si>
  <si>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</si>
  <si>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</si>
  <si>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</si>
  <si>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</si>
  <si>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</si>
  <si>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</si>
  <si>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</si>
  <si>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</si>
  <si>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</si>
  <si>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</si>
  <si>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</si>
  <si>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</si>
  <si>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</si>
  <si>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</si>
  <si>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</si>
  <si>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</si>
  <si>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</si>
  <si>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</si>
  <si>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</si>
  <si>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</si>
  <si>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</si>
  <si>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</si>
  <si>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</si>
  <si>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</si>
  <si>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</si>
  <si>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</si>
  <si>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</si>
  <si>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</si>
  <si>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</si>
  <si>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</si>
  <si>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</si>
  <si>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</si>
  <si>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</si>
  <si>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</si>
  <si>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</si>
  <si>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</si>
  <si>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</si>
  <si>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</si>
  <si>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</si>
  <si>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</si>
  <si>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</si>
  <si>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</si>
  <si>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</si>
  <si>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</si>
  <si>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</si>
  <si>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</si>
  <si>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</si>
  <si>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</si>
  <si>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</si>
  <si>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</si>
  <si>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</si>
  <si>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</si>
  <si>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</si>
  <si>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</si>
  <si>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</si>
  <si>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</si>
  <si>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</si>
  <si>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</si>
  <si>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</si>
  <si>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</si>
  <si>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</si>
  <si>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</si>
  <si>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</si>
  <si>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</si>
  <si>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</si>
  <si>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</si>
  <si>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</si>
  <si>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</si>
  <si>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</si>
  <si>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</si>
  <si>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</si>
  <si>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</si>
  <si>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</si>
  <si>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</si>
  <si>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</si>
  <si>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</si>
  <si>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</si>
  <si>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</si>
  <si>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</si>
  <si>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</si>
  <si>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</si>
  <si>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</si>
  <si>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</si>
  <si>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</si>
  <si>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</si>
  <si>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</si>
  <si>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</si>
  <si>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</si>
  <si>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</si>
  <si>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</si>
  <si>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</si>
  <si>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</si>
  <si>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</si>
  <si>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</si>
  <si>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</si>
  <si>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</si>
  <si>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</si>
  <si>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</si>
  <si>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</si>
  <si>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</si>
  <si>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</si>
  <si>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</si>
  <si>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</si>
  <si>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</si>
  <si>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</si>
  <si>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</si>
  <si>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</si>
  <si>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</si>
  <si>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</si>
  <si>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</si>
  <si>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</si>
  <si>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</si>
  <si>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</si>
  <si>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</si>
  <si>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</si>
  <si>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</si>
  <si>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</si>
  <si>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</si>
  <si>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</si>
  <si>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</si>
  <si>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</si>
  <si>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</si>
  <si>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</si>
  <si>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</si>
  <si>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</si>
  <si>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</si>
  <si>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</si>
  <si>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</si>
  <si>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</si>
  <si>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</si>
  <si>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</si>
  <si>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</si>
  <si>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</si>
  <si>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</si>
  <si>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</si>
  <si>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</si>
  <si>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</si>
  <si>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</si>
  <si>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</si>
  <si>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</si>
  <si>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</si>
  <si>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</si>
  <si>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</si>
  <si>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</si>
  <si>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</si>
  <si>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</si>
  <si>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</si>
  <si>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</si>
  <si>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</si>
  <si>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</si>
  <si>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</si>
  <si>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</si>
  <si>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</si>
  <si>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</si>
  <si>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</si>
  <si>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</si>
  <si>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</si>
  <si>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</si>
  <si>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</si>
  <si>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</si>
  <si>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</si>
  <si>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</si>
  <si>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</si>
  <si>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</si>
  <si>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</si>
  <si>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</si>
  <si>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</si>
  <si>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</si>
  <si>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</si>
  <si>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</si>
  <si>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</si>
  <si>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</si>
  <si>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</si>
  <si>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</si>
  <si>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</si>
  <si>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</si>
  <si>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</si>
  <si>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</si>
  <si>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</si>
  <si>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</si>
  <si>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</si>
  <si>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</si>
  <si>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</si>
  <si>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</si>
  <si>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</si>
  <si>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</si>
  <si>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</si>
  <si>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</si>
  <si>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</si>
  <si>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</si>
  <si>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</si>
  <si>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</si>
  <si>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</si>
  <si>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</si>
  <si>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</si>
  <si>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</si>
  <si>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</si>
  <si>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</si>
  <si>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</si>
  <si>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</si>
  <si>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</si>
  <si>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</si>
  <si>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</si>
  <si>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</si>
  <si>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</si>
  <si>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</si>
  <si>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</si>
  <si>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</si>
  <si>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</si>
  <si>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</si>
  <si>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</si>
  <si>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</si>
  <si>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</si>
  <si>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</si>
  <si>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</si>
  <si>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</si>
  <si>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</si>
  <si>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</si>
  <si>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</si>
  <si>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</si>
  <si>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</si>
  <si>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</si>
  <si>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</si>
  <si>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</si>
  <si>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</si>
  <si>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</si>
  <si>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</si>
  <si>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</si>
  <si>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</si>
  <si>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</si>
  <si>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</si>
  <si>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</si>
  <si>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</si>
  <si>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</si>
  <si>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</si>
  <si>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</si>
  <si>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</si>
  <si>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</si>
  <si>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</si>
  <si>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</si>
  <si>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</si>
  <si>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</si>
  <si>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</si>
  <si>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</si>
  <si>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</si>
  <si>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</si>
  <si>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</si>
  <si>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</si>
  <si>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</si>
  <si>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</si>
  <si>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</si>
  <si>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</si>
  <si>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</si>
  <si>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</si>
  <si>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</si>
  <si>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</si>
  <si>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</si>
  <si>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</si>
  <si>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</si>
  <si>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</si>
  <si>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</si>
  <si>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</si>
  <si>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</si>
  <si>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</si>
  <si>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</si>
  <si>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</si>
  <si>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</si>
  <si>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</si>
  <si>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</si>
  <si>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</si>
  <si>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</si>
  <si>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</si>
  <si>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</si>
  <si>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</si>
  <si>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</si>
  <si>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</si>
  <si>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</si>
  <si>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</si>
  <si>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</si>
  <si>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</si>
  <si>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</si>
  <si>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</si>
  <si>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</si>
  <si>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</si>
  <si>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</si>
  <si>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</si>
  <si>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</si>
  <si>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</si>
  <si>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</si>
  <si>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</si>
  <si>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</si>
  <si>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</si>
  <si>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</si>
  <si>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</si>
  <si>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</si>
  <si>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</si>
  <si>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</si>
  <si>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</si>
  <si>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</si>
  <si>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</si>
  <si>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</si>
  <si>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</si>
  <si>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</si>
  <si>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</si>
  <si>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</si>
  <si>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</si>
  <si>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</si>
  <si>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</si>
  <si>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</si>
  <si>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</si>
  <si>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</si>
  <si>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</si>
  <si>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</si>
  <si>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</si>
  <si>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</si>
  <si>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</si>
  <si>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</si>
  <si>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</si>
  <si>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</si>
  <si>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</si>
  <si>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</si>
  <si>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</si>
  <si>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</si>
  <si>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</si>
  <si>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</si>
  <si>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</si>
  <si>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</si>
  <si>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</si>
  <si>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</si>
  <si>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</si>
  <si>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</si>
  <si>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</si>
  <si>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</si>
  <si>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</si>
  <si>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</si>
  <si>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</si>
  <si>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</si>
  <si>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</si>
  <si>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</si>
  <si>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</si>
  <si>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</si>
  <si>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</si>
  <si>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</si>
  <si>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</si>
  <si>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</si>
  <si>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</si>
  <si>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</si>
  <si>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</si>
  <si>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</si>
  <si>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</si>
  <si>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</si>
  <si>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</si>
  <si>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</si>
  <si>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</si>
  <si>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</si>
  <si>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</si>
  <si>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</si>
  <si>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</si>
  <si>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</si>
  <si>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</si>
  <si>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</si>
  <si>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</si>
  <si>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</si>
  <si>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</si>
  <si>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</si>
  <si>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</si>
  <si>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</si>
  <si>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</si>
  <si>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</si>
  <si>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</si>
  <si>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</si>
  <si>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</si>
  <si>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</si>
  <si>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</si>
  <si>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</si>
  <si>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</si>
  <si>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</si>
  <si>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</si>
  <si>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</si>
  <si>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</si>
  <si>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</si>
  <si>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</si>
  <si>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</si>
  <si>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</si>
  <si>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</si>
  <si>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</si>
  <si>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</si>
  <si>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</si>
  <si>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</si>
  <si>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</si>
  <si>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</si>
  <si>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</si>
  <si>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</si>
  <si>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</si>
  <si>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</si>
  <si>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</si>
  <si>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</si>
  <si>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</si>
  <si>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</si>
  <si>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</si>
  <si>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</si>
  <si>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</si>
  <si>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</si>
  <si>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</si>
  <si>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</si>
  <si>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</si>
  <si>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</si>
  <si>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</si>
  <si>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</si>
  <si>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</si>
  <si>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</si>
  <si>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</si>
  <si>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</si>
  <si>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</si>
  <si>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</si>
  <si>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</si>
  <si>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</si>
  <si>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</si>
  <si>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</si>
  <si>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</si>
  <si>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</si>
  <si>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</si>
  <si>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</si>
  <si>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</si>
  <si>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</si>
  <si>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</si>
  <si>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</si>
  <si>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</si>
  <si>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</si>
  <si>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</si>
  <si>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</si>
  <si>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</si>
  <si>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</si>
  <si>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</si>
  <si>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</si>
  <si>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</si>
  <si>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</si>
  <si>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</si>
  <si>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</si>
  <si>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</si>
  <si>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</si>
  <si>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</si>
  <si>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</si>
  <si>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</si>
  <si>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</si>
  <si>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</si>
  <si>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</si>
  <si>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</si>
  <si>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</si>
  <si>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</si>
  <si>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</si>
  <si>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</si>
  <si>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</si>
  <si>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</si>
  <si>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</si>
  <si>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</si>
  <si>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</si>
  <si>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</si>
  <si>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</si>
  <si>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</si>
  <si>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</si>
  <si>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</si>
  <si>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</si>
  <si>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</si>
  <si>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</si>
  <si>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</si>
  <si>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</si>
  <si>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</si>
  <si>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</si>
  <si>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</si>
  <si>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</si>
  <si>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</si>
  <si>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</si>
  <si>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</si>
  <si>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</si>
  <si>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</si>
  <si>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</si>
  <si>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</si>
  <si>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</si>
  <si>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</si>
  <si>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</si>
  <si>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</si>
  <si>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</si>
  <si>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</si>
  <si>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</si>
  <si>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</si>
  <si>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</si>
  <si>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</si>
  <si>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</si>
  <si>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</si>
  <si>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</si>
  <si>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</si>
  <si>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</si>
  <si>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</si>
  <si>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</si>
  <si>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</si>
  <si>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</si>
  <si>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</si>
  <si>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</si>
  <si>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</si>
  <si>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</si>
  <si>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</si>
  <si>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</si>
  <si>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</si>
  <si>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</si>
  <si>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</si>
  <si>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</si>
  <si>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</si>
  <si>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</si>
  <si>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</si>
  <si>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</si>
  <si>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</si>
  <si>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</si>
  <si>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</si>
  <si>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</si>
  <si>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</si>
  <si>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</si>
  <si>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</si>
  <si>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</si>
  <si>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</si>
  <si>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</si>
  <si>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</si>
  <si>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</si>
  <si>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</si>
  <si>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</si>
  <si>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</si>
  <si>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</si>
  <si>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</si>
  <si>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</si>
  <si>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</si>
  <si>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</si>
  <si>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</si>
  <si>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</si>
  <si>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</si>
  <si>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</si>
  <si>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</si>
  <si>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</si>
  <si>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</si>
  <si>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</si>
  <si>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</si>
  <si>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</si>
  <si>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</si>
  <si>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</si>
  <si>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</si>
  <si>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</si>
  <si>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</si>
  <si>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</si>
  <si>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</si>
  <si>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</si>
  <si>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</si>
  <si>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</si>
  <si>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</si>
  <si>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</si>
  <si>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</si>
  <si>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</si>
  <si>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</si>
  <si>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</si>
  <si>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</si>
  <si>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</si>
  <si>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</si>
  <si>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</si>
  <si>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</si>
  <si>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</si>
  <si>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</si>
  <si>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</si>
  <si>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</si>
  <si>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</si>
  <si>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</si>
  <si>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</si>
  <si>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</si>
  <si>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</si>
  <si>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</si>
  <si>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</si>
  <si>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</si>
  <si>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</si>
  <si>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</si>
  <si>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</si>
  <si>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</si>
  <si>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</si>
  <si>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</si>
  <si>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</si>
  <si>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</si>
  <si>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</si>
  <si>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</si>
  <si>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</si>
  <si>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</si>
  <si>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</si>
  <si>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</si>
  <si>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</si>
  <si>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</si>
  <si>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</si>
  <si>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</si>
  <si>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</si>
  <si>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</si>
  <si>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</si>
  <si>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</si>
  <si>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</si>
  <si>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</si>
  <si>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</si>
  <si>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</si>
  <si>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</si>
  <si>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</si>
  <si>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</si>
  <si>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</si>
  <si>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</si>
  <si>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</si>
  <si>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</si>
  <si>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</si>
  <si>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</si>
  <si>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</si>
  <si>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</si>
  <si>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</si>
  <si>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</si>
  <si>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</si>
  <si>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</si>
  <si>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</si>
  <si>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</si>
  <si>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</si>
  <si>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</si>
  <si>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</si>
  <si>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</si>
  <si>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</si>
  <si>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</si>
  <si>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</si>
  <si>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</si>
  <si>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</si>
  <si>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</si>
  <si>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</si>
  <si>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</si>
  <si>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</si>
  <si>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</si>
  <si>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</si>
  <si>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</si>
  <si>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</si>
  <si>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</si>
  <si>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</si>
  <si>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</si>
  <si>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</si>
  <si>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</si>
  <si>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</si>
  <si>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</si>
  <si>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</si>
  <si>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</si>
  <si>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</si>
  <si>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</si>
  <si>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</si>
  <si>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</si>
  <si>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</si>
  <si>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</si>
  <si>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</si>
  <si>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</si>
  <si>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</si>
  <si>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</si>
  <si>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</si>
  <si>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</si>
  <si>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</si>
  <si>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</si>
  <si>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</si>
  <si>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</si>
  <si>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</si>
  <si>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</si>
  <si>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</si>
  <si>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</si>
  <si>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</si>
  <si>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</si>
  <si>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</si>
  <si>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</si>
  <si>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</si>
  <si>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</si>
  <si>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</si>
  <si>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</si>
  <si>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</si>
  <si>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</si>
  <si>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</si>
  <si>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</si>
  <si>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</si>
  <si>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</si>
  <si>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</si>
  <si>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</si>
  <si>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</si>
  <si>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</si>
  <si>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</si>
  <si>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</si>
  <si>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</si>
  <si>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</si>
  <si>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</si>
  <si>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</si>
  <si>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</si>
  <si>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</si>
  <si>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</si>
  <si>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</si>
  <si>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</si>
  <si>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</si>
  <si>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</si>
  <si>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</si>
  <si>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</si>
  <si>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</si>
  <si>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</si>
  <si>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</si>
  <si>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</si>
  <si>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</si>
  <si>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</si>
  <si>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</si>
  <si>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</si>
  <si>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</si>
  <si>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</si>
  <si>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</si>
  <si>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</si>
  <si>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</si>
  <si>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</si>
  <si>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</si>
  <si>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</si>
  <si>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</si>
  <si>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</si>
  <si>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</si>
  <si>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</si>
  <si>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</si>
  <si>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</si>
  <si>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</si>
  <si>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</si>
  <si>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</si>
  <si>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</si>
  <si>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</si>
  <si>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</si>
  <si>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</si>
  <si>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</si>
  <si>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</si>
  <si>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</si>
  <si>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</si>
  <si>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</si>
  <si>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</si>
  <si>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</si>
  <si>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</si>
  <si>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</si>
  <si>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</si>
  <si>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</si>
  <si>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</si>
  <si>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</si>
  <si>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</si>
  <si>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</si>
  <si>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</si>
  <si>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</si>
  <si>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</si>
  <si>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</si>
  <si>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</si>
  <si>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</si>
  <si>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</si>
  <si>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</si>
  <si>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</si>
  <si>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</si>
  <si>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</si>
  <si>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</si>
  <si>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</si>
  <si>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</si>
  <si>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</si>
  <si>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</si>
  <si>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</si>
  <si>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</si>
  <si>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</si>
  <si>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</si>
  <si>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</si>
  <si>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</si>
  <si>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</si>
  <si>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</si>
  <si>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</si>
  <si>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</si>
  <si>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</si>
  <si>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</si>
  <si>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</si>
  <si>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</si>
  <si>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</si>
  <si>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</si>
  <si>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</si>
  <si>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</si>
  <si>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</si>
  <si>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</si>
  <si>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</si>
  <si>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</si>
  <si>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</si>
  <si>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</si>
  <si>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</si>
  <si>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</si>
  <si>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</si>
  <si>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</si>
  <si>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</si>
  <si>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</si>
  <si>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</si>
  <si>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</si>
  <si>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</si>
  <si>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</si>
  <si>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</si>
  <si>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</si>
  <si>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</si>
  <si>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</si>
  <si>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</si>
  <si>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</si>
  <si>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</si>
  <si>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</si>
  <si>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</si>
  <si>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</si>
  <si>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</si>
  <si>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</si>
  <si>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</si>
  <si>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</si>
  <si>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</si>
  <si>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</si>
  <si>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</si>
  <si>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</si>
  <si>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</si>
  <si>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</si>
  <si>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</si>
  <si>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</si>
  <si>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</si>
  <si>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</si>
  <si>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</si>
  <si>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</si>
  <si>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</si>
  <si>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</si>
  <si>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</si>
  <si>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</si>
  <si>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</si>
  <si>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</si>
  <si>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</si>
  <si>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</si>
  <si>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</si>
  <si>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</si>
  <si>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</si>
  <si>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</si>
  <si>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</si>
  <si>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</si>
  <si>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</si>
  <si>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</si>
  <si>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</si>
  <si>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</si>
  <si>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</si>
  <si>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</si>
  <si>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</si>
  <si>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</si>
  <si>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</si>
  <si>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</si>
  <si>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</si>
  <si>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</si>
  <si>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</si>
  <si>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</si>
  <si>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</si>
  <si>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</si>
  <si>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</si>
  <si>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</si>
  <si>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</si>
  <si>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</si>
  <si>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</si>
  <si>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</si>
  <si>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</si>
  <si>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</si>
  <si>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</si>
  <si>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</si>
  <si>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</si>
  <si>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</si>
  <si>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</si>
  <si>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</si>
  <si>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</si>
  <si>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</si>
  <si>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</si>
  <si>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</si>
  <si>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</si>
  <si>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</si>
  <si>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</si>
  <si>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</si>
  <si>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</si>
  <si>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</si>
  <si>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</si>
  <si>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</si>
  <si>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</si>
  <si>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</si>
  <si>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</si>
  <si>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</si>
  <si>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</si>
  <si>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</si>
  <si>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</si>
  <si>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</si>
  <si>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</si>
  <si>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</si>
  <si>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</si>
  <si>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</si>
  <si>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</si>
  <si>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</si>
  <si>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</si>
  <si>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</si>
  <si>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</si>
  <si>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</si>
  <si>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</si>
  <si>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</si>
  <si>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</si>
  <si>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</si>
  <si>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</si>
  <si>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</si>
  <si>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</si>
  <si>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</si>
  <si>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</si>
  <si>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</si>
  <si>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</si>
  <si>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</si>
  <si>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</si>
  <si>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</si>
  <si>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</si>
  <si>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</si>
  <si>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</si>
  <si>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</si>
  <si>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</si>
  <si>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</si>
  <si>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</si>
  <si>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</si>
  <si>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</si>
  <si>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</si>
  <si>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</si>
  <si>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</si>
  <si>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</si>
  <si>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</si>
  <si>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</si>
  <si>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</si>
  <si>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</si>
  <si>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</si>
  <si>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</si>
  <si>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</si>
  <si>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</si>
  <si>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</si>
  <si>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</si>
  <si>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</si>
  <si>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</si>
  <si>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</si>
  <si>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</si>
  <si>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</si>
  <si>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</si>
  <si>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</si>
  <si>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</si>
  <si>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</si>
  <si>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</si>
  <si>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</si>
  <si>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</si>
  <si>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</si>
  <si>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</si>
  <si>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</si>
  <si>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</si>
  <si>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</si>
  <si>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</si>
  <si>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</si>
  <si>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</si>
  <si>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</si>
  <si>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</si>
  <si>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</si>
  <si>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</si>
  <si>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</si>
  <si>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</si>
  <si>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</si>
  <si>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</si>
  <si>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</si>
  <si>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</si>
  <si>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</si>
  <si>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</si>
  <si>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</si>
  <si>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</si>
  <si>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</si>
  <si>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</si>
  <si>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</si>
  <si>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</si>
  <si>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</si>
  <si>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</si>
  <si>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</si>
  <si>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</si>
  <si>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</si>
  <si>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</si>
  <si>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</si>
  <si>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</si>
  <si>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</si>
  <si>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</si>
  <si>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</si>
  <si>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</si>
  <si>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</si>
  <si>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</si>
  <si>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</si>
  <si>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</si>
  <si>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</si>
  <si>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</si>
  <si>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</si>
  <si>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</si>
  <si>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</si>
  <si>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</si>
  <si>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</si>
  <si>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</si>
  <si>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</si>
  <si>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</si>
  <si>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</si>
  <si>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</si>
  <si>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</si>
  <si>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</si>
  <si>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</si>
  <si>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</si>
  <si>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</si>
  <si>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</si>
  <si>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</si>
  <si>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</si>
  <si>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</si>
  <si>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</si>
  <si>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</si>
  <si>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</si>
  <si>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</si>
  <si>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</si>
  <si>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</si>
  <si>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</si>
  <si>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</si>
  <si>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</si>
  <si>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</si>
  <si>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</si>
  <si>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</si>
  <si>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</si>
  <si>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</si>
  <si>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</si>
  <si>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</si>
  <si>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</si>
  <si>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</si>
  <si>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</si>
  <si>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</si>
  <si>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</si>
  <si>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</si>
  <si>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</si>
  <si>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</si>
  <si>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</si>
  <si>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</si>
  <si>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</si>
  <si>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</si>
  <si>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</si>
  <si>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</si>
  <si>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</si>
  <si>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</si>
  <si>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</si>
  <si>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</si>
  <si>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</si>
  <si>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</si>
  <si>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</si>
  <si>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</si>
  <si>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</si>
  <si>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</si>
  <si>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</si>
  <si>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</si>
  <si>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</si>
  <si>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</si>
  <si>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</si>
  <si>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</si>
  <si>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</si>
  <si>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</si>
  <si>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</si>
  <si>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</si>
  <si>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</si>
  <si>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</si>
  <si>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</si>
  <si>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</si>
  <si>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</si>
  <si>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</si>
  <si>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</si>
  <si>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</si>
  <si>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</si>
  <si>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</si>
  <si>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</si>
  <si>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</si>
  <si>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</si>
  <si>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</si>
  <si>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</si>
  <si>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</si>
  <si>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</si>
  <si>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</si>
  <si>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</si>
  <si>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</si>
  <si>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</si>
  <si>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</si>
  <si>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</si>
  <si>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</si>
  <si>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</si>
  <si>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</si>
  <si>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</si>
  <si>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</si>
  <si>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</si>
  <si>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</si>
  <si>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</si>
  <si>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</si>
  <si>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</si>
  <si>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</si>
  <si>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</si>
  <si>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</si>
  <si>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</si>
  <si>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</si>
  <si>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</si>
  <si>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</si>
  <si>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</si>
  <si>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</si>
  <si>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</si>
  <si>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</si>
  <si>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</si>
  <si>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</si>
  <si>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</si>
  <si>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</si>
  <si>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</si>
  <si>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</si>
  <si>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</si>
  <si>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</si>
  <si>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</si>
  <si>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</si>
  <si>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</si>
  <si>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</si>
  <si>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</si>
  <si>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</si>
  <si>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</si>
  <si>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</si>
  <si>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</si>
  <si>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</si>
  <si>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</si>
  <si>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</si>
  <si>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</si>
  <si>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</si>
  <si>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</si>
  <si>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</si>
  <si>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</si>
  <si>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</si>
  <si>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</si>
  <si>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</si>
  <si>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</si>
  <si>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</si>
  <si>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</si>
  <si>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</si>
  <si>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</si>
  <si>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</si>
  <si>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</si>
  <si>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</si>
  <si>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</si>
  <si>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</si>
  <si>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</si>
  <si>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</si>
  <si>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</si>
  <si>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</si>
  <si>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</si>
  <si>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</si>
  <si>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</si>
  <si>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</si>
  <si>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</si>
  <si>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</si>
  <si>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</si>
  <si>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</si>
  <si>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</si>
  <si>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</si>
  <si>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</si>
  <si>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</si>
  <si>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</si>
  <si>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</si>
  <si>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</si>
  <si>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</si>
  <si>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</si>
  <si>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</si>
  <si>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</si>
  <si>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</si>
  <si>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</si>
  <si>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</si>
  <si>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</si>
  <si>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</si>
  <si>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</si>
  <si>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</si>
  <si>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</si>
  <si>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</si>
  <si>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</si>
  <si>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</si>
  <si>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</si>
  <si>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</si>
  <si>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</si>
  <si>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</si>
  <si>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</si>
  <si>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</si>
  <si>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</si>
  <si>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</si>
  <si>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</si>
  <si>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</si>
  <si>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</si>
  <si>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</si>
  <si>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</si>
  <si>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</si>
  <si>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</si>
  <si>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</si>
  <si>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</si>
  <si>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</si>
  <si>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</si>
  <si>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</si>
  <si>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</si>
  <si>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</si>
  <si>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</si>
  <si>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</si>
  <si>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</si>
  <si>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</si>
  <si>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</si>
  <si>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</si>
  <si>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</si>
  <si>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</si>
  <si>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</si>
  <si>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</si>
  <si>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</si>
  <si>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</si>
  <si>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</si>
  <si>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</si>
  <si>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</si>
  <si>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</si>
  <si>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</si>
  <si>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</si>
  <si>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</si>
  <si>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</si>
  <si>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</si>
  <si>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</si>
  <si>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</si>
  <si>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</si>
  <si>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</si>
  <si>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</si>
  <si>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</si>
  <si>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</si>
  <si>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</si>
  <si>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</si>
  <si>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</si>
  <si>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</si>
  <si>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</si>
  <si>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</si>
  <si>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</si>
  <si>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</si>
  <si>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</si>
  <si>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</si>
  <si>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</si>
  <si>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</si>
  <si>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</si>
  <si>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</si>
  <si>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</si>
  <si>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</si>
  <si>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</si>
  <si>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</si>
  <si>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</si>
  <si>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</si>
  <si>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</si>
  <si>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</si>
  <si>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</si>
  <si>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</si>
  <si>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</si>
  <si>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</si>
  <si>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</si>
  <si>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</si>
  <si>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</si>
  <si>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</si>
  <si>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</si>
  <si>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</si>
  <si>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</si>
  <si>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</si>
  <si>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</si>
  <si>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</si>
  <si>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</si>
  <si>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</si>
  <si>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</si>
  <si>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</si>
  <si>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</si>
  <si>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</si>
  <si>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</si>
  <si>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</si>
  <si>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</si>
  <si>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</si>
  <si>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</si>
  <si>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</si>
  <si>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</si>
  <si>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</si>
  <si>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</si>
  <si>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</si>
  <si>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</si>
  <si>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</si>
  <si>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</si>
  <si>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</si>
  <si>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</si>
  <si>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</si>
  <si>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</si>
  <si>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</si>
  <si>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</si>
  <si>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</si>
  <si>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</si>
  <si>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</si>
  <si>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</si>
  <si>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</si>
  <si>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</si>
  <si>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</si>
  <si>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</si>
  <si>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</si>
  <si>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</si>
  <si>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</si>
  <si>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</si>
  <si>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</si>
  <si>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</si>
  <si>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</si>
  <si>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</si>
  <si>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</si>
  <si>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</si>
  <si>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</si>
  <si>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</si>
  <si>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</si>
  <si>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</si>
  <si>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</si>
  <si>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</si>
  <si>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</si>
  <si>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</si>
  <si>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</si>
  <si>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</si>
  <si>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</si>
  <si>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</si>
  <si>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</si>
  <si>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</si>
  <si>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</si>
  <si>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</si>
  <si>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</si>
  <si>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</si>
  <si>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</si>
  <si>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</si>
  <si>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</si>
  <si>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</si>
  <si>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</si>
  <si>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</si>
  <si>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</si>
  <si>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</si>
  <si>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</si>
  <si>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</si>
  <si>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</si>
  <si>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</si>
  <si>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</si>
  <si>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</si>
  <si>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</si>
  <si>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</si>
  <si>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</si>
  <si>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</si>
  <si>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</si>
  <si>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</si>
  <si>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</si>
  <si>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</si>
  <si>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</si>
  <si>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</si>
  <si>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</si>
  <si>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</si>
  <si>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</si>
  <si>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</si>
  <si>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</si>
  <si>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</si>
  <si>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</si>
  <si>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</si>
  <si>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</si>
  <si>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</si>
  <si>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</si>
  <si>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</si>
  <si>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</si>
  <si>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</si>
  <si>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</si>
  <si>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</si>
  <si>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</si>
  <si>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</si>
  <si>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</si>
  <si>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</si>
  <si>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</si>
  <si>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</si>
  <si>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</si>
  <si>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</si>
  <si>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</si>
  <si>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</si>
  <si>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</si>
  <si>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</si>
  <si>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</si>
  <si>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</si>
  <si>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</si>
  <si>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</si>
  <si>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</si>
  <si>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</si>
  <si>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</si>
  <si>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</si>
  <si>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</si>
  <si>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</si>
  <si>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</si>
  <si>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</si>
  <si>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</si>
  <si>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</si>
  <si>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</si>
  <si>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</si>
  <si>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</si>
  <si>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</si>
  <si>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</si>
  <si>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</si>
  <si>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</si>
  <si>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</si>
  <si>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</si>
  <si>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</si>
  <si>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</si>
  <si>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</si>
  <si>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</si>
  <si>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</si>
  <si>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</si>
  <si>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</si>
  <si>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</si>
  <si>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</si>
  <si>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</si>
  <si>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</si>
  <si>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</si>
  <si>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</si>
  <si>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</si>
  <si>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</si>
  <si>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</si>
  <si>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</si>
  <si>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</si>
  <si>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</si>
  <si>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</si>
  <si>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</si>
  <si>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</si>
  <si>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</si>
  <si>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</si>
  <si>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</si>
  <si>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</si>
  <si>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</si>
  <si>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</si>
  <si>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</si>
  <si>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</si>
  <si>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</si>
  <si>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</si>
  <si>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</si>
  <si>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</si>
  <si>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</si>
  <si>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</si>
  <si>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</si>
  <si>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</si>
  <si>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</si>
  <si>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</si>
  <si>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</si>
  <si>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</si>
  <si>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</si>
  <si>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</si>
  <si>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</si>
  <si>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</si>
  <si>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</si>
  <si>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</si>
  <si>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</si>
  <si>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</si>
  <si>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</si>
  <si>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</si>
  <si>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</si>
  <si>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</si>
  <si>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</si>
  <si>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</si>
  <si>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</si>
  <si>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</si>
  <si>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</si>
  <si>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</si>
  <si>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</si>
  <si>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</si>
  <si>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</si>
  <si>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</si>
  <si>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</si>
  <si>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</si>
  <si>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</si>
  <si>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</si>
  <si>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</si>
  <si>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</si>
  <si>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</si>
  <si>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</si>
  <si>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</si>
  <si>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</si>
  <si>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</si>
  <si>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</si>
  <si>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</si>
  <si>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</si>
  <si>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</si>
  <si>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</si>
  <si>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</si>
  <si>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</si>
  <si>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</si>
  <si>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</si>
  <si>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</si>
  <si>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</si>
  <si>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</si>
  <si>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</si>
  <si>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</si>
  <si>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</si>
  <si>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</si>
  <si>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</si>
  <si>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</si>
  <si>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</si>
  <si>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</si>
  <si>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</si>
  <si>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</si>
  <si>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</si>
  <si>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</si>
  <si>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</si>
  <si>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</si>
  <si>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</si>
  <si>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</si>
  <si>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</si>
  <si>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</si>
  <si>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</si>
  <si>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</si>
  <si>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</si>
  <si>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</si>
  <si>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</si>
  <si>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</si>
  <si>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</si>
  <si>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</si>
  <si>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</si>
  <si>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</si>
  <si>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</si>
  <si>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</si>
  <si>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</si>
  <si>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</si>
  <si>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</si>
  <si>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</si>
  <si>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</si>
  <si>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</si>
  <si>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</si>
  <si>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</si>
  <si>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</si>
  <si>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</si>
  <si>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</si>
  <si>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</si>
  <si>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</si>
  <si>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</si>
  <si>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</si>
  <si>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</si>
  <si>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</si>
  <si>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</si>
  <si>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</si>
  <si>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</si>
  <si>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</si>
  <si>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</si>
  <si>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</si>
  <si>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</si>
  <si>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</si>
  <si>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</si>
  <si>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</si>
  <si>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</si>
  <si>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</si>
  <si>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</si>
  <si>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</si>
  <si>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</si>
  <si>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</si>
  <si>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</si>
  <si>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</si>
  <si>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</si>
  <si>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</si>
  <si>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</si>
  <si>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</si>
  <si>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</si>
  <si>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</si>
  <si>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</si>
  <si>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</si>
  <si>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</si>
  <si>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</si>
  <si>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</si>
  <si>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</si>
  <si>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</si>
  <si>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</si>
  <si>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</si>
  <si>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</si>
  <si>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</si>
  <si>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</si>
  <si>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</si>
  <si>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</si>
  <si>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</si>
  <si>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</si>
  <si>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</si>
  <si>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</si>
  <si>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</si>
  <si>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</si>
  <si>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</si>
  <si>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</si>
  <si>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</si>
  <si>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</si>
  <si>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</si>
  <si>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</si>
  <si>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</si>
  <si>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</si>
  <si>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</si>
  <si>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</si>
  <si>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</si>
  <si>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</si>
  <si>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</si>
  <si>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</si>
  <si>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</si>
  <si>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</si>
  <si>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</si>
  <si>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</si>
  <si>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</si>
  <si>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</si>
  <si>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</si>
  <si>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</si>
  <si>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</si>
  <si>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</si>
  <si>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</si>
  <si>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</si>
  <si>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</si>
  <si>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</si>
  <si>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</si>
  <si>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</si>
  <si>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</si>
  <si>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</si>
  <si>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</si>
  <si>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</si>
  <si>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</si>
  <si>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</si>
  <si>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</si>
  <si>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</si>
  <si>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</si>
  <si>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</si>
  <si>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</si>
  <si>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</si>
  <si>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</si>
  <si>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</si>
  <si>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</si>
  <si>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</si>
  <si>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</si>
  <si>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</si>
  <si>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</si>
  <si>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</si>
  <si>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</si>
  <si>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</si>
  <si>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</si>
  <si>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</si>
  <si>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</si>
  <si>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</si>
  <si>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</si>
  <si>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</si>
  <si>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</si>
  <si>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</si>
  <si>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</si>
  <si>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</si>
  <si>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</si>
  <si>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</si>
  <si>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</si>
  <si>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</si>
  <si>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</si>
  <si>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</si>
  <si>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</si>
  <si>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</si>
  <si>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</si>
  <si>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</si>
  <si>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</si>
  <si>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</si>
  <si>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</si>
  <si>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</si>
  <si>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</si>
  <si>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</si>
  <si>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</si>
  <si>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</si>
  <si>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</si>
  <si>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</si>
  <si>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</si>
  <si>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</si>
  <si>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</si>
  <si>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</si>
  <si>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</si>
  <si>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</si>
  <si>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</si>
  <si>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</si>
  <si>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</si>
  <si>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</si>
  <si>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</si>
  <si>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</si>
  <si>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</si>
  <si>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</si>
  <si>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</si>
  <si>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</si>
  <si>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</si>
  <si>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</si>
  <si>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</si>
  <si>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</si>
  <si>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</si>
  <si>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</si>
  <si>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</si>
  <si>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</si>
  <si>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</si>
  <si>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</si>
  <si>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</si>
  <si>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</si>
  <si>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</si>
  <si>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</si>
  <si>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</si>
  <si>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</si>
  <si>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</si>
  <si>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</si>
  <si>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</si>
  <si>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</si>
  <si>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</si>
  <si>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</si>
  <si>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</si>
  <si>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</si>
  <si>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</si>
  <si>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</si>
  <si>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</si>
  <si>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</si>
  <si>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</si>
  <si>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</si>
  <si>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</si>
  <si>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</si>
  <si>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</si>
  <si>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</si>
  <si>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</si>
  <si>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</si>
  <si>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</si>
  <si>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</si>
  <si>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</si>
  <si>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</si>
  <si>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</si>
  <si>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</si>
  <si>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</si>
  <si>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</si>
  <si>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</si>
  <si>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</si>
  <si>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</si>
  <si>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</si>
  <si>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</si>
  <si>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</si>
  <si>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</si>
  <si>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</si>
  <si>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</si>
  <si>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</si>
  <si>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</si>
  <si>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</si>
  <si>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</si>
  <si>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</si>
  <si>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</si>
  <si>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</si>
  <si>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</si>
  <si>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</si>
  <si>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</si>
  <si>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</si>
  <si>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</si>
  <si>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</si>
  <si>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</si>
  <si>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</si>
  <si>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</si>
  <si>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</si>
  <si>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</si>
  <si>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</si>
  <si>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</si>
  <si>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</si>
  <si>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</si>
  <si>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</si>
  <si>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</si>
  <si>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</si>
  <si>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</si>
  <si>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</si>
  <si>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</si>
  <si>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</si>
  <si>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</si>
  <si>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</si>
  <si>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</si>
  <si>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</si>
  <si>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</si>
  <si>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</si>
  <si>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</si>
  <si>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</si>
  <si>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</si>
  <si>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</si>
  <si>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</si>
  <si>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</si>
  <si>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</si>
  <si>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</si>
  <si>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</si>
  <si>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</si>
  <si>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</si>
  <si>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</si>
  <si>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</si>
  <si>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</si>
  <si>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</si>
  <si>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</si>
  <si>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</si>
  <si>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</si>
  <si>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</si>
  <si>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</si>
  <si>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</si>
  <si>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</si>
  <si>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</si>
  <si>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</si>
  <si>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</si>
  <si>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</si>
  <si>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</si>
  <si>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</si>
  <si>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</si>
  <si>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</si>
  <si>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</si>
  <si>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</si>
  <si>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</si>
  <si>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</si>
  <si>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</si>
  <si>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</si>
  <si>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</si>
  <si>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</si>
  <si>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</si>
  <si>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</si>
  <si>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</si>
  <si>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</si>
  <si>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</si>
  <si>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</si>
  <si>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</si>
  <si>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</si>
  <si>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</si>
  <si>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</si>
  <si>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</si>
  <si>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</si>
  <si>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</si>
  <si>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</si>
  <si>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</si>
  <si>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</si>
  <si>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</si>
  <si>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</si>
  <si>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</si>
  <si>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</si>
  <si>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</si>
  <si>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</si>
  <si>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</si>
  <si>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</si>
  <si>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</si>
  <si>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</si>
  <si>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</si>
  <si>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</si>
  <si>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</si>
  <si>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</si>
  <si>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</si>
  <si>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</si>
  <si>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</si>
  <si>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</si>
  <si>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</si>
  <si>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</si>
  <si>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</si>
  <si>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</si>
  <si>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</si>
  <si>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</si>
  <si>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</si>
  <si>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</si>
  <si>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</si>
  <si>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</si>
  <si>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</si>
  <si>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</si>
  <si>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</si>
  <si>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</si>
  <si>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</si>
  <si>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</si>
  <si>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</si>
  <si>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</si>
  <si>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</si>
  <si>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</si>
  <si>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</si>
  <si>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</si>
  <si>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</si>
  <si>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</si>
  <si>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</si>
  <si>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</si>
  <si>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</si>
  <si>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</si>
  <si>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</si>
  <si>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</si>
  <si>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</si>
  <si>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</si>
  <si>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</si>
  <si>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</si>
  <si>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</si>
  <si>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</si>
  <si>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</si>
  <si>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</si>
  <si>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</si>
  <si>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</si>
  <si>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</si>
  <si>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</si>
  <si>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</si>
  <si>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</si>
  <si>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</si>
  <si>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</si>
  <si>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</si>
  <si>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</si>
  <si>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</si>
  <si>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</si>
  <si>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</si>
  <si>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</si>
  <si>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</si>
  <si>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</si>
  <si>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</si>
  <si>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</si>
  <si>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</si>
  <si>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</si>
  <si>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</si>
  <si>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</si>
  <si>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</si>
  <si>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</si>
  <si>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</si>
  <si>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</si>
  <si>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</si>
  <si>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</si>
  <si>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</si>
  <si>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</si>
  <si>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</si>
  <si>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</si>
  <si>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</si>
  <si>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</si>
  <si>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</si>
  <si>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</si>
  <si>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</si>
  <si>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</si>
  <si>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</si>
  <si>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</si>
  <si>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</si>
  <si>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</si>
  <si>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</si>
  <si>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</si>
  <si>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</si>
  <si>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</si>
  <si>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</si>
  <si>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</si>
  <si>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</si>
  <si>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</si>
  <si>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</si>
  <si>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</si>
  <si>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</si>
  <si>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</si>
  <si>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</si>
  <si>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</si>
  <si>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</si>
  <si>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</si>
  <si>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</si>
  <si>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</si>
  <si>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</si>
  <si>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</si>
  <si>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</si>
  <si>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</si>
  <si>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</si>
  <si>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</si>
  <si>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</si>
  <si>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</si>
  <si>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</si>
  <si>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</si>
  <si>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</si>
  <si>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</si>
  <si>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</si>
  <si>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</si>
  <si>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</si>
  <si>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</si>
  <si>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</si>
  <si>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</si>
  <si>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</si>
  <si>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</si>
  <si>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</si>
  <si>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</si>
  <si>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</si>
  <si>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</si>
  <si>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</si>
  <si>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</si>
  <si>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</si>
  <si>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</si>
  <si>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</si>
  <si>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</si>
  <si>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</si>
  <si>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</si>
  <si>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</si>
  <si>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</si>
  <si>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</si>
  <si>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</si>
  <si>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</si>
  <si>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</si>
  <si>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</si>
  <si>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</si>
  <si>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</si>
  <si>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</si>
  <si>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</si>
  <si>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</si>
  <si>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</si>
  <si>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</si>
  <si>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</si>
  <si>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</si>
  <si>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</si>
  <si>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</si>
  <si>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</si>
  <si>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</si>
  <si>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</si>
  <si>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</si>
  <si>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</si>
  <si>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</si>
  <si>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</si>
  <si>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</si>
  <si>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</si>
  <si>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</si>
  <si>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</si>
  <si>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</si>
  <si>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</si>
  <si>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</si>
  <si>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</si>
  <si>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</si>
  <si>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</si>
  <si>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</si>
  <si>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</si>
  <si>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</si>
  <si>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</si>
  <si>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</si>
  <si>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</si>
  <si>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</si>
  <si>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</si>
  <si>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</si>
  <si>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</si>
  <si>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</si>
  <si>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</si>
  <si>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</si>
  <si>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</si>
  <si>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</si>
  <si>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</si>
  <si>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</si>
  <si>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</si>
  <si>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</si>
  <si>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</si>
  <si>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</si>
  <si>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</si>
  <si>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</si>
  <si>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</si>
  <si>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</si>
  <si>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</si>
  <si>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</si>
  <si>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</si>
  <si>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</si>
  <si>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</si>
  <si>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</si>
  <si>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</si>
  <si>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</si>
  <si>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</si>
  <si>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</si>
  <si>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</si>
  <si>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</si>
  <si>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</si>
  <si>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</si>
  <si>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</si>
  <si>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</si>
  <si>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</si>
  <si>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</si>
  <si>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</si>
  <si>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</si>
  <si>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</si>
  <si>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</si>
  <si>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</si>
  <si>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</si>
  <si>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</si>
  <si>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</si>
  <si>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</si>
  <si>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</si>
  <si>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</si>
  <si>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</si>
  <si>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</si>
  <si>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</si>
  <si>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</si>
  <si>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</si>
  <si>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</si>
  <si>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</si>
  <si>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</si>
  <si>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</si>
  <si>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</si>
  <si>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</si>
  <si>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</si>
  <si>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</si>
  <si>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</si>
  <si>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</si>
  <si>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</si>
  <si>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</si>
  <si>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</si>
  <si>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</si>
  <si>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</si>
  <si>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</si>
  <si>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</si>
  <si>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</si>
  <si>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</si>
  <si>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</si>
  <si>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</si>
  <si>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</si>
  <si>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</si>
  <si>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</si>
  <si>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</si>
  <si>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</si>
  <si>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</si>
  <si>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</si>
  <si>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</si>
  <si>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</si>
  <si>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</si>
  <si>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</si>
  <si>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</si>
  <si>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</si>
  <si>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</si>
  <si>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</si>
  <si>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</si>
  <si>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</si>
  <si>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</si>
  <si>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</si>
  <si>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</si>
  <si>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</si>
  <si>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</si>
  <si>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</si>
  <si>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</si>
  <si>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</si>
  <si>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</si>
  <si>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</si>
  <si>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</si>
  <si>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</si>
  <si>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</si>
  <si>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</si>
  <si>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</si>
  <si>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</si>
  <si>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</si>
  <si>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</si>
  <si>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</si>
  <si>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</si>
  <si>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</si>
  <si>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</si>
  <si>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</si>
  <si>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</si>
  <si>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</si>
  <si>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</si>
  <si>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</si>
  <si>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</si>
  <si>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</si>
  <si>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</si>
  <si>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</si>
  <si>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</si>
  <si>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</si>
  <si>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</si>
  <si>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</si>
  <si>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</si>
  <si>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</si>
  <si>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</si>
  <si>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</si>
  <si>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</si>
  <si>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</si>
  <si>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</si>
  <si>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</si>
  <si>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</si>
  <si>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</si>
  <si>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</si>
  <si>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</si>
  <si>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</si>
  <si>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</si>
  <si>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</si>
  <si>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</si>
  <si>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</si>
  <si>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</si>
  <si>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</si>
  <si>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</si>
  <si>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</si>
  <si>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</si>
  <si>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</si>
  <si>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</si>
  <si>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</si>
  <si>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</si>
  <si>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</si>
  <si>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</si>
  <si>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</si>
  <si>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</si>
  <si>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</si>
  <si>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</si>
  <si>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</si>
  <si>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</si>
  <si>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</si>
  <si>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</si>
  <si>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</si>
  <si>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</si>
  <si>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</si>
  <si>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</si>
  <si>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</si>
  <si>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</si>
  <si>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</si>
  <si>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</si>
  <si>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</si>
  <si>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</si>
  <si>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</si>
  <si>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</si>
  <si>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</si>
  <si>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</si>
  <si>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</si>
  <si>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</si>
  <si>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</si>
  <si>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</si>
  <si>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</si>
  <si>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</si>
  <si>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</si>
  <si>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</si>
  <si>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</si>
  <si>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</si>
  <si>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</si>
  <si>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</si>
  <si>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</si>
  <si>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</si>
  <si>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</si>
  <si>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</si>
  <si>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</si>
  <si>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</si>
  <si>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</si>
  <si>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</si>
  <si>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</si>
  <si>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</si>
  <si>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</si>
  <si>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</si>
  <si>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</si>
  <si>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</si>
  <si>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</si>
  <si>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</si>
  <si>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</si>
  <si>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</si>
  <si>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</si>
  <si>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</si>
  <si>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</si>
  <si>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</si>
  <si>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</si>
  <si>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</si>
  <si>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</si>
  <si>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</si>
  <si>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</si>
  <si>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</si>
  <si>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</si>
  <si>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</si>
  <si>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</si>
  <si>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</si>
  <si>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</si>
  <si>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</si>
  <si>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</si>
  <si>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</si>
  <si>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</si>
  <si>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</si>
  <si>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</si>
  <si>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</si>
  <si>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</si>
  <si>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</si>
  <si>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</si>
  <si>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</si>
  <si>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</si>
  <si>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</si>
  <si>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</si>
  <si>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</si>
  <si>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</si>
  <si>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</si>
  <si>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</si>
  <si>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</si>
  <si>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</si>
  <si>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</si>
  <si>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</si>
  <si>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</si>
  <si>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</si>
  <si>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</si>
  <si>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</si>
  <si>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</si>
  <si>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</si>
  <si>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</si>
  <si>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</si>
  <si>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</si>
  <si>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</si>
  <si>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</si>
  <si>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</si>
  <si>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</si>
  <si>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</si>
  <si>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</si>
  <si>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</si>
  <si>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</si>
  <si>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</si>
  <si>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</si>
  <si>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</si>
  <si>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</si>
  <si>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</si>
  <si>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</si>
  <si>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</si>
  <si>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</si>
  <si>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</si>
  <si>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</si>
  <si>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</si>
  <si>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</si>
  <si>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</si>
  <si>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</si>
  <si>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</si>
  <si>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</si>
  <si>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</si>
  <si>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</si>
  <si>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</si>
  <si>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</si>
  <si>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</si>
  <si>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</si>
  <si>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</si>
  <si>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</si>
  <si>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</si>
  <si>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</si>
  <si>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</si>
  <si>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</si>
  <si>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</si>
  <si>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</si>
  <si>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</si>
  <si>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</si>
  <si>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</si>
  <si>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</si>
  <si>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</si>
  <si>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</si>
  <si>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</si>
  <si>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</si>
  <si>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</si>
  <si>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</si>
  <si>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</si>
  <si>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</si>
  <si>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</si>
  <si>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</si>
  <si>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</si>
  <si>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</si>
  <si>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</si>
  <si>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</si>
  <si>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</si>
  <si>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</si>
  <si>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</si>
  <si>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</si>
  <si>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</si>
  <si>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</si>
  <si>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</si>
  <si>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</si>
  <si>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</si>
  <si>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</si>
  <si>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</si>
  <si>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</si>
  <si>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</si>
  <si>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</si>
  <si>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</si>
  <si>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</si>
  <si>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</si>
  <si>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</si>
  <si>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</si>
  <si>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</si>
  <si>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</si>
  <si>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</si>
  <si>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</si>
  <si>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</si>
  <si>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</si>
  <si>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</si>
  <si>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</si>
  <si>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</si>
  <si>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</si>
  <si>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</si>
  <si>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</si>
  <si>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</si>
  <si>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</si>
  <si>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</si>
  <si>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</si>
  <si>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</si>
  <si>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</si>
  <si>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</si>
  <si>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</si>
  <si>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</si>
  <si>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</si>
  <si>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</si>
  <si>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</si>
  <si>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</si>
  <si>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</si>
  <si>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</si>
  <si>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</si>
  <si>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</si>
  <si>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</si>
  <si>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</si>
  <si>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</si>
  <si>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</si>
  <si>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</si>
  <si>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</si>
  <si>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</si>
  <si>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</si>
  <si>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</si>
  <si>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</si>
  <si>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</si>
  <si>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</si>
  <si>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</si>
  <si>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</si>
  <si>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</si>
  <si>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</si>
  <si>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</si>
  <si>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</si>
  <si>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</si>
  <si>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</si>
  <si>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</si>
  <si>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</si>
  <si>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</si>
  <si>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</si>
  <si>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</si>
  <si>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</si>
  <si>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</si>
  <si>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</si>
  <si>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</si>
  <si>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</si>
  <si>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</si>
  <si>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</si>
  <si>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</si>
  <si>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</si>
  <si>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</si>
  <si>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</si>
  <si>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</si>
  <si>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</si>
  <si>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</si>
  <si>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</si>
  <si>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</si>
  <si>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</si>
  <si>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</si>
  <si>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</si>
  <si>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</si>
  <si>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</si>
  <si>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</si>
  <si>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</si>
  <si>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</si>
  <si>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</si>
  <si>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</si>
  <si>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</si>
  <si>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</si>
  <si>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</si>
  <si>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</si>
  <si>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</si>
  <si>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</si>
  <si>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</si>
  <si>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</si>
  <si>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</si>
  <si>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</si>
  <si>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</si>
  <si>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</si>
  <si>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</si>
  <si>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</si>
  <si>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</si>
  <si>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</si>
  <si>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</si>
  <si>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</si>
  <si>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</si>
  <si>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</si>
  <si>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</si>
  <si>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</si>
  <si>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</si>
  <si>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</si>
  <si>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</si>
  <si>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</si>
  <si>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</si>
  <si>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</si>
  <si>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</si>
  <si>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</si>
  <si>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</si>
  <si>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</si>
  <si>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</si>
  <si>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</si>
  <si>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</si>
  <si>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</si>
  <si>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</si>
  <si>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</si>
  <si>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</si>
  <si>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</si>
  <si>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</si>
  <si>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</si>
  <si>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</si>
  <si>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</si>
  <si>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</si>
  <si>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</si>
  <si>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</si>
  <si>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</si>
  <si>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</si>
  <si>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</si>
  <si>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</si>
  <si>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</si>
  <si>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</si>
  <si>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</si>
  <si>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</si>
  <si>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</si>
  <si>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</si>
  <si>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</si>
  <si>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</si>
  <si>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</si>
  <si>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</si>
  <si>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</si>
  <si>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</si>
  <si>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</si>
  <si>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</si>
  <si>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</si>
  <si>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</si>
  <si>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</si>
  <si>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</si>
  <si>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</si>
  <si>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</si>
  <si>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</si>
  <si>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</si>
  <si>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</si>
  <si>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</si>
  <si>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</si>
  <si>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</si>
  <si>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</si>
  <si>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</si>
  <si>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</si>
  <si>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</si>
  <si>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</si>
  <si>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</si>
  <si>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</si>
  <si>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</si>
  <si>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</si>
  <si>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</si>
  <si>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</si>
  <si>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</si>
  <si>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</si>
  <si>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</si>
  <si>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</si>
  <si>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</si>
  <si>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</si>
  <si>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</si>
  <si>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</si>
  <si>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</si>
  <si>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</si>
  <si>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</si>
  <si>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</si>
  <si>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</si>
  <si>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</si>
  <si>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</si>
  <si>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</si>
  <si>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</si>
  <si>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</si>
  <si>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</si>
  <si>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</si>
  <si>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</si>
  <si>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</si>
  <si>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</si>
  <si>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</si>
  <si>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</si>
  <si>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</si>
  <si>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</si>
  <si>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</si>
  <si>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</si>
  <si>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</si>
  <si>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</si>
  <si>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</si>
  <si>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</si>
  <si>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</si>
  <si>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</si>
  <si>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</si>
  <si>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</si>
  <si>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</si>
  <si>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</si>
  <si>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</si>
  <si>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</si>
  <si>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</si>
  <si>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</si>
  <si>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</si>
  <si>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</si>
  <si>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</si>
  <si>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</si>
  <si>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</si>
  <si>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</si>
  <si>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</si>
  <si>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</si>
  <si>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</si>
  <si>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</si>
  <si>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</si>
  <si>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</si>
  <si>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</si>
  <si>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</si>
  <si>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</si>
  <si>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</si>
  <si>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</si>
  <si>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</si>
  <si>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</si>
  <si>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</si>
  <si>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</si>
  <si>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</si>
  <si>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</si>
  <si>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</si>
  <si>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</si>
  <si>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</si>
  <si>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</si>
  <si>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</si>
  <si>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</si>
  <si>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</si>
  <si>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</si>
  <si>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</si>
  <si>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</si>
  <si>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</si>
  <si>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</si>
  <si>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</si>
  <si>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</si>
  <si>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</si>
  <si>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</si>
  <si>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</si>
  <si>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</si>
  <si>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</si>
  <si>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</si>
  <si>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</si>
  <si>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</si>
  <si>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</si>
  <si>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</si>
  <si>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</si>
  <si>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</si>
  <si>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</si>
  <si>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</si>
  <si>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</si>
  <si>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</si>
  <si>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</si>
  <si>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</si>
  <si>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</si>
  <si>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</si>
  <si>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</si>
  <si>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</si>
  <si>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</si>
  <si>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</si>
  <si>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</si>
  <si>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</si>
  <si>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</si>
  <si>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</si>
  <si>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</si>
  <si>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</si>
  <si>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</si>
  <si>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</si>
  <si>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</si>
  <si>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</si>
  <si>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</si>
  <si>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</si>
  <si>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</si>
  <si>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</si>
  <si>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</si>
  <si>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</si>
  <si>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</si>
  <si>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</si>
  <si>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</si>
  <si>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</si>
  <si>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</si>
  <si>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</si>
  <si>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</si>
  <si>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</si>
  <si>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</si>
  <si>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</si>
  <si>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</si>
  <si>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</si>
  <si>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</si>
  <si>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</si>
  <si>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</si>
  <si>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</si>
  <si>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</si>
  <si>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</si>
  <si>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</si>
  <si>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</si>
  <si>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</si>
  <si>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</si>
  <si>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</si>
  <si>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</si>
  <si>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</si>
  <si>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</si>
  <si>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</si>
  <si>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</si>
  <si>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</si>
  <si>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</si>
  <si>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</si>
  <si>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</si>
  <si>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</si>
  <si>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</si>
  <si>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</si>
  <si>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</si>
  <si>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</si>
  <si>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</si>
  <si>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</si>
  <si>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</si>
  <si>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</si>
  <si>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</si>
  <si>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</si>
  <si>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</si>
  <si>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</si>
  <si>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</si>
  <si>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</si>
  <si>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</si>
  <si>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</si>
  <si>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</si>
  <si>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</si>
  <si>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</si>
  <si>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</si>
  <si>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</si>
  <si>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</si>
  <si>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</si>
  <si>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</si>
  <si>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</si>
  <si>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</si>
  <si>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</si>
  <si>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</si>
  <si>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</si>
  <si>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</si>
  <si>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</si>
  <si>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</si>
  <si>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</si>
  <si>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</si>
  <si>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</si>
  <si>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</si>
  <si>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</si>
  <si>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</si>
  <si>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</si>
  <si>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</si>
  <si>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</si>
  <si>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</si>
  <si>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</si>
  <si>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</si>
  <si>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</si>
  <si>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</si>
  <si>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</si>
  <si>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</si>
  <si>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</si>
  <si>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</si>
  <si>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</si>
  <si>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</si>
  <si>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</si>
  <si>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</si>
  <si>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</si>
  <si>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</si>
  <si>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</si>
  <si>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</si>
  <si>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</si>
  <si>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</si>
  <si>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</si>
  <si>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</si>
  <si>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</si>
  <si>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</si>
  <si>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</si>
  <si>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</si>
  <si>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</si>
  <si>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</si>
  <si>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</si>
  <si>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</si>
  <si>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</si>
  <si>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</si>
  <si>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</si>
  <si>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</si>
  <si>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</si>
  <si>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</si>
  <si>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</si>
  <si>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</si>
  <si>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</si>
  <si>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</si>
  <si>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</si>
  <si>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</si>
  <si>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</si>
  <si>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</si>
  <si>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</si>
  <si>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</si>
  <si>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</si>
  <si>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</si>
  <si>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</si>
  <si>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</si>
  <si>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</si>
  <si>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</si>
  <si>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</si>
  <si>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</si>
  <si>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</si>
  <si>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</si>
  <si>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</si>
  <si>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</si>
  <si>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</si>
  <si>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</si>
  <si>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</si>
  <si>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</si>
  <si>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</si>
  <si>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</si>
  <si>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</si>
  <si>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</si>
  <si>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</si>
  <si>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</si>
  <si>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</si>
  <si>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</si>
  <si>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</si>
  <si>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</si>
  <si>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</si>
  <si>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</si>
  <si>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</si>
  <si>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</si>
  <si>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</si>
  <si>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</si>
  <si>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</si>
  <si>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</si>
  <si>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</si>
  <si>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</si>
  <si>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</si>
  <si>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</si>
  <si>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</si>
  <si>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</si>
  <si>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</si>
  <si>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</si>
  <si>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</si>
  <si>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</si>
  <si>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</si>
  <si>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</si>
  <si>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</si>
  <si>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</si>
  <si>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</si>
  <si>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</si>
  <si>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</si>
  <si>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</si>
  <si>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</si>
  <si>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</si>
  <si>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</si>
  <si>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</si>
  <si>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</si>
  <si>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</si>
  <si>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</si>
  <si>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</si>
  <si>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</si>
  <si>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</si>
  <si>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</si>
  <si>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</si>
  <si>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</si>
  <si>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</si>
  <si>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</si>
  <si>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</si>
  <si>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</si>
  <si>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</si>
  <si>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</si>
  <si>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</si>
  <si>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</si>
  <si>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</si>
  <si>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</si>
  <si>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</si>
  <si>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</si>
  <si>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</si>
  <si>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</si>
  <si>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</si>
  <si>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</si>
  <si>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</si>
  <si>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</si>
  <si>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</si>
  <si>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</si>
  <si>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</si>
  <si>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</si>
  <si>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</si>
  <si>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</si>
  <si>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</si>
  <si>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</si>
  <si>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</si>
  <si>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</si>
  <si>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</si>
  <si>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</si>
  <si>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</si>
  <si>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</si>
  <si>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</si>
  <si>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</si>
  <si>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</si>
  <si>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</si>
  <si>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</si>
  <si>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</si>
  <si>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</si>
  <si>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</si>
  <si>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</si>
  <si>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</si>
  <si>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</si>
  <si>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</si>
  <si>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</si>
  <si>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</si>
  <si>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</si>
  <si>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</si>
  <si>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</si>
  <si>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</si>
  <si>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</si>
  <si>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</si>
  <si>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</si>
  <si>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</si>
  <si>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</si>
  <si>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</si>
  <si>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</si>
  <si>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</si>
  <si>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</si>
  <si>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</si>
  <si>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</si>
  <si>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</si>
  <si>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</si>
  <si>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</si>
  <si>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</si>
  <si>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</si>
  <si>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</si>
  <si>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</si>
  <si>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</si>
  <si>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</si>
  <si>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</si>
  <si>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</si>
  <si>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</si>
  <si>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</si>
  <si>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</si>
  <si>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</si>
  <si>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</si>
  <si>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</si>
  <si>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</si>
  <si>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</si>
  <si>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</si>
  <si>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</si>
  <si>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</si>
  <si>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</si>
  <si>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</si>
  <si>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</si>
  <si>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</si>
  <si>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</si>
  <si>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</si>
  <si>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</si>
  <si>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</si>
  <si>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</si>
  <si>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</si>
  <si>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</si>
  <si>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</si>
  <si>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</si>
  <si>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</si>
  <si>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</si>
  <si>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</si>
  <si>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</si>
  <si>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</si>
  <si>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</si>
  <si>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</si>
  <si>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</si>
  <si>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</si>
  <si>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</si>
  <si>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</si>
  <si>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</si>
  <si>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</si>
  <si>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</si>
  <si>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</si>
  <si>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</si>
  <si>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</si>
  <si>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</si>
  <si>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</si>
  <si>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</si>
  <si>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</si>
  <si>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</si>
  <si>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</si>
  <si>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</si>
  <si>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</si>
  <si>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</si>
  <si>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</si>
  <si>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</si>
  <si>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</si>
  <si>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</si>
  <si>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</si>
  <si>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</si>
  <si>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</si>
  <si>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</si>
  <si>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</si>
  <si>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</si>
  <si>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</si>
  <si>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</si>
  <si>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</si>
  <si>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</si>
  <si>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</si>
  <si>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</si>
  <si>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</si>
  <si>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</si>
  <si>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</si>
  <si>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</si>
  <si>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</si>
  <si>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</si>
  <si>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</si>
  <si>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</si>
  <si>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</si>
  <si>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</si>
  <si>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</si>
  <si>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</si>
  <si>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</si>
  <si>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</si>
  <si>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</si>
  <si>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</si>
  <si>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</si>
  <si>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</si>
  <si>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</si>
  <si>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</si>
  <si>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</si>
  <si>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</si>
  <si>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</si>
  <si>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</si>
  <si>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</si>
  <si>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</si>
  <si>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</si>
  <si>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</si>
  <si>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</si>
  <si>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</si>
  <si>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</si>
  <si>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</si>
  <si>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</si>
  <si>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</si>
  <si>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</si>
  <si>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</si>
  <si>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</si>
  <si>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</si>
  <si>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</si>
  <si>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</si>
  <si>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</si>
  <si>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</si>
  <si>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</si>
  <si>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</si>
  <si>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</si>
  <si>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</si>
  <si>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</si>
  <si>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</si>
  <si>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</si>
  <si>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</si>
  <si>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</si>
  <si>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</si>
  <si>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</si>
  <si>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</si>
  <si>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</si>
  <si>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</si>
  <si>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</si>
  <si>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</si>
  <si>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</si>
  <si>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</si>
  <si>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</si>
  <si>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</si>
  <si>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</si>
  <si>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</si>
  <si>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</si>
  <si>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</si>
  <si>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</si>
  <si>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</si>
  <si>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</si>
  <si>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</si>
  <si>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</si>
  <si>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</si>
  <si>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</si>
  <si>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</si>
  <si>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</si>
  <si>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</si>
  <si>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</si>
  <si>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</si>
  <si>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</si>
  <si>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</si>
  <si>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</si>
  <si>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</si>
  <si>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</si>
  <si>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</si>
  <si>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</si>
  <si>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</si>
  <si>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</si>
  <si>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</si>
  <si>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</si>
  <si>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</si>
  <si>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</si>
  <si>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</si>
  <si>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</si>
  <si>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</si>
  <si>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</si>
  <si>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</si>
  <si>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</si>
  <si>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</si>
  <si>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</si>
  <si>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</si>
  <si>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</si>
  <si>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</si>
  <si>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</si>
  <si>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</si>
  <si>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</si>
  <si>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</si>
  <si>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</si>
  <si>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</si>
  <si>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</si>
  <si>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</si>
  <si>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</si>
  <si>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</si>
  <si>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</si>
  <si>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</si>
  <si>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</si>
  <si>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</si>
  <si>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</si>
  <si>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</si>
  <si>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</si>
  <si>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</si>
  <si>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</si>
  <si>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</si>
  <si>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</si>
  <si>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</si>
  <si>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</si>
  <si>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</si>
  <si>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</si>
  <si>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</si>
  <si>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</si>
  <si>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</si>
  <si>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</si>
  <si>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</si>
  <si>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</si>
  <si>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</si>
  <si>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</si>
  <si>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</si>
  <si>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</si>
  <si>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</si>
  <si>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</si>
  <si>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</si>
  <si>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</si>
  <si>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</si>
  <si>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</si>
  <si>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</si>
  <si>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</si>
  <si>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</si>
  <si>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</si>
  <si>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</si>
  <si>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</si>
  <si>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</si>
  <si>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</si>
  <si>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</si>
  <si>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</si>
  <si>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</si>
  <si>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</si>
  <si>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</si>
  <si>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</si>
  <si>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</si>
  <si>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</si>
  <si>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</si>
  <si>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</si>
  <si>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</si>
  <si>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</si>
  <si>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</si>
  <si>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</si>
  <si>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</si>
  <si>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</si>
  <si>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</si>
  <si>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</si>
  <si>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</si>
  <si>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</si>
  <si>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</si>
  <si>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</si>
  <si>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</si>
  <si>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</si>
  <si>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</si>
  <si>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</si>
  <si>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</si>
  <si>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</si>
  <si>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</si>
  <si>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</si>
  <si>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</si>
  <si>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</si>
  <si>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</si>
  <si>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</si>
  <si>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</si>
  <si>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</si>
  <si>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</si>
  <si>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</si>
  <si>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</si>
  <si>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</si>
  <si>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</si>
  <si>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</si>
  <si>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</si>
  <si>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</si>
  <si>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</si>
  <si>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</si>
  <si>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</si>
  <si>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</si>
  <si>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</si>
  <si>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</si>
  <si>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</si>
  <si>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</si>
  <si>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</si>
  <si>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</si>
  <si>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</si>
  <si>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</si>
  <si>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</si>
  <si>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</si>
  <si>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</si>
  <si>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</si>
  <si>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</si>
  <si>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</si>
  <si>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</si>
  <si>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</si>
  <si>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</si>
  <si>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</si>
  <si>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</si>
  <si>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</si>
  <si>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</si>
  <si>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</si>
  <si>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</si>
  <si>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</si>
  <si>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</si>
  <si>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</si>
  <si>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</si>
  <si>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</si>
  <si>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</si>
  <si>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</si>
  <si>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</si>
  <si>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</si>
  <si>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</si>
  <si>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</si>
  <si>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</si>
  <si>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</si>
  <si>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</si>
  <si>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</si>
  <si>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</si>
  <si>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</si>
  <si>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</si>
  <si>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</si>
  <si>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</si>
  <si>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</si>
  <si>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</si>
  <si>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</si>
  <si>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</si>
  <si>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</si>
  <si>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</si>
  <si>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</si>
  <si>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</si>
  <si>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</si>
  <si>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</si>
  <si>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</si>
  <si>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</si>
  <si>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</si>
  <si>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</si>
  <si>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</si>
  <si>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</si>
  <si>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</si>
  <si>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</si>
  <si>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</si>
  <si>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</si>
  <si>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</si>
  <si>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</si>
  <si>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</si>
  <si>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</si>
  <si>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</si>
  <si>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</si>
  <si>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</si>
  <si>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</si>
  <si>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</si>
  <si>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</si>
  <si>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</si>
  <si>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</si>
  <si>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</si>
  <si>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</si>
  <si>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</si>
  <si>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</si>
  <si>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</si>
  <si>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</si>
  <si>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</si>
  <si>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</si>
  <si>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</si>
  <si>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</si>
  <si>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</si>
  <si>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</si>
  <si>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</si>
  <si>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</si>
  <si>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</si>
  <si>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</si>
  <si>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</si>
  <si>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</si>
  <si>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</si>
  <si>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</si>
  <si>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</si>
  <si>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</si>
  <si>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</si>
  <si>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</si>
  <si>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</si>
  <si>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</si>
  <si>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</si>
  <si>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</si>
  <si>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</si>
  <si>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</si>
  <si>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</si>
  <si>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</si>
  <si>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</si>
  <si>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</si>
  <si>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</si>
  <si>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</si>
  <si>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</si>
  <si>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</si>
  <si>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</si>
  <si>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</si>
  <si>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</si>
  <si>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</si>
  <si>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</si>
  <si>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</si>
  <si>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</si>
  <si>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</si>
  <si>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</si>
  <si>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</si>
  <si>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</si>
  <si>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</si>
  <si>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</si>
  <si>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</si>
  <si>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</si>
  <si>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</si>
  <si>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</si>
  <si>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</si>
  <si>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</si>
  <si>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</si>
  <si>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</si>
  <si>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</si>
  <si>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</si>
  <si>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</si>
  <si>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</si>
  <si>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</si>
  <si>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</si>
  <si>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</si>
  <si>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</si>
  <si>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</si>
  <si>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</si>
  <si>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</si>
  <si>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</si>
  <si>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</si>
  <si>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</si>
  <si>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</si>
  <si>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</si>
  <si>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</si>
  <si>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</si>
  <si>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</si>
  <si>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</si>
  <si>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</si>
  <si>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</si>
  <si>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</si>
  <si>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</si>
  <si>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</si>
  <si>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</si>
  <si>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</si>
  <si>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</si>
  <si>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</si>
  <si>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</si>
  <si>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</si>
  <si>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</si>
  <si>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</si>
  <si>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</si>
  <si>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</si>
  <si>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</si>
  <si>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</si>
  <si>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</si>
  <si>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</si>
  <si>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</si>
  <si>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</si>
  <si>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</si>
  <si>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</si>
  <si>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</si>
  <si>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</si>
  <si>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</si>
  <si>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</si>
  <si>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</si>
  <si>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</si>
  <si>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</si>
  <si>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</si>
  <si>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</si>
  <si>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</si>
  <si>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</si>
  <si>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</si>
  <si>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</si>
  <si>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</si>
  <si>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</si>
  <si>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</si>
  <si>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</si>
  <si>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</si>
  <si>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</si>
  <si>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</si>
  <si>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</si>
  <si>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</si>
  <si>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</si>
  <si>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</si>
  <si>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</si>
  <si>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</si>
  <si>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</si>
  <si>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</si>
  <si>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</si>
  <si>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</si>
  <si>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</si>
  <si>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</si>
  <si>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</si>
  <si>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</si>
  <si>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</si>
  <si>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</si>
  <si>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</si>
  <si>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</si>
  <si>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</si>
  <si>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</si>
  <si>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</si>
  <si>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</si>
  <si>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</si>
  <si>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</si>
  <si>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</si>
  <si>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</si>
  <si>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</si>
  <si>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</si>
  <si>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</si>
  <si>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</si>
  <si>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</si>
  <si>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</si>
  <si>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</si>
  <si>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</si>
  <si>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</si>
  <si>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</si>
  <si>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</si>
  <si>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</si>
  <si>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</si>
  <si>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</si>
  <si>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</si>
  <si>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</si>
  <si>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</si>
  <si>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</si>
  <si>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</si>
  <si>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</si>
  <si>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</si>
  <si>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</si>
  <si>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</si>
  <si>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</si>
  <si>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</si>
  <si>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</si>
  <si>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</si>
  <si>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</si>
  <si>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</si>
  <si>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</si>
  <si>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</si>
  <si>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</si>
  <si>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</si>
  <si>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</si>
  <si>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</si>
  <si>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</si>
  <si>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</si>
  <si>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</si>
  <si>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</si>
  <si>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</si>
  <si>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</si>
  <si>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</si>
  <si>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</si>
  <si>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</si>
  <si>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</si>
  <si>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</si>
  <si>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</si>
  <si>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</si>
  <si>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</si>
  <si>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</si>
  <si>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</si>
  <si>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</si>
  <si>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</si>
  <si>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</si>
  <si>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</si>
  <si>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</si>
  <si>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</si>
  <si>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</si>
  <si>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</si>
  <si>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</si>
  <si>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</si>
  <si>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</si>
  <si>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</si>
  <si>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</si>
  <si>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</si>
  <si>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</si>
  <si>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</si>
  <si>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</si>
  <si>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</si>
  <si>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</si>
  <si>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</si>
  <si>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</si>
  <si>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</si>
  <si>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</si>
  <si>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</si>
  <si>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</si>
  <si>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</si>
  <si>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</si>
  <si>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</si>
  <si>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</si>
  <si>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</si>
  <si>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</si>
  <si>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</si>
  <si>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</si>
  <si>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</si>
  <si>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</si>
  <si>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</si>
  <si>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</si>
  <si>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</si>
  <si>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</si>
  <si>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</si>
  <si>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</si>
  <si>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</si>
  <si>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</si>
  <si>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</si>
  <si>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</si>
  <si>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</si>
  <si>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</si>
  <si>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</si>
  <si>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</si>
  <si>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</si>
  <si>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</si>
  <si>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</si>
  <si>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</si>
  <si>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</si>
  <si>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</si>
  <si>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</si>
  <si>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</si>
  <si>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</si>
  <si>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</si>
  <si>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</si>
  <si>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</si>
  <si>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</si>
  <si>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</si>
  <si>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</si>
  <si>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</si>
  <si>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</si>
  <si>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</si>
  <si>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</si>
  <si>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</si>
  <si>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</si>
  <si>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</si>
  <si>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</si>
  <si>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</si>
  <si>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</si>
  <si>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</si>
  <si>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</si>
  <si>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</si>
  <si>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</si>
  <si>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</si>
  <si>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</si>
  <si>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</si>
  <si>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</si>
  <si>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</si>
  <si>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</si>
  <si>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</si>
  <si>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</si>
  <si>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</si>
  <si>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</si>
  <si>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</si>
  <si>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</si>
  <si>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</si>
  <si>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</si>
  <si>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</si>
  <si>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</si>
  <si>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</si>
  <si>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</si>
  <si>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</si>
  <si>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</si>
  <si>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</si>
  <si>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</si>
  <si>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</si>
  <si>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</si>
  <si>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</si>
  <si>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</si>
  <si>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</si>
  <si>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</si>
  <si>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</si>
  <si>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</si>
  <si>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</si>
  <si>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</si>
  <si>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</si>
  <si>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</si>
  <si>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</si>
  <si>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</si>
  <si>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</si>
  <si>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</si>
  <si>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</si>
  <si>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</si>
  <si>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</si>
  <si>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</si>
  <si>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</si>
  <si>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</si>
  <si>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</si>
  <si>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</si>
  <si>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</si>
  <si>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</si>
  <si>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</si>
  <si>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</si>
  <si>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</si>
  <si>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</si>
  <si>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</si>
  <si>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</si>
  <si>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</si>
  <si>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</si>
  <si>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</si>
  <si>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</si>
  <si>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</si>
  <si>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</si>
  <si>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</si>
  <si>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</si>
  <si>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</si>
  <si>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</si>
  <si>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</si>
  <si>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</si>
  <si>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</si>
  <si>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</si>
  <si>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</si>
  <si>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</si>
  <si>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</si>
  <si>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</si>
  <si>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</si>
  <si>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</si>
  <si>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</si>
  <si>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</si>
  <si>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</si>
  <si>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</si>
  <si>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</si>
  <si>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</si>
  <si>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</si>
  <si>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</si>
  <si>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</si>
  <si>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</si>
  <si>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</si>
  <si>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</si>
  <si>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</si>
  <si>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</si>
  <si>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</si>
  <si>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</si>
  <si>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</si>
  <si>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</si>
  <si>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</si>
  <si>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</si>
  <si>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</si>
  <si>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</si>
  <si>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</si>
  <si>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</si>
  <si>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</si>
  <si>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</si>
  <si>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</si>
  <si>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</si>
  <si>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</si>
  <si>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</si>
  <si>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</si>
  <si>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</si>
  <si>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</si>
  <si>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</si>
  <si>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</si>
  <si>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</si>
  <si>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</si>
  <si>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</si>
  <si>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</si>
  <si>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</si>
  <si>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</si>
  <si>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</si>
  <si>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</si>
  <si>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</si>
  <si>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</si>
  <si>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</si>
  <si>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</si>
  <si>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</si>
  <si>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</si>
  <si>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</si>
  <si>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</si>
  <si>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</si>
  <si>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</si>
  <si>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</si>
  <si>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</si>
  <si>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</si>
  <si>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</si>
  <si>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</si>
  <si>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</si>
  <si>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</si>
  <si>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</si>
  <si>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</si>
  <si>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</si>
  <si>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</si>
  <si>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</si>
  <si>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</si>
  <si>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</si>
  <si>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</si>
  <si>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</si>
  <si>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</si>
  <si>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</si>
  <si>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</si>
  <si>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</si>
  <si>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</si>
  <si>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</si>
  <si>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</si>
  <si>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</si>
  <si>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</si>
  <si>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</si>
  <si>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</si>
  <si>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</si>
  <si>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</si>
  <si>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</si>
  <si>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</si>
  <si>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</si>
  <si>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</si>
  <si>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</si>
  <si>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</si>
  <si>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</si>
  <si>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</si>
  <si>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</si>
  <si>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</si>
  <si>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</si>
  <si>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</si>
  <si>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</si>
  <si>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</si>
  <si>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</si>
  <si>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</si>
  <si>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</si>
  <si>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</si>
  <si>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</si>
  <si>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</si>
  <si>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</si>
  <si>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</si>
  <si>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</si>
  <si>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</si>
  <si>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</si>
  <si>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</si>
  <si>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</si>
  <si>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</si>
  <si>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</si>
  <si>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</si>
  <si>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</si>
  <si>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</si>
  <si>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</si>
  <si>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</si>
  <si>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</si>
  <si>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</si>
  <si>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</si>
  <si>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</si>
  <si>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</si>
  <si>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</si>
  <si>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</si>
  <si>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</si>
  <si>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</si>
  <si>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</si>
  <si>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</si>
  <si>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</si>
  <si>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</si>
  <si>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</si>
  <si>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</si>
  <si>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</si>
  <si>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</si>
  <si>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</si>
  <si>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</si>
  <si>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</si>
  <si>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</si>
  <si>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</si>
  <si>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</si>
  <si>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</si>
  <si>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</si>
  <si>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</si>
  <si>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</si>
  <si>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</si>
  <si>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</si>
  <si>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</si>
  <si>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</si>
  <si>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</si>
  <si>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</si>
  <si>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</si>
  <si>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</si>
  <si>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</si>
  <si>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</si>
  <si>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</si>
  <si>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</si>
  <si>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</si>
  <si>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</si>
  <si>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</si>
  <si>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</si>
  <si>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</si>
  <si>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</si>
  <si>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</si>
  <si>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</si>
  <si>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</si>
  <si>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</si>
  <si>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</si>
  <si>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</si>
  <si>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</si>
  <si>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</si>
  <si>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</si>
  <si>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</si>
  <si>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</si>
  <si>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</si>
  <si>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</si>
  <si>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</si>
  <si>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</si>
  <si>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</si>
  <si>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</si>
  <si>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</si>
  <si>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</si>
  <si>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</si>
  <si>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</si>
  <si>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</si>
  <si>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</si>
  <si>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</si>
  <si>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</si>
  <si>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</si>
  <si>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</si>
  <si>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</si>
  <si>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</si>
  <si>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</si>
  <si>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</si>
  <si>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</si>
  <si>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</si>
  <si>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</si>
  <si>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</si>
  <si>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</si>
  <si>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</si>
  <si>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</si>
  <si>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</si>
  <si>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</si>
  <si>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</si>
  <si>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</si>
  <si>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</si>
  <si>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</si>
  <si>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</si>
  <si>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</si>
  <si>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</si>
  <si>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</si>
  <si>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</si>
  <si>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</si>
  <si>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</si>
  <si>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</si>
  <si>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</si>
  <si>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</si>
  <si>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</si>
  <si>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</si>
  <si>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</si>
  <si>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</si>
  <si>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</si>
  <si>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</si>
  <si>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</si>
  <si>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</si>
  <si>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</si>
  <si>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</si>
  <si>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</si>
  <si>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</si>
  <si>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</si>
  <si>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</si>
  <si>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</si>
  <si>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</si>
  <si>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</si>
  <si>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</si>
  <si>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</si>
  <si>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</si>
  <si>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</si>
  <si>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</si>
  <si>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</si>
  <si>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</si>
  <si>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</si>
  <si>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</si>
  <si>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</si>
  <si>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</si>
  <si>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</si>
  <si>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</si>
  <si>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</si>
  <si>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</si>
  <si>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</si>
  <si>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</si>
  <si>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</si>
  <si>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</si>
  <si>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</si>
  <si>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</si>
  <si>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</si>
  <si>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</si>
  <si>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</si>
  <si>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</si>
  <si>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</si>
  <si>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</si>
  <si>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</si>
  <si>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</si>
  <si>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</si>
  <si>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</si>
  <si>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</si>
  <si>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</si>
  <si>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</si>
  <si>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</si>
  <si>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</si>
  <si>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</si>
  <si>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</si>
  <si>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</si>
  <si>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</si>
  <si>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</si>
  <si>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</si>
  <si>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</si>
  <si>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</si>
  <si>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</si>
  <si>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</si>
  <si>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</si>
  <si>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</si>
  <si>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</si>
  <si>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</si>
  <si>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</si>
  <si>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</si>
  <si>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</si>
  <si>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</si>
  <si>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</si>
  <si>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</si>
  <si>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</si>
  <si>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</si>
  <si>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</si>
  <si>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</si>
  <si>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</si>
  <si>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</si>
  <si>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</si>
  <si>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</si>
  <si>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</si>
  <si>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</si>
  <si>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</si>
  <si>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</si>
  <si>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</si>
  <si>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</si>
  <si>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</si>
  <si>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</si>
  <si>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</si>
  <si>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</si>
  <si>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</si>
  <si>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</si>
  <si>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</si>
  <si>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</si>
  <si>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</si>
  <si>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</si>
  <si>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</si>
  <si>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</si>
  <si>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</si>
  <si>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</si>
  <si>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</si>
  <si>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</si>
  <si>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</si>
  <si>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</si>
  <si>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</si>
  <si>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</si>
  <si>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</si>
  <si>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</si>
  <si>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</si>
  <si>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</si>
  <si>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</si>
  <si>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</si>
  <si>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</si>
  <si>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</si>
  <si>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</si>
  <si>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</si>
  <si>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</si>
  <si>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</si>
  <si>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</si>
  <si>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</si>
  <si>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</si>
  <si>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</si>
  <si>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</si>
  <si>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</si>
  <si>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</si>
  <si>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</si>
  <si>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</si>
  <si>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</si>
  <si>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</si>
  <si>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</si>
  <si>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</si>
  <si>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</si>
  <si>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</si>
  <si>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</si>
  <si>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</si>
  <si>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</si>
  <si>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</si>
  <si>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</si>
  <si>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</si>
  <si>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</si>
  <si>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</si>
  <si>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</si>
  <si>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</si>
  <si>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</si>
  <si>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</si>
  <si>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</si>
  <si>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</si>
  <si>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</si>
  <si>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</si>
  <si>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</si>
  <si>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</si>
  <si>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</si>
  <si>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</si>
  <si>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</si>
  <si>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</si>
  <si>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</si>
  <si>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</si>
  <si>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</si>
  <si>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</si>
  <si>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</si>
  <si>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</si>
  <si>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</si>
  <si>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</si>
  <si>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</si>
  <si>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</si>
  <si>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</si>
  <si>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</si>
  <si>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</si>
  <si>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</si>
  <si>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</si>
  <si>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</si>
  <si>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</si>
  <si>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</si>
  <si>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</si>
  <si>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</si>
  <si>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</si>
  <si>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</si>
  <si>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</si>
  <si>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</si>
  <si>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</si>
  <si>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</si>
  <si>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</si>
  <si>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</si>
  <si>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</si>
  <si>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</si>
  <si>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</si>
  <si>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</si>
  <si>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</si>
  <si>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</si>
  <si>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</si>
  <si>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</si>
  <si>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</si>
  <si>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</si>
  <si>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</si>
  <si>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</si>
  <si>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</si>
  <si>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</si>
  <si>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</si>
  <si>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</si>
  <si>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</si>
  <si>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</si>
  <si>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</si>
  <si>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</si>
  <si>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</si>
  <si>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</si>
  <si>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</si>
  <si>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</si>
  <si>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</si>
  <si>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</si>
  <si>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</si>
  <si>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</si>
  <si>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</si>
  <si>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</si>
  <si>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</si>
  <si>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</si>
  <si>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</si>
  <si>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</si>
  <si>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</si>
  <si>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</si>
  <si>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</si>
  <si>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</si>
  <si>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</si>
  <si>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</si>
  <si>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</si>
  <si>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</si>
  <si>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</si>
  <si>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</si>
  <si>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</si>
  <si>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</si>
  <si>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</si>
  <si>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</si>
  <si>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</si>
  <si>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</si>
  <si>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</si>
  <si>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</si>
  <si>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</si>
  <si>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</si>
  <si>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</si>
  <si>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</si>
  <si>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</si>
  <si>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</si>
  <si>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</si>
  <si>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</si>
  <si>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</si>
  <si>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</si>
  <si>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</si>
  <si>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</si>
  <si>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</si>
  <si>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</si>
  <si>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</si>
  <si>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</si>
  <si>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</si>
  <si>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</si>
  <si>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</si>
  <si>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</si>
  <si>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</si>
  <si>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</si>
  <si>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</si>
  <si>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</si>
  <si>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</si>
  <si>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</si>
  <si>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</si>
  <si>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</si>
  <si>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</si>
  <si>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</si>
  <si>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</si>
  <si>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</si>
  <si>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</si>
  <si>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</si>
  <si>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</si>
  <si>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</si>
  <si>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</si>
  <si>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</si>
  <si>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</si>
  <si>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</si>
  <si>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</si>
  <si>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</si>
  <si>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</si>
  <si>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</si>
  <si>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</si>
  <si>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</si>
  <si>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</si>
  <si>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</si>
  <si>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</si>
  <si>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</si>
  <si>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</si>
  <si>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</si>
  <si>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</si>
  <si>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</si>
  <si>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</si>
  <si>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</si>
  <si>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</si>
  <si>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</si>
  <si>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</si>
  <si>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</si>
  <si>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</si>
  <si>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</si>
  <si>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</si>
  <si>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</si>
  <si>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</si>
  <si>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</si>
  <si>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</si>
  <si>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</si>
  <si>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</si>
  <si>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</si>
  <si>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</si>
  <si>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</si>
  <si>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</si>
  <si>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</si>
  <si>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</si>
  <si>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</si>
  <si>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</si>
  <si>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</si>
  <si>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</si>
  <si>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</si>
  <si>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</si>
  <si>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</si>
  <si>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</si>
  <si>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</si>
  <si>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</si>
  <si>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</si>
  <si>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</si>
  <si>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</si>
  <si>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</si>
  <si>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</si>
  <si>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</si>
  <si>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</si>
  <si>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</si>
  <si>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</si>
  <si>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</si>
  <si>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</si>
  <si>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</si>
  <si>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</si>
  <si>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</si>
  <si>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</si>
  <si>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</si>
  <si>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</si>
  <si>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</si>
  <si>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</si>
  <si>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</si>
  <si>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</si>
  <si>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</si>
  <si>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</si>
  <si>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</si>
  <si>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</si>
  <si>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</si>
  <si>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</si>
  <si>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</si>
  <si>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</si>
  <si>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</si>
  <si>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</si>
  <si>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</si>
  <si>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</si>
  <si>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</si>
  <si>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</si>
  <si>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</si>
  <si>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</si>
  <si>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</si>
  <si>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</si>
  <si>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</si>
  <si>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</si>
  <si>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</si>
  <si>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</si>
  <si>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</si>
  <si>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</si>
  <si>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</si>
  <si>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</si>
  <si>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</si>
  <si>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</si>
  <si>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</si>
  <si>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</si>
  <si>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</si>
  <si>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</si>
  <si>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</si>
  <si>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</si>
  <si>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</si>
  <si>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</si>
  <si>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</si>
  <si>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</si>
  <si>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</si>
  <si>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</si>
  <si>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</si>
  <si>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</si>
  <si>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</si>
  <si>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</si>
  <si>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</si>
  <si>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</si>
  <si>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</si>
  <si>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</si>
  <si>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</si>
  <si>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</si>
  <si>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</si>
  <si>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</si>
  <si>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</si>
  <si>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</si>
  <si>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</si>
  <si>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</si>
  <si>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</si>
  <si>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</si>
  <si>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</si>
  <si>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</si>
  <si>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</si>
  <si>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</si>
  <si>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</si>
  <si>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</si>
  <si>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</si>
  <si>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</si>
  <si>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</si>
  <si>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</si>
  <si>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</si>
  <si>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</si>
  <si>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</si>
  <si>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</si>
  <si>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</si>
  <si>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</si>
  <si>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</si>
  <si>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</si>
  <si>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</si>
  <si>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</si>
  <si>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</si>
  <si>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</si>
  <si>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</si>
  <si>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</si>
  <si>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</si>
  <si>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</si>
  <si>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</si>
  <si>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</si>
  <si>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</si>
  <si>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</si>
  <si>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</si>
  <si>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</si>
  <si>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</si>
  <si>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</si>
  <si>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</si>
  <si>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</si>
  <si>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</si>
  <si>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</si>
  <si>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</si>
  <si>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</si>
  <si>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</si>
  <si>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</si>
  <si>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</si>
  <si>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</si>
  <si>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</si>
  <si>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</si>
  <si>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</si>
  <si>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</si>
  <si>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</si>
  <si>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</si>
  <si>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</si>
  <si>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</si>
  <si>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</si>
  <si>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</si>
  <si>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</si>
  <si>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</si>
  <si>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</si>
  <si>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</si>
  <si>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</si>
  <si>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</si>
  <si>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</si>
  <si>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</si>
  <si>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</si>
  <si>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</si>
  <si>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</si>
  <si>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</si>
  <si>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</si>
  <si>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</si>
  <si>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</si>
  <si>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</si>
  <si>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</si>
  <si>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</si>
  <si>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</si>
  <si>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</si>
  <si>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</si>
  <si>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</si>
  <si>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</si>
  <si>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</si>
  <si>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</si>
  <si>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</si>
  <si>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</si>
  <si>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</si>
  <si>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</si>
  <si>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</si>
  <si>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</si>
  <si>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</si>
  <si>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</si>
  <si>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</si>
  <si>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</si>
  <si>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</si>
  <si>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</si>
  <si>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</si>
  <si>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</si>
  <si>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</si>
  <si>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</si>
  <si>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</si>
  <si>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</si>
  <si>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</si>
  <si>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</si>
  <si>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</si>
  <si>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</si>
  <si>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</si>
  <si>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</si>
  <si>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</si>
  <si>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</si>
  <si>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</si>
  <si>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</si>
  <si>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</si>
  <si>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</si>
  <si>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</si>
  <si>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</si>
  <si>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</si>
  <si>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</si>
  <si>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</si>
  <si>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</si>
  <si>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</si>
  <si>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</si>
  <si>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</si>
  <si>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</si>
  <si>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</si>
  <si>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</si>
  <si>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</si>
  <si>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</si>
  <si>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</si>
  <si>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</si>
  <si>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</si>
  <si>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</si>
  <si>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</si>
  <si>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</si>
  <si>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</si>
  <si>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</si>
  <si>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</si>
  <si>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</si>
  <si>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</si>
  <si>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</si>
  <si>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</si>
  <si>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</si>
  <si>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</si>
  <si>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</si>
  <si>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</si>
  <si>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</si>
  <si>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</si>
  <si>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</si>
  <si>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</si>
  <si>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</si>
  <si>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</si>
  <si>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</si>
  <si>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</si>
  <si>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</si>
  <si>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</si>
  <si>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</si>
  <si>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</si>
  <si>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</si>
  <si>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</si>
  <si>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</si>
  <si>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</si>
  <si>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</si>
  <si>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</si>
  <si>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</si>
  <si>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</si>
  <si>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</si>
  <si>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</si>
  <si>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</si>
  <si>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</si>
  <si>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</si>
  <si>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</si>
  <si>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</si>
  <si>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</si>
  <si>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</si>
  <si>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</si>
  <si>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</si>
  <si>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</si>
  <si>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</si>
  <si>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</si>
  <si>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</si>
  <si>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</si>
  <si>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</si>
  <si>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</si>
  <si>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</si>
  <si>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</si>
  <si>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</si>
  <si>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</si>
  <si>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</si>
  <si>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</si>
  <si>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</si>
  <si>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</si>
  <si>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</si>
  <si>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</si>
  <si>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</si>
  <si>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</si>
  <si>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</si>
  <si>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</si>
  <si>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</si>
  <si>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</si>
  <si>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</si>
  <si>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</si>
  <si>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</si>
  <si>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</si>
  <si>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</si>
  <si>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</si>
  <si>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</si>
  <si>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</si>
  <si>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</si>
  <si>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</si>
  <si>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</si>
  <si>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</si>
  <si>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</si>
  <si>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</si>
  <si>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</si>
  <si>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</si>
  <si>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</si>
  <si>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</si>
  <si>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</si>
  <si>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</si>
  <si>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</si>
  <si>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</si>
  <si>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</si>
  <si>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</si>
  <si>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</si>
  <si>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</si>
  <si>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</si>
  <si>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</si>
  <si>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</si>
  <si>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</si>
  <si>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</si>
  <si>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</si>
  <si>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</si>
  <si>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</si>
  <si>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</si>
  <si>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</si>
  <si>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</si>
  <si>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</si>
  <si>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</si>
  <si>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</si>
  <si>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</si>
  <si>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</si>
  <si>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</si>
  <si>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</si>
  <si>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</si>
  <si>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</si>
  <si>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</si>
  <si>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</si>
  <si>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</si>
  <si>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</si>
  <si>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</si>
  <si>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</si>
  <si>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</si>
  <si>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</si>
  <si>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</si>
  <si>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</si>
  <si>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</si>
  <si>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</si>
  <si>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</si>
  <si>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</si>
  <si>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</si>
  <si>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</si>
  <si>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</si>
  <si>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</si>
  <si>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</si>
  <si>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</si>
  <si>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</si>
  <si>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</si>
  <si>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</si>
  <si>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</si>
  <si>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</si>
  <si>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</si>
  <si>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</si>
  <si>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</si>
  <si>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</si>
  <si>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</si>
  <si>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</si>
  <si>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</si>
  <si>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</si>
  <si>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</si>
  <si>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</si>
  <si>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</si>
  <si>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</si>
  <si>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</si>
  <si>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</si>
  <si>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</si>
  <si>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</si>
  <si>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</si>
  <si>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</si>
  <si>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</si>
  <si>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</si>
  <si>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</si>
  <si>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</si>
  <si>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</si>
  <si>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</si>
  <si>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</si>
  <si>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</si>
  <si>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</si>
  <si>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</si>
  <si>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</si>
  <si>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</si>
  <si>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</si>
  <si>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</si>
  <si>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</si>
  <si>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</si>
  <si>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</si>
  <si>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</si>
  <si>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</si>
  <si>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</si>
  <si>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</si>
  <si>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</si>
  <si>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</si>
  <si>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</si>
  <si>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</si>
  <si>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</si>
  <si>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</si>
  <si>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</si>
  <si>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</si>
  <si>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</si>
  <si>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</si>
  <si>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</si>
  <si>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</si>
  <si>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</si>
  <si>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</si>
  <si>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</si>
  <si>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</si>
  <si>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</si>
  <si>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</si>
  <si>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</si>
  <si>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</si>
  <si>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</si>
  <si>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</si>
  <si>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</si>
  <si>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</si>
  <si>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</si>
  <si>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</si>
  <si>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</si>
  <si>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</si>
  <si>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</si>
  <si>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</si>
  <si>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</si>
  <si>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</si>
  <si>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</si>
  <si>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</si>
  <si>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</si>
  <si>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</si>
  <si>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</si>
  <si>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</si>
  <si>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</si>
  <si>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</si>
  <si>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</si>
  <si>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</si>
  <si>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</si>
  <si>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</si>
  <si>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</si>
  <si>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</si>
  <si>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</si>
  <si>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</si>
  <si>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</si>
  <si>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</si>
  <si>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</si>
  <si>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</si>
  <si>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</si>
  <si>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</si>
  <si>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</si>
  <si>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</si>
  <si>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</si>
  <si>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</si>
  <si>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</si>
  <si>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</si>
  <si>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</si>
  <si>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</si>
  <si>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</si>
  <si>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</si>
  <si>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</si>
  <si>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</si>
  <si>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</si>
  <si>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</si>
  <si>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</si>
  <si>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</si>
  <si>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</si>
  <si>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</si>
  <si>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</si>
  <si>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</si>
  <si>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</si>
  <si>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</si>
  <si>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</si>
  <si>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</si>
  <si>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</si>
  <si>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</si>
  <si>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</si>
  <si>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</si>
  <si>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</si>
  <si>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</si>
  <si>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</si>
  <si>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</si>
  <si>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</si>
  <si>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</si>
  <si>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</si>
  <si>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</si>
  <si>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</si>
  <si>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</si>
  <si>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</si>
  <si>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</si>
  <si>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</si>
  <si>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</si>
  <si>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</si>
  <si>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</si>
  <si>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</si>
  <si>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</si>
  <si>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</si>
  <si>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</si>
  <si>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</si>
  <si>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</si>
  <si>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</si>
  <si>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</si>
  <si>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</si>
  <si>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</si>
  <si>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</si>
  <si>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</si>
  <si>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</si>
  <si>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</si>
  <si>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</si>
  <si>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</si>
  <si>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</si>
  <si>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</si>
  <si>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</si>
  <si>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</si>
  <si>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</si>
  <si>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</si>
  <si>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</si>
  <si>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</si>
  <si>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</si>
  <si>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</si>
  <si>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</si>
  <si>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</si>
  <si>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</si>
  <si>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</si>
  <si>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</si>
  <si>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</si>
  <si>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</si>
  <si>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</si>
  <si>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</si>
  <si>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</si>
  <si>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</si>
  <si>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</si>
  <si>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</si>
  <si>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</si>
  <si>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</si>
  <si>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</si>
  <si>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</si>
  <si>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</si>
  <si>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</si>
  <si>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</si>
  <si>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</si>
  <si>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</si>
  <si>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</si>
  <si>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</si>
  <si>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</si>
  <si>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</si>
  <si>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</si>
  <si>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</si>
  <si>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</si>
  <si>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</si>
  <si>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</si>
  <si>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</si>
  <si>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</si>
  <si>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</si>
  <si>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</si>
  <si>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</si>
  <si>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</si>
  <si>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</si>
  <si>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</si>
  <si>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</si>
  <si>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</si>
  <si>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</si>
  <si>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</si>
  <si>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</si>
  <si>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</si>
  <si>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</si>
  <si>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</si>
  <si>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</si>
  <si>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</si>
  <si>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</si>
  <si>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</si>
  <si>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</si>
  <si>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</si>
  <si>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</si>
  <si>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</si>
  <si>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</si>
  <si>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</si>
  <si>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</si>
  <si>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</si>
  <si>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</si>
  <si>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</si>
  <si>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</si>
  <si>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</si>
  <si>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</si>
  <si>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</si>
  <si>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</si>
  <si>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</si>
  <si>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</si>
  <si>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</si>
  <si>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</si>
  <si>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</si>
  <si>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</si>
  <si>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</si>
  <si>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</si>
  <si>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</si>
  <si>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</si>
  <si>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</si>
  <si>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</si>
  <si>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</si>
  <si>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</si>
  <si>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</si>
  <si>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</si>
  <si>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</si>
  <si>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</si>
  <si>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</si>
  <si>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</si>
  <si>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</si>
  <si>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</si>
  <si>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</si>
  <si>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</si>
  <si>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</si>
  <si>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</si>
  <si>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</si>
  <si>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</si>
  <si>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</si>
  <si>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</si>
  <si>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</si>
  <si>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</si>
  <si>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</si>
  <si>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</si>
  <si>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</si>
  <si>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</si>
  <si>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</si>
  <si>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</si>
  <si>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</si>
  <si>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</si>
  <si>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</si>
  <si>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</si>
  <si>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</si>
  <si>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</si>
  <si>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</si>
  <si>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</si>
  <si>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</si>
  <si>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</si>
  <si>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</si>
  <si>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</si>
  <si>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</si>
  <si>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</si>
  <si>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</si>
  <si>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</si>
  <si>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</si>
  <si>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</si>
  <si>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</si>
  <si>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</si>
  <si>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</si>
  <si>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</si>
  <si>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</si>
  <si>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</si>
  <si>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</si>
  <si>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</si>
  <si>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</si>
  <si>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</si>
  <si>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</si>
  <si>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</si>
  <si>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</si>
  <si>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</si>
  <si>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</si>
  <si>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</si>
  <si>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</si>
  <si>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</si>
  <si>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</si>
  <si>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</si>
  <si>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</si>
  <si>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</si>
  <si>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</si>
  <si>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</si>
  <si>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</si>
  <si>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</si>
  <si>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</si>
  <si>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</si>
  <si>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</si>
  <si>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</si>
  <si>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</si>
  <si>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</si>
  <si>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</si>
  <si>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</si>
  <si>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</si>
  <si>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</si>
  <si>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</si>
  <si>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</si>
  <si>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</si>
  <si>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</si>
  <si>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</si>
  <si>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</si>
  <si>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</si>
  <si>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</si>
  <si>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</si>
  <si>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</si>
  <si>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</si>
  <si>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</si>
  <si>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</si>
  <si>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</si>
  <si>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</si>
  <si>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</si>
  <si>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</si>
  <si>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</si>
  <si>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</si>
  <si>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</si>
  <si>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</si>
  <si>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</si>
  <si>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</si>
  <si>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</si>
  <si>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</si>
  <si>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</si>
  <si>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</si>
  <si>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</si>
  <si>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</si>
  <si>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</si>
  <si>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</si>
  <si>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</si>
  <si>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</si>
  <si>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</si>
  <si>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</si>
  <si>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</si>
  <si>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</si>
  <si>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</si>
  <si>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</si>
  <si>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</si>
  <si>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</si>
  <si>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</si>
  <si>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</si>
  <si>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</si>
  <si>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</si>
  <si>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</si>
  <si>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</si>
  <si>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</si>
  <si>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</si>
  <si>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</si>
  <si>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</si>
  <si>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</si>
  <si>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</si>
  <si>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</si>
  <si>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</si>
  <si>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</si>
  <si>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</si>
  <si>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</si>
  <si>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</si>
  <si>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</si>
  <si>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</si>
  <si>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</si>
  <si>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</si>
  <si>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</si>
  <si>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</si>
  <si>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</si>
  <si>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</si>
  <si>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</si>
  <si>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</si>
  <si>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</si>
  <si>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</si>
  <si>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</si>
  <si>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</si>
  <si>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</si>
  <si>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</si>
  <si>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</si>
  <si>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</si>
  <si>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</si>
  <si>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</si>
  <si>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</si>
  <si>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</si>
  <si>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</si>
  <si>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</si>
  <si>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</si>
  <si>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</si>
  <si>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</si>
  <si>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</si>
  <si>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</si>
  <si>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</si>
  <si>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</si>
  <si>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</si>
  <si>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</si>
  <si>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</si>
  <si>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</si>
  <si>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</si>
  <si>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</si>
  <si>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</si>
  <si>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</si>
  <si>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</si>
  <si>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</si>
  <si>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</si>
  <si>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</si>
  <si>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</si>
  <si>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</si>
  <si>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</si>
  <si>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</si>
  <si>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</si>
  <si>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</si>
  <si>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</si>
  <si>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</si>
  <si>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</si>
  <si>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</si>
  <si>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</si>
  <si>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</si>
  <si>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</si>
  <si>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</si>
  <si>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</si>
  <si>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</si>
  <si>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</si>
  <si>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</si>
  <si>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</si>
  <si>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</si>
  <si>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</si>
  <si>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</si>
  <si>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</si>
  <si>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</si>
  <si>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</si>
  <si>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</si>
  <si>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</si>
  <si>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</si>
  <si>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</si>
  <si>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</si>
  <si>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</si>
  <si>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</si>
  <si>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</si>
  <si>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</si>
  <si>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</si>
  <si>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</si>
  <si>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</si>
  <si>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</si>
  <si>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</si>
  <si>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</si>
  <si>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</si>
  <si>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</si>
  <si>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</si>
  <si>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</si>
  <si>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</si>
  <si>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</si>
  <si>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</si>
  <si>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</si>
  <si>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</si>
  <si>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</si>
  <si>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</si>
  <si>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</si>
  <si>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</si>
  <si>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</si>
  <si>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</si>
  <si>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</si>
  <si>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</si>
  <si>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</si>
  <si>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</si>
  <si>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</si>
  <si>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</si>
  <si>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</si>
  <si>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</si>
  <si>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</si>
  <si>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</si>
  <si>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</si>
  <si>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</si>
  <si>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</si>
  <si>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</si>
  <si>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</si>
  <si>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</si>
  <si>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</si>
  <si>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</si>
  <si>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</si>
  <si>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</si>
  <si>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</si>
  <si>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</si>
  <si>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</si>
  <si>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</si>
  <si>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</si>
  <si>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</si>
  <si>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</si>
  <si>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</si>
  <si>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</si>
  <si>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</si>
  <si>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</si>
  <si>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</si>
  <si>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</si>
  <si>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</si>
  <si>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</si>
  <si>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</si>
  <si>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</si>
  <si>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</si>
  <si>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</si>
  <si>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</si>
  <si>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</si>
  <si>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</si>
  <si>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</si>
  <si>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</si>
  <si>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</si>
  <si>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</si>
  <si>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</si>
  <si>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</si>
  <si>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</si>
  <si>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</si>
  <si>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</si>
  <si>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</si>
  <si>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</si>
  <si>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</si>
  <si>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</si>
  <si>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</si>
  <si>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</si>
  <si>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</si>
  <si>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</si>
  <si>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</si>
  <si>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</si>
  <si>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</si>
  <si>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</si>
  <si>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</si>
  <si>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</si>
  <si>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</si>
  <si>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</si>
  <si>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</si>
  <si>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</si>
  <si>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</si>
  <si>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</si>
  <si>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</si>
  <si>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</si>
  <si>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</si>
  <si>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</si>
  <si>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</si>
  <si>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</si>
  <si>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</si>
  <si>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</si>
  <si>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</si>
  <si>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</si>
  <si>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</si>
  <si>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</si>
  <si>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</si>
  <si>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</si>
  <si>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</si>
  <si>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</si>
  <si>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</si>
  <si>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</si>
  <si>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</si>
  <si>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</si>
  <si>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</si>
  <si>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</si>
  <si>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</si>
  <si>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</si>
  <si>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</si>
  <si>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</si>
  <si>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</si>
  <si>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</si>
  <si>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</si>
  <si>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</si>
  <si>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</si>
  <si>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</si>
  <si>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</si>
  <si>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</si>
  <si>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</si>
  <si>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</si>
  <si>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</si>
  <si>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</si>
  <si>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</si>
  <si>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</si>
  <si>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</si>
  <si>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</si>
  <si>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</si>
  <si>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</si>
  <si>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</si>
  <si>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</si>
  <si>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</si>
  <si>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</si>
  <si>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</si>
  <si>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</si>
  <si>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</si>
  <si>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</si>
  <si>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</si>
  <si>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</si>
  <si>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</si>
  <si>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</si>
  <si>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</si>
  <si>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</si>
  <si>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</si>
  <si>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</si>
  <si>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</si>
  <si>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</si>
  <si>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</si>
  <si>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</si>
  <si>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</si>
  <si>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</si>
  <si>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</si>
  <si>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</si>
  <si>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</si>
  <si>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</si>
  <si>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</si>
  <si>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</si>
  <si>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</si>
  <si>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</si>
  <si>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</si>
  <si>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</si>
  <si>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</si>
  <si>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</si>
  <si>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</si>
  <si>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</si>
  <si>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</si>
  <si>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</si>
  <si>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</si>
  <si>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</si>
  <si>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</si>
  <si>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</si>
  <si>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</si>
  <si>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</si>
  <si>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</si>
  <si>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</si>
  <si>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</si>
  <si>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</si>
  <si>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</si>
  <si>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</si>
  <si>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</si>
  <si>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</si>
  <si>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</si>
  <si>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</si>
  <si>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</si>
  <si>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</si>
  <si>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</si>
  <si>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</si>
  <si>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</si>
  <si>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</si>
  <si>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</si>
  <si>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</si>
  <si>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</si>
  <si>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</si>
  <si>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</si>
  <si>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</si>
  <si>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</si>
  <si>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</si>
  <si>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</si>
  <si>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</si>
  <si>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</si>
  <si>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</si>
  <si>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</si>
  <si>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</si>
  <si>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</si>
  <si>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</si>
  <si>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</si>
  <si>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</si>
  <si>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</si>
  <si>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</si>
  <si>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</si>
  <si>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</si>
  <si>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</si>
  <si>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</si>
  <si>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</si>
  <si>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</si>
  <si>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</si>
  <si>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</si>
  <si>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</si>
  <si>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</si>
  <si>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</si>
  <si>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</si>
  <si>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</si>
  <si>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</si>
  <si>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</si>
  <si>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</si>
  <si>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</si>
  <si>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</si>
  <si>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</si>
  <si>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</si>
  <si>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</si>
  <si>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</si>
  <si>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</si>
  <si>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</si>
  <si>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</si>
  <si>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</si>
  <si>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</si>
  <si>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</si>
  <si>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</si>
  <si>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</si>
  <si>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</si>
  <si>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</si>
  <si>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</si>
  <si>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</si>
  <si>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</si>
  <si>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</si>
  <si>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</si>
  <si>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</si>
  <si>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</si>
  <si>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</si>
  <si>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</si>
  <si>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</si>
  <si>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</si>
  <si>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</si>
  <si>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</si>
  <si>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</si>
  <si>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</si>
  <si>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</si>
  <si>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</si>
  <si>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</si>
  <si>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</si>
  <si>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</si>
  <si>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</si>
  <si>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</si>
  <si>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</si>
  <si>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</si>
  <si>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</si>
  <si>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</si>
  <si>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</si>
  <si>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</si>
  <si>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</si>
  <si>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</si>
  <si>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</si>
  <si>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</si>
  <si>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</si>
  <si>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</si>
  <si>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</si>
  <si>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</si>
  <si>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</si>
  <si>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</si>
  <si>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</si>
  <si>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</si>
  <si>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</si>
  <si>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</si>
  <si>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</si>
  <si>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</si>
  <si>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</si>
  <si>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</si>
  <si>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</si>
  <si>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</si>
  <si>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</si>
  <si>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</si>
  <si>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</si>
  <si>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</si>
  <si>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</si>
  <si>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</si>
  <si>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</si>
  <si>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</si>
  <si>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</si>
  <si>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</si>
  <si>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</si>
  <si>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</si>
  <si>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</si>
  <si>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</si>
  <si>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</si>
  <si>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</si>
  <si>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</si>
  <si>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</si>
  <si>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</si>
  <si>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</si>
  <si>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</si>
  <si>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</si>
  <si>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</si>
  <si>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</si>
  <si>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</si>
  <si>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</si>
  <si>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</si>
  <si>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</si>
  <si>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</si>
  <si>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</si>
  <si>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</si>
  <si>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</si>
  <si>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</si>
  <si>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</si>
  <si>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</si>
  <si>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</si>
  <si>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</si>
  <si>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</si>
  <si>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</si>
  <si>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</si>
  <si>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</si>
  <si>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</si>
  <si>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</si>
  <si>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</si>
  <si>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</si>
  <si>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</si>
  <si>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</si>
  <si>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</si>
  <si>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</si>
  <si>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</si>
  <si>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</si>
  <si>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</si>
  <si>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</si>
  <si>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</si>
  <si>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</si>
  <si>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</si>
  <si>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</si>
  <si>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</si>
  <si>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</si>
  <si>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</si>
  <si>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</si>
  <si>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</si>
  <si>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</si>
  <si>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</si>
  <si>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</si>
  <si>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</si>
  <si>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</si>
  <si>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</si>
  <si>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</si>
  <si>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</si>
  <si>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</si>
  <si>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</si>
  <si>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</si>
  <si>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</si>
  <si>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</si>
  <si>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</si>
  <si>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</si>
  <si>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</si>
  <si>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</si>
  <si>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</si>
  <si>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</si>
  <si>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</si>
  <si>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</si>
  <si>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</si>
  <si>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</si>
  <si>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</si>
  <si>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</si>
  <si>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</si>
  <si>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</si>
  <si>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</si>
  <si>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</si>
  <si>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</si>
  <si>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</si>
  <si>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</si>
  <si>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</si>
  <si>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</si>
  <si>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</si>
  <si>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</si>
  <si>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</si>
  <si>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</si>
  <si>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</si>
  <si>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</si>
  <si>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</si>
  <si>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</si>
  <si>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</si>
  <si>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</si>
  <si>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</si>
  <si>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</si>
  <si>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</si>
  <si>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</si>
  <si>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</si>
  <si>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</si>
  <si>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</si>
  <si>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</si>
  <si>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</si>
  <si>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</si>
  <si>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</si>
  <si>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</si>
  <si>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</si>
  <si>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</si>
  <si>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</si>
  <si>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</si>
  <si>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</si>
  <si>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</si>
  <si>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</si>
  <si>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</si>
  <si>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</si>
  <si>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</si>
  <si>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</si>
  <si>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</si>
  <si>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</si>
  <si>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</si>
  <si>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</si>
  <si>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</si>
  <si>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</si>
  <si>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</si>
  <si>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</si>
  <si>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</si>
  <si>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</si>
  <si>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</si>
  <si>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</si>
  <si>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</si>
  <si>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</si>
  <si>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</si>
  <si>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</si>
  <si>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</si>
  <si>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</si>
  <si>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</si>
  <si>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</si>
  <si>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</si>
  <si>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</si>
  <si>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</si>
  <si>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</si>
  <si>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</si>
  <si>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</si>
  <si>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</si>
  <si>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</si>
  <si>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</si>
  <si>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</si>
  <si>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</si>
  <si>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</si>
  <si>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</si>
  <si>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</si>
  <si>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</si>
  <si>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</si>
  <si>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</si>
  <si>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</si>
  <si>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</si>
  <si>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</si>
  <si>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</si>
  <si>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</si>
  <si>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</si>
  <si>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</si>
  <si>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</si>
  <si>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</si>
  <si>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</si>
  <si>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</si>
  <si>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</si>
  <si>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</si>
  <si>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</si>
  <si>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</si>
  <si>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</si>
  <si>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</si>
  <si>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</si>
  <si>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</si>
  <si>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</si>
  <si>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</si>
  <si>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</si>
  <si>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</si>
  <si>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</si>
  <si>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</si>
  <si>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</si>
  <si>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</si>
  <si>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</si>
  <si>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</si>
  <si>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</si>
  <si>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</si>
  <si>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</si>
  <si>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</si>
  <si>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</si>
  <si>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</si>
  <si>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</si>
  <si>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</si>
  <si>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</si>
  <si>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</si>
  <si>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</si>
  <si>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</si>
  <si>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</si>
  <si>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</si>
  <si>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</si>
  <si>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</si>
  <si>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</si>
  <si>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</si>
  <si>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</si>
  <si>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</si>
  <si>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</si>
  <si>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</si>
  <si>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</si>
  <si>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</si>
  <si>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</si>
  <si>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</si>
  <si>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</si>
  <si>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</si>
  <si>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</si>
  <si>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</si>
  <si>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</si>
  <si>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</si>
  <si>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</si>
  <si>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</si>
  <si>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</si>
  <si>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</si>
  <si>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</si>
  <si>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</si>
  <si>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</si>
  <si>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</si>
  <si>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</si>
  <si>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</si>
  <si>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</si>
  <si>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</si>
  <si>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</si>
  <si>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</si>
  <si>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</si>
  <si>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</si>
  <si>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</si>
  <si>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</si>
  <si>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</si>
  <si>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</si>
  <si>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</si>
  <si>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</si>
  <si>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</si>
  <si>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</si>
  <si>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</si>
  <si>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</si>
  <si>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</si>
  <si>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</si>
  <si>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</si>
  <si>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</si>
  <si>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</si>
  <si>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</si>
  <si>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</si>
  <si>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</si>
  <si>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</si>
  <si>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</si>
  <si>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</si>
  <si>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</si>
  <si>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</si>
  <si>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</si>
  <si>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</si>
  <si>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</si>
  <si>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</si>
  <si>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</si>
  <si>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</si>
  <si>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</si>
  <si>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</si>
  <si>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</si>
  <si>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</si>
  <si>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</si>
  <si>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</si>
  <si>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</si>
  <si>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</si>
  <si>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</si>
  <si>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</si>
  <si>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</si>
  <si>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</si>
  <si>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</si>
  <si>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</si>
  <si>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</si>
  <si>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</si>
  <si>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</si>
  <si>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</si>
  <si>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</si>
  <si>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</si>
  <si>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</si>
  <si>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</si>
  <si>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</si>
  <si>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</si>
  <si>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</si>
  <si>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</si>
  <si>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</si>
  <si>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</si>
  <si>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</si>
  <si>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</si>
  <si>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</si>
  <si>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</si>
  <si>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</si>
  <si>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</si>
  <si>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</si>
  <si>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</si>
  <si>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</si>
  <si>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</si>
  <si>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</si>
  <si>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</si>
  <si>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</si>
  <si>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</si>
  <si>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</si>
  <si>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</si>
  <si>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</si>
  <si>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</si>
  <si>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</si>
  <si>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</si>
  <si>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</si>
  <si>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</si>
  <si>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</si>
  <si>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</si>
  <si>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</si>
  <si>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</si>
  <si>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</si>
  <si>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</si>
  <si>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</si>
  <si>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</si>
  <si>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</si>
  <si>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</si>
  <si>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</si>
  <si>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</si>
  <si>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</si>
  <si>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</si>
  <si>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</si>
  <si>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</si>
  <si>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</si>
  <si>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</si>
  <si>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</si>
  <si>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</si>
  <si>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</si>
  <si>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</si>
  <si>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</si>
  <si>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</si>
  <si>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</si>
  <si>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</si>
  <si>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</si>
  <si>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</si>
  <si>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</si>
  <si>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</si>
  <si>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</si>
  <si>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</si>
  <si>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</si>
  <si>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</si>
  <si>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</si>
  <si>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</si>
  <si>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</si>
  <si>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</si>
  <si>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</si>
  <si>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</si>
  <si>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</si>
  <si>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</si>
  <si>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</si>
  <si>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</si>
  <si>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</si>
  <si>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</si>
  <si>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</si>
  <si>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</si>
  <si>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</si>
  <si>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</si>
  <si>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</si>
  <si>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</si>
  <si>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</si>
  <si>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</si>
  <si>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</si>
  <si>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</si>
  <si>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</si>
  <si>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</si>
  <si>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</si>
  <si>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</si>
  <si>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</si>
  <si>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</si>
  <si>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</si>
  <si>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</si>
  <si>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</si>
  <si>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</si>
  <si>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</si>
  <si>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</si>
  <si>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</si>
  <si>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</si>
  <si>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</si>
  <si>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</si>
  <si>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</si>
  <si>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</si>
  <si>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</si>
  <si>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</si>
  <si>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</si>
  <si>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</si>
  <si>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</si>
  <si>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</si>
  <si>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</si>
  <si>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</si>
  <si>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</si>
  <si>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</si>
  <si>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</si>
  <si>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</si>
  <si>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</si>
  <si>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</si>
  <si>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</si>
  <si>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</si>
  <si>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</si>
  <si>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</si>
  <si>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</si>
  <si>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</si>
  <si>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</si>
  <si>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</si>
  <si>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</si>
  <si>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</si>
  <si>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</si>
  <si>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</si>
  <si>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</si>
  <si>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</si>
  <si>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</si>
  <si>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</si>
  <si>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</si>
  <si>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</si>
  <si>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</si>
  <si>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</si>
  <si>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</si>
  <si>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</si>
  <si>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</si>
  <si>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</si>
  <si>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</si>
  <si>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</si>
  <si>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</si>
  <si>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</si>
  <si>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</si>
  <si>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</si>
  <si>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</si>
  <si>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</si>
  <si>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</si>
  <si>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</si>
  <si>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</si>
  <si>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</si>
  <si>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</si>
  <si>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</si>
  <si>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</si>
  <si>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</si>
  <si>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</si>
  <si>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</si>
  <si>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</si>
  <si>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</si>
  <si>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</si>
  <si>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</si>
  <si>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</si>
  <si>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</si>
  <si>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</si>
  <si>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</si>
  <si>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</si>
  <si>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</si>
  <si>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</si>
  <si>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</si>
  <si>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</si>
  <si>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</si>
  <si>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</si>
  <si>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</si>
  <si>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</si>
  <si>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</si>
  <si>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</si>
  <si>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</si>
  <si>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</si>
  <si>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</si>
  <si>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</si>
  <si>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</si>
  <si>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</si>
  <si>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</si>
  <si>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</si>
  <si>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</si>
  <si>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</si>
  <si>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</si>
  <si>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</si>
  <si>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</si>
  <si>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</si>
  <si>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</si>
  <si>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</si>
  <si>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</si>
  <si>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</si>
  <si>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</si>
  <si>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</si>
  <si>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</si>
  <si>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</si>
  <si>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</si>
  <si>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</si>
  <si>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</si>
  <si>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</si>
  <si>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</si>
  <si>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</si>
  <si>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</si>
  <si>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</si>
  <si>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</si>
  <si>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</si>
  <si>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</si>
  <si>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</si>
  <si>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</si>
  <si>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</si>
  <si>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</si>
  <si>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</si>
  <si>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</si>
  <si>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</si>
  <si>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</si>
  <si>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</si>
  <si>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</si>
  <si>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</si>
  <si>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</si>
  <si>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</si>
  <si>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</si>
  <si>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</si>
  <si>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</si>
  <si>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</si>
  <si>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</si>
  <si>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</si>
  <si>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</si>
  <si>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</si>
  <si>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</si>
  <si>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</si>
  <si>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</si>
  <si>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</si>
  <si>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</si>
  <si>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</si>
  <si>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</si>
  <si>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</si>
  <si>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</si>
  <si>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</si>
  <si>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</si>
  <si>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</si>
  <si>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</si>
  <si>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</si>
  <si>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</si>
  <si>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</si>
  <si>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</si>
  <si>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</si>
  <si>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</si>
  <si>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</si>
  <si>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</si>
  <si>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</si>
  <si>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</si>
  <si>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</si>
  <si>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</si>
  <si>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</si>
  <si>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</si>
  <si>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</si>
  <si>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</si>
  <si>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</si>
  <si>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</si>
  <si>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</si>
  <si>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</si>
  <si>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</si>
  <si>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</si>
  <si>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</si>
  <si>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</si>
  <si>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</si>
  <si>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</si>
  <si>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</si>
  <si>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</si>
  <si>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</si>
  <si>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</si>
  <si>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</si>
  <si>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</si>
  <si>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</si>
  <si>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</si>
  <si>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</si>
  <si>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</si>
  <si>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</si>
  <si>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</si>
  <si>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</si>
  <si>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</si>
  <si>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</si>
  <si>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</si>
  <si>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</si>
  <si>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</si>
  <si>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</si>
  <si>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</si>
  <si>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</si>
  <si>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</si>
  <si>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</si>
  <si>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</si>
  <si>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</si>
  <si>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</si>
  <si>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</si>
  <si>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</si>
  <si>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</si>
  <si>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</si>
  <si>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</si>
  <si>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</si>
  <si>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</si>
  <si>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</si>
  <si>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</si>
  <si>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</si>
  <si>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</si>
  <si>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</si>
  <si>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</si>
  <si>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</si>
  <si>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</si>
  <si>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</si>
  <si>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</si>
  <si>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</si>
  <si>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</si>
  <si>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</si>
  <si>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</si>
  <si>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</si>
  <si>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</si>
  <si>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</si>
  <si>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</si>
  <si>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</si>
  <si>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</si>
  <si>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</si>
  <si>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</si>
  <si>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</si>
  <si>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</si>
  <si>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</si>
  <si>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</si>
  <si>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</si>
  <si>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</si>
  <si>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</si>
  <si>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</si>
  <si>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</si>
  <si>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</si>
  <si>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</si>
  <si>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</si>
  <si>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</si>
  <si>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</si>
  <si>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</si>
  <si>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</si>
  <si>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</si>
  <si>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</si>
  <si>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</si>
  <si>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</si>
  <si>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</si>
  <si>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</si>
  <si>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</si>
  <si>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</si>
  <si>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</si>
  <si>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</si>
  <si>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</si>
  <si>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</si>
  <si>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</si>
  <si>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</si>
  <si>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</si>
  <si>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</si>
  <si>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</si>
  <si>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</si>
  <si>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</si>
  <si>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</si>
  <si>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</si>
  <si>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</si>
  <si>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</si>
  <si>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</si>
  <si>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</si>
  <si>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</si>
  <si>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</si>
  <si>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</si>
  <si>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</si>
  <si>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</si>
  <si>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</si>
  <si>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</si>
  <si>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</si>
  <si>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</si>
  <si>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</si>
  <si>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</si>
  <si>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</si>
  <si>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</si>
  <si>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</si>
  <si>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</si>
  <si>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</si>
  <si>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</si>
  <si>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</si>
  <si>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</si>
  <si>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</si>
  <si>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</si>
  <si>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</si>
  <si>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</si>
  <si>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</si>
  <si>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</si>
  <si>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</si>
  <si>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</si>
  <si>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</si>
  <si>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</si>
  <si>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</si>
  <si>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</si>
  <si>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</si>
  <si>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</si>
  <si>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</si>
  <si>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</si>
  <si>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</si>
  <si>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</si>
  <si>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</si>
  <si>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</si>
  <si>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</si>
  <si>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</si>
  <si>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</si>
  <si>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</si>
  <si>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</si>
  <si>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</si>
  <si>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</si>
  <si>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</si>
  <si>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</si>
  <si>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</si>
  <si>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</si>
  <si>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</si>
  <si>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</si>
  <si>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</si>
  <si>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</si>
  <si>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</si>
  <si>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</si>
  <si>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</si>
  <si>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</si>
  <si>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</si>
  <si>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</si>
  <si>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</si>
  <si>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</si>
  <si>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</si>
  <si>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</si>
  <si>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</si>
  <si>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</si>
  <si>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</si>
  <si>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</si>
  <si>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</si>
  <si>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</si>
  <si>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</si>
  <si>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</si>
  <si>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</si>
  <si>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</si>
  <si>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</si>
  <si>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</si>
  <si>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</si>
  <si>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</si>
  <si>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</si>
  <si>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</si>
  <si>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</si>
  <si>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</si>
  <si>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</si>
  <si>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</si>
  <si>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</si>
  <si>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</si>
  <si>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</si>
  <si>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</si>
  <si>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</si>
  <si>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</si>
  <si>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</si>
  <si>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</si>
  <si>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</si>
  <si>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</si>
  <si>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</si>
  <si>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</si>
  <si>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</si>
  <si>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</si>
  <si>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</si>
  <si>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</si>
  <si>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</si>
  <si>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</si>
  <si>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</si>
  <si>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</si>
  <si>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</si>
  <si>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</si>
  <si>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</si>
  <si>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</si>
  <si>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</si>
  <si>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</si>
  <si>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</si>
  <si>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</si>
  <si>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</si>
  <si>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</si>
  <si>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</si>
  <si>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</si>
  <si>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</si>
  <si>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</si>
  <si>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</si>
  <si>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</si>
  <si>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</si>
  <si>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</si>
  <si>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</si>
  <si>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</si>
  <si>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</si>
  <si>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</si>
  <si>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</si>
  <si>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</si>
  <si>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</si>
  <si>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</si>
  <si>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</si>
  <si>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</si>
  <si>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</si>
  <si>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</si>
  <si>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</si>
  <si>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</si>
  <si>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</si>
  <si>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</si>
  <si>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</si>
  <si>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</si>
  <si>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</si>
  <si>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</si>
  <si>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</si>
  <si>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</si>
  <si>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</si>
  <si>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</si>
  <si>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</si>
  <si>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</si>
  <si>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</si>
  <si>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</si>
  <si>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</si>
  <si>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</si>
  <si>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</si>
  <si>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</si>
  <si>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</si>
  <si>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</si>
  <si>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</si>
  <si>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</si>
  <si>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</si>
  <si>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</si>
  <si>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</si>
  <si>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</si>
  <si>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</si>
  <si>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</si>
  <si>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</si>
  <si>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</si>
  <si>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</si>
  <si>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</si>
  <si>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</si>
  <si>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</si>
  <si>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</si>
  <si>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</si>
  <si>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</si>
  <si>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</si>
  <si>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</si>
  <si>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</si>
  <si>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</si>
  <si>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</si>
  <si>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</si>
  <si>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</si>
  <si>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</si>
  <si>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</si>
  <si>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</si>
  <si>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</si>
  <si>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</si>
  <si>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</si>
  <si>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</si>
  <si>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</si>
  <si>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</si>
  <si>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</si>
  <si>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</si>
  <si>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</si>
  <si>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</si>
  <si>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</si>
  <si>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</si>
  <si>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</si>
  <si>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</si>
  <si>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</si>
  <si>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</si>
  <si>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</si>
  <si>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</si>
  <si>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</si>
  <si>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</si>
  <si>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</si>
  <si>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</si>
  <si>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</si>
  <si>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</si>
  <si>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</si>
  <si>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</si>
  <si>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</si>
  <si>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</si>
  <si>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</si>
  <si>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</si>
  <si>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</si>
  <si>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</si>
  <si>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</si>
  <si>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</si>
  <si>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</si>
  <si>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</si>
  <si>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</si>
  <si>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</si>
  <si>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</si>
  <si>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</si>
  <si>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</si>
  <si>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</si>
  <si>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</si>
  <si>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</si>
  <si>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</si>
  <si>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</si>
  <si>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</si>
  <si>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</si>
  <si>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</si>
  <si>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</si>
  <si>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</si>
  <si>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</si>
  <si>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</si>
  <si>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</si>
  <si>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</si>
  <si>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</si>
  <si>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</si>
  <si>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</si>
  <si>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</si>
  <si>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</si>
  <si>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</si>
  <si>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</si>
  <si>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</si>
  <si>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</si>
  <si>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</si>
  <si>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</si>
  <si>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</si>
  <si>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</si>
  <si>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</si>
  <si>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</si>
  <si>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</si>
  <si>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</si>
  <si>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</si>
  <si>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</si>
  <si>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</si>
  <si>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</si>
  <si>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</si>
  <si>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</si>
  <si>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</si>
  <si>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</si>
  <si>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</si>
  <si>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</si>
  <si>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</si>
  <si>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</si>
  <si>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</si>
  <si>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</si>
  <si>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</si>
  <si>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</si>
  <si>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</si>
  <si>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</si>
  <si>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</si>
  <si>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</si>
  <si>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</si>
  <si>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</si>
  <si>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</si>
  <si>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</si>
  <si>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</si>
  <si>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</si>
  <si>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</si>
  <si>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</si>
  <si>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</si>
  <si>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</si>
  <si>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</si>
  <si>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</si>
  <si>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</si>
  <si>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</si>
  <si>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</si>
  <si>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</si>
  <si>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</si>
  <si>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</si>
  <si>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</si>
  <si>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</si>
  <si>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</si>
  <si>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</si>
  <si>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</si>
  <si>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</si>
  <si>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</si>
  <si>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</si>
  <si>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</si>
  <si>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</si>
  <si>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</si>
  <si>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</si>
  <si>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</si>
  <si>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</si>
  <si>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</si>
  <si>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</si>
  <si>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</si>
  <si>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</si>
  <si>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</si>
  <si>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</si>
  <si>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</si>
  <si>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</si>
  <si>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</si>
  <si>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</si>
  <si>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</si>
  <si>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</si>
  <si>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</si>
  <si>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</si>
  <si>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</si>
  <si>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</si>
  <si>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</si>
  <si>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</si>
  <si>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</si>
  <si>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</si>
  <si>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</si>
  <si>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</si>
  <si>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</si>
  <si>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</si>
  <si>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</si>
  <si>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</si>
  <si>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</si>
  <si>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</si>
  <si>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</si>
  <si>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</si>
  <si>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</si>
  <si>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</si>
  <si>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</si>
  <si>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</si>
  <si>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</si>
  <si>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</si>
  <si>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</si>
  <si>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</si>
  <si>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</si>
  <si>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</si>
  <si>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</si>
  <si>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</si>
  <si>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</si>
  <si>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</si>
  <si>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</si>
  <si>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</si>
  <si>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</si>
  <si>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</si>
  <si>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</si>
  <si>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</si>
  <si>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</si>
  <si>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</si>
  <si>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</si>
  <si>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</si>
  <si>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</si>
  <si>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</si>
  <si>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</si>
  <si>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</si>
  <si>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</si>
  <si>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</si>
  <si>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</si>
  <si>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</si>
  <si>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</si>
  <si>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</si>
  <si>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</si>
  <si>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</si>
  <si>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</si>
  <si>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</si>
  <si>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</si>
  <si>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</si>
  <si>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</si>
  <si>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</si>
  <si>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</si>
  <si>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</si>
  <si>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</si>
  <si>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</si>
  <si>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</si>
  <si>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</si>
  <si>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</si>
  <si>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</si>
  <si>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</si>
  <si>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</si>
  <si>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</si>
  <si>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</si>
  <si>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</si>
  <si>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</si>
  <si>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</si>
  <si>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</si>
  <si>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</si>
  <si>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</si>
  <si>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</si>
  <si>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</si>
  <si>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</si>
  <si>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</si>
  <si>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</si>
  <si>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</si>
  <si>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</si>
  <si>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</si>
  <si>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</si>
  <si>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</si>
  <si>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</si>
  <si>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</si>
  <si>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</si>
  <si>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</si>
  <si>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</si>
  <si>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</si>
  <si>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</si>
  <si>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</si>
  <si>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</si>
  <si>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</si>
  <si>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</si>
  <si>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</si>
  <si>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</si>
  <si>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</si>
  <si>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</si>
  <si>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</si>
  <si>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</si>
  <si>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</si>
  <si>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</si>
  <si>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</si>
  <si>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</si>
  <si>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</si>
  <si>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</si>
  <si>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</si>
  <si>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</si>
  <si>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</si>
  <si>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</si>
  <si>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</si>
  <si>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</si>
  <si>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</si>
  <si>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</si>
  <si>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</si>
  <si>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</si>
  <si>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</si>
  <si>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</si>
  <si>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</si>
  <si>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</si>
  <si>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</si>
  <si>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</si>
  <si>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</si>
  <si>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</si>
  <si>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</si>
  <si>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</si>
  <si>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</si>
  <si>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</si>
  <si>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</si>
  <si>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</si>
  <si>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</si>
  <si>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</si>
  <si>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</si>
  <si>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</si>
  <si>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</si>
  <si>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</si>
  <si>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</si>
  <si>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</si>
  <si>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</si>
  <si>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</si>
  <si>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</si>
  <si>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</si>
  <si>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</si>
  <si>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</si>
  <si>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</si>
  <si>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</si>
  <si>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</si>
  <si>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</si>
  <si>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</si>
  <si>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</si>
  <si>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</si>
  <si>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</si>
  <si>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</si>
  <si>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</si>
  <si>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</si>
  <si>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</si>
  <si>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</si>
  <si>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</si>
  <si>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</si>
  <si>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</si>
  <si>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</si>
  <si>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</si>
  <si>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</si>
  <si>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</si>
  <si>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</si>
  <si>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</si>
  <si>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</si>
  <si>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</si>
  <si>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</si>
  <si>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</si>
  <si>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</si>
  <si>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</si>
  <si>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</si>
  <si>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</si>
  <si>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</si>
  <si>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</si>
  <si>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</si>
  <si>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</si>
  <si>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</si>
  <si>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</si>
  <si>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</si>
  <si>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</si>
  <si>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</si>
  <si>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</si>
  <si>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</si>
  <si>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</si>
  <si>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</si>
  <si>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</si>
  <si>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</si>
  <si>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</si>
  <si>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</si>
  <si>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</si>
  <si>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</si>
  <si>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</si>
  <si>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</si>
  <si>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</si>
  <si>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</si>
  <si>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</si>
  <si>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</si>
  <si>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</si>
  <si>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</si>
  <si>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</si>
  <si>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</si>
  <si>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</si>
  <si>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</si>
  <si>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</si>
  <si>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</si>
  <si>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</si>
  <si>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</si>
  <si>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</si>
  <si>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</si>
  <si>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</si>
  <si>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</si>
  <si>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</si>
  <si>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</si>
  <si>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</si>
  <si>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</si>
  <si>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</si>
  <si>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</si>
  <si>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</si>
  <si>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</si>
  <si>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</si>
  <si>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</si>
  <si>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</si>
  <si>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</si>
  <si>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</si>
  <si>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</si>
  <si>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</si>
  <si>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</si>
  <si>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</si>
  <si>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</si>
  <si>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</si>
  <si>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</si>
  <si>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</si>
  <si>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</si>
  <si>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</si>
  <si>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</si>
  <si>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</si>
  <si>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</si>
  <si>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</si>
  <si>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</si>
  <si>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</si>
  <si>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</si>
  <si>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</si>
  <si>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</si>
  <si>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</si>
  <si>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</si>
  <si>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</si>
  <si>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</si>
  <si>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</si>
  <si>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</si>
  <si>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</si>
  <si>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</si>
  <si>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</si>
  <si>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</si>
  <si>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</si>
  <si>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</si>
  <si>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</si>
  <si>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</si>
  <si>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</si>
  <si>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</si>
  <si>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</si>
  <si>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</si>
  <si>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</si>
  <si>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</si>
  <si>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</si>
  <si>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</si>
  <si>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</si>
  <si>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</si>
  <si>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</si>
  <si>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</si>
  <si>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</si>
  <si>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</si>
  <si>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</si>
  <si>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</si>
  <si>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</si>
  <si>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</si>
  <si>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</si>
  <si>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</si>
  <si>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</si>
  <si>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</si>
  <si>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</si>
  <si>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</si>
  <si>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</si>
  <si>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</si>
  <si>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</si>
  <si>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</si>
  <si>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</si>
  <si>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</si>
  <si>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</si>
  <si>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</si>
  <si>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</si>
  <si>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</si>
  <si>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</si>
  <si>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</si>
  <si>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</si>
  <si>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</si>
  <si>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</si>
  <si>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</si>
  <si>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</si>
  <si>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</si>
  <si>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</si>
  <si>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</si>
  <si>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</si>
  <si>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</si>
  <si>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</si>
  <si>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</si>
  <si>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</si>
  <si>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</si>
  <si>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</si>
  <si>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</si>
  <si>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</si>
  <si>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</si>
  <si>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</si>
  <si>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</si>
  <si>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</si>
  <si>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</si>
  <si>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</si>
  <si>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</si>
  <si>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</si>
  <si>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</si>
  <si>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</si>
  <si>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</si>
  <si>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</si>
  <si>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</si>
  <si>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</si>
  <si>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</si>
  <si>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</si>
  <si>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</si>
  <si>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</si>
  <si>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</si>
  <si>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</si>
  <si>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</si>
  <si>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</si>
  <si>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</si>
  <si>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</si>
  <si>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</si>
  <si>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</si>
  <si>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</si>
  <si>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</si>
  <si>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</si>
  <si>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</si>
  <si>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</si>
  <si>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</si>
  <si>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</si>
  <si>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</si>
  <si>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</si>
  <si>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</si>
  <si>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</si>
  <si>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</si>
  <si>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</si>
  <si>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</si>
  <si>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</si>
  <si>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</si>
  <si>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</si>
  <si>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</si>
  <si>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</si>
  <si>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</si>
  <si>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</si>
  <si>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</si>
  <si>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</si>
  <si>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</si>
  <si>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</si>
  <si>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</si>
  <si>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</si>
  <si>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</si>
  <si>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</si>
  <si>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</si>
  <si>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</si>
  <si>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</si>
  <si>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</si>
  <si>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</si>
  <si>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</si>
  <si>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</si>
  <si>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</si>
  <si>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</si>
  <si>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</si>
  <si>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</si>
  <si>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</si>
  <si>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</si>
  <si>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</si>
  <si>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</si>
  <si>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</si>
  <si>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</si>
  <si>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</si>
  <si>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</si>
  <si>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</si>
  <si>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</si>
  <si>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</si>
  <si>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</si>
  <si>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</si>
  <si>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</si>
  <si>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</si>
  <si>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</si>
  <si>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</si>
  <si>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</si>
  <si>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</si>
  <si>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</si>
  <si>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</si>
  <si>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</si>
  <si>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</si>
  <si>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</si>
  <si>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</si>
  <si>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</si>
  <si>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</si>
  <si>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</si>
  <si>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</si>
  <si>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</si>
  <si>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</si>
  <si>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</si>
  <si>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</si>
  <si>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</si>
  <si>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</si>
  <si>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</si>
  <si>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</si>
  <si>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</si>
  <si>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</si>
  <si>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</si>
  <si>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</si>
  <si>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</si>
  <si>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</si>
  <si>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</si>
  <si>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</si>
  <si>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</si>
  <si>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</si>
  <si>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</si>
  <si>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</si>
  <si>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</si>
  <si>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</si>
  <si>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</si>
  <si>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</si>
  <si>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</si>
  <si>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</si>
  <si>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</si>
  <si>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</si>
  <si>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</si>
  <si>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</si>
  <si>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</si>
  <si>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</si>
  <si>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</si>
  <si>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</si>
  <si>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</si>
  <si>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</si>
  <si>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</si>
  <si>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</si>
  <si>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</si>
  <si>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</si>
  <si>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</si>
  <si>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</si>
  <si>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</si>
  <si>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</si>
  <si>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</si>
  <si>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</si>
  <si>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</si>
  <si>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</si>
  <si>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</si>
  <si>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</si>
  <si>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</si>
  <si>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</si>
  <si>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</si>
  <si>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</si>
  <si>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</si>
  <si>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</si>
  <si>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</si>
  <si>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</si>
  <si>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</si>
  <si>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</si>
  <si>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</si>
  <si>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</si>
  <si>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</si>
  <si>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</si>
  <si>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</si>
  <si>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</si>
  <si>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</si>
  <si>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</si>
  <si>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</si>
  <si>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</si>
  <si>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</si>
  <si>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</si>
  <si>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</si>
  <si>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</si>
  <si>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</si>
  <si>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</si>
  <si>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</si>
  <si>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</si>
  <si>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</si>
  <si>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</si>
  <si>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</si>
  <si>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</si>
  <si>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</si>
  <si>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</si>
  <si>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</si>
  <si>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</si>
  <si>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</si>
  <si>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</si>
  <si>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</si>
  <si>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</si>
  <si>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</si>
  <si>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</si>
  <si>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</si>
  <si>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</si>
  <si>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</si>
  <si>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</si>
  <si>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</si>
  <si>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</si>
  <si>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</si>
  <si>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</si>
  <si>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</si>
  <si>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</si>
  <si>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</si>
  <si>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</si>
  <si>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</si>
  <si>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</si>
  <si>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</si>
  <si>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</si>
  <si>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</si>
  <si>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</si>
  <si>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</si>
  <si>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</si>
  <si>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</si>
  <si>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</si>
  <si>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</si>
  <si>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</si>
  <si>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</si>
  <si>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</si>
  <si>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</si>
  <si>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</si>
  <si>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</si>
  <si>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</si>
  <si>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</si>
  <si>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</si>
  <si>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</si>
  <si>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</si>
  <si>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</si>
  <si>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</si>
  <si>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</si>
  <si>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</si>
  <si>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</si>
  <si>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</si>
  <si>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</si>
  <si>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</si>
  <si>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</si>
  <si>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</si>
  <si>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</si>
  <si>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</si>
  <si>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</si>
  <si>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</si>
  <si>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</si>
  <si>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</si>
  <si>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</si>
  <si>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</si>
  <si>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</si>
  <si>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</si>
  <si>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</si>
  <si>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</si>
  <si>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</si>
  <si>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</si>
  <si>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</si>
  <si>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</si>
  <si>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</si>
  <si>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</si>
  <si>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</si>
  <si>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</si>
  <si>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</si>
  <si>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</si>
  <si>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</si>
  <si>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</si>
  <si>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</si>
  <si>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</si>
  <si>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</si>
  <si>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</si>
  <si>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</si>
  <si>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</si>
  <si>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</si>
  <si>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</si>
  <si>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</si>
  <si>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</si>
  <si>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</si>
  <si>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</si>
  <si>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</si>
  <si>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</si>
  <si>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</si>
  <si>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</si>
  <si>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</si>
  <si>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</si>
  <si>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</si>
  <si>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</si>
  <si>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</si>
  <si>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</si>
  <si>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</si>
  <si>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</si>
  <si>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</si>
  <si>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</si>
  <si>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</si>
  <si>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</si>
  <si>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</si>
  <si>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</si>
  <si>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</si>
  <si>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</si>
  <si>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</si>
  <si>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</si>
  <si>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</si>
  <si>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</si>
  <si>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</si>
  <si>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</si>
  <si>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</si>
  <si>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</si>
  <si>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</si>
  <si>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</si>
  <si>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</si>
  <si>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</si>
  <si>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</si>
  <si>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</si>
  <si>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</si>
  <si>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</si>
  <si>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</si>
  <si>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</si>
  <si>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</si>
  <si>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</si>
  <si>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</si>
  <si>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</si>
  <si>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</si>
  <si>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</si>
  <si>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</si>
  <si>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</si>
  <si>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</si>
  <si>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</si>
  <si>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</si>
  <si>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</si>
  <si>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</si>
  <si>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</si>
  <si>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</si>
  <si>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</si>
  <si>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</si>
  <si>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</si>
  <si>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</si>
  <si>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</si>
  <si>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</si>
  <si>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</si>
  <si>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</si>
  <si>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</si>
  <si>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</si>
  <si>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</si>
  <si>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</si>
  <si>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</si>
  <si>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</si>
  <si>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</si>
  <si>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</si>
  <si>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</si>
  <si>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</si>
  <si>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</si>
  <si>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</si>
  <si>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</si>
  <si>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</si>
  <si>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</si>
  <si>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</si>
  <si>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</si>
  <si>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</si>
  <si>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</si>
  <si>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</si>
  <si>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</si>
  <si>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</si>
  <si>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</si>
  <si>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</si>
  <si>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</si>
  <si>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</si>
  <si>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</si>
  <si>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</si>
  <si>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</si>
  <si>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</si>
  <si>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</si>
  <si>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</si>
  <si>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</si>
  <si>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</si>
  <si>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</si>
  <si>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</si>
  <si>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</si>
  <si>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</si>
  <si>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</si>
  <si>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</si>
  <si>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</si>
  <si>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</si>
  <si>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</si>
  <si>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</si>
  <si>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</si>
  <si>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</si>
  <si>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</si>
  <si>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</si>
  <si>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</si>
  <si>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</si>
  <si>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</si>
  <si>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</si>
  <si>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</si>
  <si>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</si>
  <si>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</si>
  <si>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</si>
  <si>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</si>
  <si>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</si>
  <si>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</si>
  <si>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</si>
  <si>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</si>
  <si>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</si>
  <si>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</si>
  <si>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</si>
  <si>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</si>
  <si>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</si>
  <si>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</si>
  <si>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</si>
  <si>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</si>
  <si>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</si>
  <si>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</si>
  <si>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</si>
  <si>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</si>
  <si>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</si>
  <si>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</si>
  <si>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</si>
  <si>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</si>
  <si>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</si>
  <si>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</si>
  <si>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</si>
  <si>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</si>
  <si>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</si>
  <si>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</si>
  <si>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</si>
  <si>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</si>
  <si>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</si>
  <si>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</si>
  <si>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</si>
  <si>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</si>
  <si>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</si>
  <si>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</si>
  <si>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</si>
  <si>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</si>
  <si>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</si>
  <si>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</si>
  <si>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</si>
  <si>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</si>
  <si>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</si>
  <si>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</si>
  <si>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</si>
  <si>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</si>
  <si>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</si>
  <si>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</si>
  <si>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</si>
  <si>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</si>
  <si>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</si>
  <si>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</si>
  <si>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</si>
  <si>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</si>
  <si>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</si>
  <si>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</si>
  <si>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</si>
  <si>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</si>
  <si>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</si>
  <si>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</si>
  <si>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</si>
  <si>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</si>
  <si>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</si>
  <si>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</si>
  <si>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</si>
  <si>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</si>
  <si>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</si>
  <si>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</si>
  <si>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</si>
  <si>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</si>
  <si>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</si>
  <si>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</si>
  <si>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</si>
  <si>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</si>
  <si>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</si>
  <si>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</si>
  <si>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</si>
  <si>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</si>
  <si>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</si>
  <si>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</si>
  <si>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</si>
  <si>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</si>
  <si>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</si>
  <si>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</si>
  <si>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</si>
  <si>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</si>
  <si>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</si>
  <si>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</si>
  <si>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</si>
  <si>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</si>
  <si>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</si>
  <si>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</si>
  <si>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</si>
  <si>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</si>
  <si>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</si>
  <si>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</si>
  <si>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</si>
  <si>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</si>
  <si>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</si>
  <si>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</si>
  <si>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</si>
  <si>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</si>
  <si>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</si>
  <si>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</si>
  <si>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</si>
  <si>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</si>
  <si>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</si>
  <si>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</si>
  <si>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</si>
  <si>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</si>
  <si>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</si>
  <si>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</si>
  <si>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</si>
  <si>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</si>
  <si>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</si>
  <si>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</si>
  <si>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</si>
  <si>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</si>
  <si>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</si>
  <si>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</si>
  <si>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</si>
  <si>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</si>
  <si>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</si>
  <si>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</si>
  <si>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</si>
  <si>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</si>
  <si>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</si>
  <si>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</si>
  <si>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</si>
  <si>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</si>
  <si>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</si>
  <si>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</si>
  <si>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</si>
  <si>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</si>
  <si>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</si>
  <si>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</si>
  <si>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</si>
  <si>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</si>
  <si>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</si>
  <si>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</si>
  <si>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</si>
  <si>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</si>
  <si>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</si>
  <si>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</si>
  <si>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</si>
  <si>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</si>
  <si>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</si>
  <si>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</si>
  <si>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</si>
  <si>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</si>
  <si>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</si>
  <si>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</si>
  <si>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</si>
  <si>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</si>
  <si>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</si>
  <si>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</si>
  <si>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</si>
  <si>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</si>
  <si>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</si>
  <si>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</si>
  <si>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</si>
  <si>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</si>
  <si>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</si>
  <si>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</si>
  <si>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</si>
  <si>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</si>
  <si>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</si>
  <si>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</si>
  <si>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</si>
  <si>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</si>
  <si>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</si>
  <si>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</si>
  <si>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</si>
  <si>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</si>
  <si>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</si>
  <si>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</si>
  <si>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</si>
  <si>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</si>
  <si>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</si>
  <si>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</si>
  <si>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</si>
  <si>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</si>
  <si>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</si>
  <si>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</si>
  <si>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</si>
  <si>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</si>
  <si>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</si>
  <si>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</si>
  <si>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</si>
  <si>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</si>
  <si>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</si>
  <si>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</si>
  <si>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</si>
  <si>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</si>
  <si>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</si>
  <si>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</si>
  <si>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</si>
  <si>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</si>
  <si>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</si>
  <si>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</si>
  <si>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</si>
  <si>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</si>
  <si>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</si>
  <si>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</si>
  <si>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</si>
  <si>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</si>
  <si>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</si>
  <si>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</si>
  <si>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</si>
  <si>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</si>
  <si>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</si>
  <si>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</si>
  <si>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</si>
  <si>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</si>
  <si>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</si>
  <si>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</si>
  <si>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</si>
  <si>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</si>
  <si>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</si>
  <si>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</si>
  <si>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</si>
  <si>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</si>
  <si>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</si>
  <si>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</si>
  <si>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</si>
  <si>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</si>
  <si>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</si>
  <si>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</si>
  <si>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</si>
  <si>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</si>
  <si>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</si>
  <si>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</si>
  <si>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</si>
  <si>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</si>
  <si>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</si>
  <si>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</si>
  <si>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</si>
  <si>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</si>
  <si>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</si>
  <si>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</si>
  <si>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</si>
  <si>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</si>
  <si>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</si>
  <si>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</si>
  <si>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</si>
  <si>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</si>
  <si>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</si>
  <si>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</si>
  <si>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</si>
  <si>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</si>
  <si>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</si>
  <si>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</si>
  <si>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</si>
  <si>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</si>
  <si>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</si>
  <si>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</si>
  <si>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</si>
  <si>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</si>
  <si>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</si>
  <si>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</si>
  <si>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</si>
  <si>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</si>
  <si>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</si>
  <si>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</si>
  <si>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</si>
  <si>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</si>
  <si>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</si>
  <si>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</si>
  <si>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</si>
  <si>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</si>
  <si>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</si>
  <si>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</si>
  <si>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</si>
  <si>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</si>
  <si>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</si>
  <si>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</si>
  <si>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</si>
  <si>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</si>
  <si>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</si>
  <si>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</si>
  <si>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</si>
  <si>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</si>
  <si>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</si>
  <si>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</si>
  <si>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</si>
  <si>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</si>
  <si>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</si>
  <si>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</si>
  <si>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</si>
  <si>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</si>
  <si>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</si>
  <si>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</si>
  <si>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</si>
  <si>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</si>
  <si>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</si>
  <si>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</si>
  <si>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</si>
  <si>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</si>
  <si>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</si>
  <si>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</si>
  <si>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</si>
  <si>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</si>
  <si>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</si>
  <si>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</si>
  <si>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</si>
  <si>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</si>
  <si>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</si>
  <si>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</si>
  <si>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</si>
  <si>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</si>
  <si>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</si>
  <si>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</si>
  <si>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</si>
  <si>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</si>
  <si>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</si>
  <si>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</si>
  <si>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</si>
  <si>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</si>
  <si>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</si>
  <si>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</si>
  <si>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</si>
  <si>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</si>
  <si>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</si>
  <si>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</si>
  <si>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</si>
  <si>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</si>
  <si>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</si>
  <si>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</si>
  <si>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</si>
  <si>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</si>
  <si>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</si>
  <si>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</si>
  <si>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</si>
  <si>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</si>
  <si>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</si>
  <si>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</si>
  <si>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</si>
  <si>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</si>
  <si>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</si>
  <si>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</si>
  <si>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</si>
  <si>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</si>
  <si>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</si>
  <si>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</si>
  <si>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</si>
  <si>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</si>
  <si>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</si>
  <si>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</si>
  <si>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</si>
  <si>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</si>
  <si>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</si>
  <si>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</si>
  <si>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</si>
  <si>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</si>
  <si>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</si>
  <si>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</si>
  <si>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</si>
  <si>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</si>
  <si>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</si>
  <si>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</si>
  <si>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</si>
  <si>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</si>
  <si>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</si>
  <si>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</si>
  <si>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</si>
  <si>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</si>
  <si>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</si>
  <si>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</si>
  <si>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</si>
  <si>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</si>
  <si>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</si>
  <si>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</si>
  <si>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</si>
  <si>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</si>
  <si>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</si>
  <si>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</si>
  <si>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</si>
  <si>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</si>
  <si>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</si>
  <si>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</si>
  <si>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</si>
  <si>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</si>
  <si>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</si>
  <si>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</si>
  <si>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</si>
  <si>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</si>
  <si>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</si>
  <si>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</si>
  <si>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</si>
  <si>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</si>
  <si>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</si>
  <si>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</si>
  <si>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</si>
  <si>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</si>
  <si>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</si>
  <si>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</si>
  <si>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</si>
  <si>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</si>
  <si>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</si>
  <si>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</si>
  <si>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</si>
  <si>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</si>
  <si>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</si>
  <si>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</si>
  <si>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</si>
  <si>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</si>
  <si>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</si>
  <si>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</si>
  <si>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</si>
  <si>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</si>
  <si>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</si>
  <si>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</si>
  <si>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</si>
  <si>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</si>
  <si>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</si>
  <si>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</si>
  <si>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</si>
  <si>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</si>
  <si>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</si>
  <si>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</si>
  <si>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</si>
  <si>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</si>
  <si>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</si>
  <si>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</si>
  <si>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</si>
  <si>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</si>
  <si>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</si>
  <si>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</si>
  <si>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</si>
  <si>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</si>
  <si>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</si>
  <si>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</si>
  <si>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</si>
  <si>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</si>
  <si>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</si>
  <si>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</si>
  <si>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</si>
  <si>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</si>
  <si>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</si>
  <si>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</si>
  <si>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</si>
  <si>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</si>
  <si>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</si>
  <si>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</si>
  <si>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</si>
  <si>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</si>
  <si>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</si>
  <si>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</si>
  <si>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</si>
  <si>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</si>
  <si>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</si>
  <si>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</si>
  <si>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</si>
  <si>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</si>
  <si>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</si>
  <si>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</si>
  <si>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</si>
  <si>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</si>
  <si>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</si>
  <si>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</si>
  <si>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</si>
  <si>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</si>
  <si>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</si>
  <si>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</si>
  <si>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</si>
  <si>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</si>
  <si>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</si>
  <si>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</si>
  <si>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</si>
  <si>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</si>
  <si>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</si>
  <si>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</si>
  <si>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</si>
  <si>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</si>
  <si>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</si>
  <si>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</si>
  <si>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</si>
  <si>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</si>
  <si>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</si>
  <si>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</si>
  <si>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</si>
  <si>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</si>
  <si>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</si>
  <si>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</si>
  <si>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</si>
  <si>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</si>
  <si>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</si>
  <si>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</si>
  <si>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</si>
  <si>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</si>
  <si>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</si>
  <si>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</si>
  <si>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</si>
  <si>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</si>
  <si>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</si>
  <si>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</si>
  <si>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</si>
  <si>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</si>
  <si>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</si>
  <si>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</si>
  <si>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</si>
  <si>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</si>
  <si>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</si>
  <si>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</si>
  <si>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</si>
  <si>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</si>
  <si>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</si>
  <si>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</si>
  <si>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</si>
  <si>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</si>
  <si>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</si>
  <si>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</si>
  <si>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</si>
  <si>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</si>
  <si>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</si>
  <si>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</si>
  <si>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</si>
  <si>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</si>
  <si>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</si>
  <si>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</si>
  <si>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</si>
  <si>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</si>
  <si>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</si>
  <si>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</si>
  <si>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</si>
  <si>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</si>
  <si>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</si>
  <si>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</si>
  <si>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</si>
  <si>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</si>
  <si>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</si>
  <si>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</si>
  <si>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</si>
  <si>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</si>
  <si>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</si>
  <si>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</si>
  <si>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</si>
  <si>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</si>
  <si>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</si>
  <si>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</si>
  <si>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</si>
  <si>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</si>
  <si>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</si>
  <si>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</si>
  <si>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</si>
  <si>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</si>
  <si>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</si>
  <si>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</si>
  <si>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</si>
  <si>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</si>
  <si>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</si>
  <si>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</si>
  <si>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</si>
  <si>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</si>
  <si>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</si>
  <si>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</si>
  <si>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</si>
  <si>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</si>
  <si>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</si>
  <si>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</si>
  <si>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</si>
  <si>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</si>
  <si>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</si>
  <si>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</si>
  <si>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</si>
  <si>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</si>
  <si>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</si>
  <si>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</si>
  <si>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</si>
  <si>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</si>
  <si>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</si>
  <si>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</si>
  <si>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</si>
  <si>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</si>
  <si>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</si>
  <si>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</si>
  <si>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</si>
  <si>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</si>
  <si>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</si>
  <si>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</si>
  <si>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</si>
  <si>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</si>
  <si>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</si>
  <si>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</si>
  <si>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</si>
  <si>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</si>
  <si>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</si>
  <si>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</si>
  <si>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</si>
  <si>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</si>
  <si>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</si>
  <si>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</si>
  <si>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</si>
  <si>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</si>
  <si>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</si>
  <si>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</si>
  <si>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</si>
  <si>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</si>
  <si>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</si>
  <si>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</si>
  <si>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</si>
  <si>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</si>
  <si>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</si>
  <si>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</si>
  <si>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</si>
  <si>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</si>
  <si>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</si>
  <si>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</si>
  <si>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</si>
  <si>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</si>
  <si>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</si>
  <si>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</si>
  <si>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</si>
  <si>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</si>
  <si>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</si>
  <si>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</si>
  <si>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</si>
  <si>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</si>
  <si>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</si>
  <si>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</si>
  <si>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</si>
  <si>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</si>
  <si>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</si>
  <si>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</si>
  <si>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</si>
  <si>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</si>
  <si>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</si>
  <si>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</si>
  <si>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</si>
  <si>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</si>
  <si>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</si>
  <si>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</si>
  <si>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</si>
  <si>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</si>
  <si>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</si>
  <si>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</si>
  <si>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</si>
  <si>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</si>
  <si>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</si>
  <si>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</si>
  <si>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</si>
  <si>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</si>
  <si>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</si>
  <si>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</si>
  <si>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</si>
  <si>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</si>
  <si>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</si>
  <si>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</si>
  <si>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</si>
  <si>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</si>
  <si>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</si>
  <si>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</si>
  <si>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</si>
  <si>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</si>
  <si>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</si>
  <si>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</si>
  <si>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</si>
  <si>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</si>
  <si>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</si>
  <si>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</si>
  <si>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</si>
  <si>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</si>
  <si>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</si>
  <si>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</si>
  <si>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</si>
  <si>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</si>
  <si>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</si>
  <si>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</si>
  <si>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</si>
  <si>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</si>
  <si>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</si>
  <si>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</si>
  <si>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</si>
  <si>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</si>
  <si>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</si>
  <si>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</si>
  <si>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</si>
  <si>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</si>
  <si>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</si>
  <si>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</si>
  <si>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</si>
  <si>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</si>
  <si>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</si>
  <si>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</si>
  <si>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</si>
  <si>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</si>
  <si>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</si>
  <si>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</si>
  <si>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</si>
  <si>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</si>
  <si>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</si>
  <si>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</si>
  <si>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</si>
  <si>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</si>
  <si>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</si>
  <si>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</si>
  <si>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</si>
  <si>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</si>
  <si>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</si>
  <si>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</si>
  <si>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</si>
  <si>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</si>
  <si>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</si>
  <si>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</si>
  <si>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</si>
  <si>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</si>
  <si>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</si>
  <si>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</si>
  <si>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</si>
  <si>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</si>
  <si>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</si>
  <si>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</si>
  <si>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</si>
  <si>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</si>
  <si>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</si>
  <si>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</si>
  <si>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</si>
  <si>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</si>
  <si>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</si>
  <si>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</si>
  <si>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</si>
  <si>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</si>
  <si>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</si>
  <si>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</si>
  <si>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</si>
  <si>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</si>
  <si>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</si>
  <si>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</si>
  <si>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</si>
  <si>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</si>
  <si>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</si>
  <si>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</si>
  <si>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</si>
  <si>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</si>
  <si>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</si>
  <si>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</si>
  <si>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</si>
  <si>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</si>
  <si>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</si>
  <si>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</si>
  <si>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</si>
  <si>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</si>
  <si>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</si>
  <si>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</si>
  <si>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</si>
  <si>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</si>
  <si>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</si>
  <si>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</si>
  <si>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</si>
  <si>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</si>
  <si>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</si>
  <si>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</si>
  <si>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</si>
  <si>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</si>
  <si>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</si>
  <si>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</si>
  <si>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</si>
  <si>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</si>
  <si>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</si>
  <si>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</si>
  <si>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</si>
  <si>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</si>
  <si>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</si>
  <si>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</si>
  <si>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</si>
  <si>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</si>
  <si>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</si>
  <si>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</si>
  <si>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</si>
  <si>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</si>
  <si>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</si>
  <si>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</si>
  <si>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</si>
  <si>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</si>
  <si>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</si>
  <si>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</si>
  <si>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</si>
  <si>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</si>
  <si>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</si>
  <si>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</si>
  <si>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</si>
  <si>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</si>
  <si>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</si>
  <si>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</si>
  <si>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</si>
  <si>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</si>
  <si>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</si>
  <si>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</si>
  <si>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</si>
  <si>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</si>
  <si>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</si>
  <si>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</si>
  <si>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</si>
  <si>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</si>
  <si>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</si>
  <si>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</si>
  <si>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</si>
  <si>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</si>
  <si>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</si>
  <si>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</si>
  <si>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</si>
  <si>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</si>
  <si>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</si>
  <si>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</si>
  <si>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</si>
  <si>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</si>
  <si>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</si>
  <si>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</si>
  <si>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</si>
  <si>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</si>
  <si>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</si>
  <si>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</si>
  <si>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</si>
  <si>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</si>
  <si>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</si>
  <si>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</si>
  <si>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</si>
  <si>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</si>
  <si>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</si>
  <si>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</si>
  <si>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</si>
  <si>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</si>
  <si>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</si>
  <si>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</si>
  <si>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</si>
  <si>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</si>
  <si>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</si>
  <si>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</si>
  <si>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</si>
  <si>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</si>
  <si>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</si>
  <si>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</si>
  <si>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</si>
  <si>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</si>
  <si>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</si>
  <si>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</si>
  <si>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</si>
  <si>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</si>
  <si>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</si>
  <si>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</si>
  <si>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</si>
  <si>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</si>
  <si>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</si>
  <si>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</si>
  <si>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</si>
  <si>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</si>
  <si>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</si>
  <si>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</si>
  <si>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</si>
  <si>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</si>
  <si>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</si>
  <si>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</si>
  <si>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</si>
  <si>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</si>
  <si>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</si>
  <si>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</si>
  <si>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</si>
  <si>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</si>
  <si>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</si>
  <si>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</si>
  <si>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</si>
  <si>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</si>
  <si>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</si>
  <si>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</si>
  <si>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</si>
  <si>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</si>
  <si>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</si>
  <si>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</si>
  <si>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</si>
  <si>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</si>
  <si>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</si>
  <si>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</si>
  <si>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</si>
  <si>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</si>
  <si>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</si>
  <si>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</si>
  <si>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</si>
  <si>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</si>
  <si>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</si>
  <si>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</si>
  <si>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</si>
  <si>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</si>
  <si>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</si>
  <si>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</si>
  <si>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</si>
  <si>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</si>
  <si>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</si>
  <si>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</si>
  <si>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</si>
  <si>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</si>
  <si>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</si>
  <si>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</si>
  <si>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</si>
  <si>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</si>
  <si>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</si>
  <si>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</si>
  <si>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</si>
  <si>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</si>
  <si>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</si>
  <si>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</si>
  <si>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</si>
  <si>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</si>
  <si>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</si>
  <si>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</si>
  <si>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</si>
  <si>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</si>
  <si>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</si>
  <si>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</si>
  <si>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</si>
  <si>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</si>
  <si>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</si>
  <si>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</si>
  <si>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</si>
  <si>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</si>
  <si>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</si>
  <si>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</si>
  <si>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</si>
  <si>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</si>
  <si>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</si>
  <si>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</si>
  <si>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</si>
  <si>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</si>
  <si>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</si>
  <si>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</si>
  <si>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</si>
  <si>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</si>
  <si>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</si>
  <si>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</si>
  <si>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</si>
  <si>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</si>
  <si>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</si>
  <si>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</si>
  <si>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</si>
  <si>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</si>
  <si>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</si>
  <si>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</si>
  <si>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</si>
  <si>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</si>
  <si>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</si>
  <si>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</si>
  <si>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</si>
  <si>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</si>
  <si>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</si>
  <si>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</si>
  <si>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</si>
  <si>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</si>
  <si>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</si>
  <si>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</si>
  <si>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</si>
  <si>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</si>
  <si>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</si>
  <si>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</si>
  <si>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</si>
  <si>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</si>
  <si>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</si>
  <si>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</si>
  <si>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</si>
  <si>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</si>
  <si>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</si>
  <si>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</si>
  <si>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</si>
  <si>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</si>
  <si>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</si>
  <si>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</si>
  <si>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</si>
  <si>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</si>
  <si>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</si>
  <si>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</si>
  <si>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</si>
  <si>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</si>
  <si>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</si>
  <si>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</si>
  <si>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</si>
  <si>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</si>
  <si>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</si>
  <si>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</si>
  <si>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</si>
  <si>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</si>
  <si>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</si>
  <si>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</si>
  <si>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</si>
  <si>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</si>
  <si>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</si>
  <si>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</si>
  <si>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</si>
  <si>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</si>
  <si>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</si>
  <si>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</si>
  <si>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</si>
  <si>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</si>
  <si>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</si>
  <si>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</si>
  <si>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</si>
  <si>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</si>
  <si>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</si>
  <si>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</si>
  <si>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</si>
  <si>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</si>
  <si>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</si>
  <si>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</si>
  <si>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</si>
  <si>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</si>
  <si>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</si>
  <si>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</si>
  <si>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</si>
  <si>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</si>
  <si>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</si>
  <si>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</si>
  <si>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</si>
  <si>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</si>
  <si>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</si>
  <si>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</si>
  <si>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</si>
  <si>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</si>
  <si>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</si>
  <si>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</si>
  <si>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</si>
  <si>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</si>
  <si>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</si>
  <si>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</si>
  <si>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</si>
  <si>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</si>
  <si>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</si>
  <si>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</si>
  <si>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</si>
  <si>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</si>
  <si>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</si>
  <si>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</si>
  <si>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</si>
  <si>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</si>
  <si>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</si>
  <si>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</si>
  <si>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</si>
  <si>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</si>
  <si>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</si>
  <si>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</si>
  <si>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</si>
  <si>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</si>
  <si>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</si>
  <si>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</si>
  <si>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</si>
  <si>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</si>
  <si>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</si>
  <si>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</si>
  <si>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</si>
  <si>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</si>
  <si>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</si>
  <si>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</si>
  <si>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</si>
  <si>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</si>
  <si>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</si>
  <si>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</si>
  <si>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</si>
  <si>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</si>
  <si>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</si>
  <si>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</si>
  <si>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</si>
  <si>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</si>
  <si>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</si>
  <si>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</si>
  <si>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</si>
  <si>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</si>
  <si>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</si>
  <si>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</si>
  <si>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</si>
  <si>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</si>
  <si>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</si>
  <si>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</si>
  <si>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</si>
  <si>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</si>
  <si>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</si>
  <si>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</si>
  <si>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</si>
  <si>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</si>
  <si>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</si>
  <si>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</si>
  <si>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</si>
  <si>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</si>
  <si>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</si>
  <si>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</si>
  <si>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</si>
  <si>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</si>
  <si>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</si>
  <si>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</si>
  <si>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</si>
  <si>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</si>
  <si>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</si>
  <si>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</si>
  <si>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</si>
  <si>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</si>
  <si>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</si>
  <si>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</si>
  <si>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</si>
  <si>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</si>
  <si>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</si>
  <si>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</si>
  <si>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</si>
  <si>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</si>
  <si>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</si>
  <si>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</si>
  <si>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</si>
  <si>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</si>
  <si>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</si>
  <si>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</si>
  <si>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</si>
  <si>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</si>
  <si>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</si>
  <si>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</si>
  <si>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</si>
  <si>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</si>
  <si>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</si>
  <si>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</si>
  <si>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</si>
  <si>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</si>
  <si>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</si>
  <si>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</si>
  <si>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</si>
  <si>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</si>
  <si>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</si>
  <si>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</si>
  <si>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</si>
  <si>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</si>
  <si>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</si>
  <si>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</si>
  <si>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</si>
  <si>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</si>
  <si>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</si>
  <si>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</si>
  <si>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</si>
  <si>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</si>
  <si>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</si>
  <si>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</si>
  <si>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</si>
  <si>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</si>
  <si>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</si>
  <si>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</si>
  <si>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</si>
  <si>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</si>
  <si>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</si>
  <si>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</si>
  <si>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</si>
  <si>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</si>
  <si>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</si>
  <si>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</si>
  <si>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</si>
  <si>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</si>
  <si>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</si>
  <si>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</si>
  <si>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</si>
  <si>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</si>
  <si>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</si>
  <si>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</si>
  <si>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</si>
  <si>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</si>
  <si>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</si>
  <si>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</si>
  <si>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</si>
  <si>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</si>
  <si>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</si>
  <si>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</si>
  <si>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</si>
  <si>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</si>
  <si>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</si>
  <si>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</si>
  <si>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</si>
  <si>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</si>
  <si>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</si>
  <si>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</si>
  <si>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Basso</t>
  </si>
  <si>
    <t>Fitzgerald</t>
  </si>
  <si>
    <t>Robert</t>
  </si>
  <si>
    <t>L.</t>
  </si>
  <si>
    <t>G.</t>
  </si>
  <si>
    <t>T.</t>
  </si>
  <si>
    <t>Victoria</t>
  </si>
  <si>
    <t>Horsham</t>
  </si>
  <si>
    <t>duplicate id, from ICASA MULCH_ADD subsection</t>
  </si>
  <si>
    <t>nitrogen</t>
  </si>
  <si>
    <t>Zhouzhou Experimental Station of China Agricultural University</t>
  </si>
  <si>
    <t>Hebei</t>
  </si>
  <si>
    <t>Baoding</t>
  </si>
  <si>
    <t xml:space="preserve">USDA </t>
  </si>
  <si>
    <t>randomized complete block design (RCBD) with three repetitions</t>
  </si>
  <si>
    <t>Nongda 212</t>
  </si>
  <si>
    <t>overwintering</t>
  </si>
  <si>
    <t>regreening</t>
  </si>
  <si>
    <t>early jointing</t>
  </si>
  <si>
    <t>late jointing</t>
  </si>
  <si>
    <t>heading</t>
  </si>
  <si>
    <t>anthesis</t>
  </si>
  <si>
    <t>early filling</t>
  </si>
  <si>
    <t>late filling</t>
  </si>
  <si>
    <t>Basal</t>
  </si>
  <si>
    <t>Regreening</t>
  </si>
  <si>
    <t>Jointing</t>
  </si>
  <si>
    <t>Anthesis</t>
  </si>
  <si>
    <t>1 | Nongda 212</t>
  </si>
  <si>
    <t>The weather data, which includes the maximum temperature, minimum temperature, and precipitation, were gathered within a 100-m radius of the measurement site usin a HOBO U30 automated weather station manufactured by Onset Computer Co., located in Massachusetts, USA.</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</si>
  <si>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</si>
  <si>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</si>
  <si>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</si>
  <si>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</si>
  <si>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</si>
  <si>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</si>
  <si>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</si>
  <si>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</si>
  <si>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</si>
  <si>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</si>
  <si>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</si>
  <si>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</si>
  <si>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</si>
  <si>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</si>
  <si>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</si>
  <si>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</si>
  <si>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</si>
  <si>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machine harvesting 20 m^ of undisturbed areas within each subplot</t>
  </si>
  <si>
    <t>25/05/1993 to 27/05/1993</t>
  </si>
  <si>
    <t>1 | Triticum aestivum L., cv. Yecora Rojo</t>
  </si>
  <si>
    <t>07/12/1993 to 08/12/1993</t>
  </si>
  <si>
    <t xml:space="preserve">2 | </t>
  </si>
  <si>
    <t>Experiment station of the Universidad Austral de Chile in Valdivia</t>
  </si>
  <si>
    <t>plant densities with cultivars</t>
  </si>
  <si>
    <t>experimental station of the Universidad Austral de Chile</t>
  </si>
  <si>
    <t>Valdivoa</t>
  </si>
  <si>
    <t>soil_note</t>
  </si>
  <si>
    <t>Typic Hapludand soil</t>
  </si>
  <si>
    <t>experimental station of the Universidad Austral de Chile in Valdivia</t>
  </si>
  <si>
    <t>Valdivia</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</si>
  <si>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</si>
  <si>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</si>
  <si>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</si>
  <si>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</si>
  <si>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</si>
  <si>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</si>
  <si>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</si>
  <si>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</si>
  <si>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</si>
  <si>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</si>
  <si>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Water was supplied by irrigation when ncessary to complement rainfall in all experiments, avoiding any risk of water stress</t>
  </si>
  <si>
    <t>All fertilization dosages were designed based on soil analysis guranteeing that the crop would not suffer for any nutrient limitation</t>
  </si>
  <si>
    <t>fertilized at sowing</t>
  </si>
  <si>
    <t>applied at tillering</t>
  </si>
  <si>
    <t>added at tillering</t>
  </si>
  <si>
    <t>2 | Pandora-INIA</t>
  </si>
  <si>
    <t>different irrigation amounts on wheat response to CO2</t>
  </si>
  <si>
    <t>five different treatments, including the application of nitrogen (N), were conducted</t>
  </si>
  <si>
    <t>winter wheat</t>
  </si>
  <si>
    <t>field experiment</t>
  </si>
  <si>
    <t>a randomized block with five replicates, unit plots of 80-m2 size and eight crop residue (CR) management treatments.</t>
  </si>
  <si>
    <t>crop residue (CR) management treatments</t>
  </si>
  <si>
    <t>crop residue (CR) managemnt residue</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</si>
  <si>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</si>
  <si>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</si>
  <si>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</si>
  <si>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</si>
  <si>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</si>
  <si>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</si>
  <si>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</si>
  <si>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incorporation of stubble and straw (CR)into the soil</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</si>
  <si>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</si>
  <si>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</si>
  <si>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</si>
  <si>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</si>
  <si>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</si>
  <si>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</si>
  <si>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</si>
  <si>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</si>
  <si>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</si>
  <si>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</si>
  <si>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</si>
  <si>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</si>
  <si>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</si>
  <si>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</si>
  <si>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</si>
  <si>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</si>
  <si>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</si>
  <si>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</si>
  <si>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</si>
  <si>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</si>
  <si>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</si>
  <si>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</si>
  <si>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</si>
  <si>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</si>
  <si>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typicaly occuring in the middle of June</t>
  </si>
  <si>
    <t>1 | Valgerardo</t>
  </si>
  <si>
    <t>a complete randomized split-split block design with two [CO2] treatments (a[CO2] and e[co2]) as the main plot (fix factor)</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</si>
  <si>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</si>
  <si>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</si>
  <si>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</si>
  <si>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</si>
  <si>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</si>
  <si>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</si>
  <si>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</si>
  <si>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</si>
  <si>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</si>
  <si>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</si>
  <si>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</si>
  <si>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</si>
  <si>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</si>
  <si>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</si>
  <si>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</si>
  <si>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</si>
  <si>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</si>
  <si>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</si>
  <si>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</si>
  <si>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</si>
  <si>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</si>
  <si>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</si>
  <si>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</si>
  <si>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rainfed</t>
  </si>
  <si>
    <t>1 | e[CO2]</t>
  </si>
  <si>
    <t>1 | harvest for TOS1 in 2007</t>
  </si>
  <si>
    <t>2 | irrigated</t>
  </si>
  <si>
    <t>2 | a[CO2]</t>
  </si>
  <si>
    <t>2 | harvest for TOS2 in 2007</t>
  </si>
  <si>
    <t>2 | Triticum aestivum L. cv. Janz</t>
  </si>
  <si>
    <t>experimental farms</t>
  </si>
  <si>
    <t>experiment farms</t>
  </si>
  <si>
    <t>Experimental plots were replicated five times and assigned to a randomized complete block design.</t>
  </si>
  <si>
    <t>Catillon-Fumechon</t>
  </si>
  <si>
    <t>Beauvais</t>
  </si>
  <si>
    <t>the Institut Polytechnique UniLaSalle (Beauvais, France)</t>
  </si>
  <si>
    <t>ANTEDIS company (Catillon-Fumechon, France)</t>
  </si>
  <si>
    <t>Catilllon-Fumechon</t>
  </si>
  <si>
    <t>RGT Sirelia (MG 000)</t>
  </si>
  <si>
    <t>ES Mentor</t>
  </si>
  <si>
    <t>1 | RGT Sirelia (MG 000)</t>
  </si>
  <si>
    <t>2 | ES Mentor</t>
  </si>
  <si>
    <t>long-term fertilizer experiment farm</t>
  </si>
  <si>
    <t>a randomized complete block design with three replications</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</si>
  <si>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</si>
  <si>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</si>
  <si>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</si>
  <si>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</si>
  <si>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</si>
  <si>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</si>
  <si>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</si>
  <si>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</si>
  <si>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</si>
  <si>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</si>
  <si>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</si>
  <si>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</si>
  <si>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</si>
  <si>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These crop management data were obtained from the published data for this field site as described by Fan et al. (2004, 2005a, 2005b 2008) and Liu etal. (2010a, 2013a)</t>
  </si>
  <si>
    <t>straw residue</t>
  </si>
  <si>
    <t>1 | MZ1985</t>
  </si>
  <si>
    <t>2 | WH1983</t>
  </si>
  <si>
    <t>experimental station</t>
  </si>
  <si>
    <t>five kinds of deficit irrigation schedules were tested for winter wheat based on growth stages</t>
  </si>
  <si>
    <t>deficit irrigation schedules</t>
  </si>
  <si>
    <t>Luancheng</t>
  </si>
  <si>
    <t>a fertile topsoil, plenty of organic matter in loamy soil, and a high grain yield (Yhang et al., 2002)</t>
  </si>
  <si>
    <t>fertile topsoil and abundant organic matter in the loamy soil</t>
  </si>
  <si>
    <t>luancheng</t>
  </si>
  <si>
    <t>Gaozou No. 503</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</si>
  <si>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</si>
  <si>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</si>
  <si>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</si>
  <si>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</si>
  <si>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</si>
  <si>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</si>
  <si>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</si>
  <si>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 281.5mm during the experiment</t>
  </si>
  <si>
    <t>irrigated 323.9mm during the experiment</t>
  </si>
  <si>
    <t>irrigated 247.9mm during the experiment</t>
  </si>
  <si>
    <t>irrigated 404.8mm during the experiment</t>
  </si>
  <si>
    <t>irrigated 90mm during the experiment</t>
  </si>
  <si>
    <t>irrigated 234mm during the experiment</t>
  </si>
  <si>
    <t>irrigated 230mm during the experiment</t>
  </si>
  <si>
    <t>irrigated 216.7mm during the experiment</t>
  </si>
  <si>
    <t>irrigated 364.7mm during the experiment</t>
  </si>
  <si>
    <t>irrigated 80mm during the experiment</t>
  </si>
  <si>
    <t>before sowing, irrigation contain fertilization</t>
  </si>
  <si>
    <t>1 | Gaozou No. 503</t>
  </si>
  <si>
    <t>experiment stations</t>
  </si>
  <si>
    <t xml:space="preserve">different fertilizer amount </t>
  </si>
  <si>
    <t>note</t>
  </si>
  <si>
    <t>Triticum Durum, Desf.; cv. Ofanto)</t>
  </si>
  <si>
    <t>The sowing time windows of durum wheat in the study area was between mid-November and mid-December. Durum wheat was sown on 28 December 2006.</t>
  </si>
  <si>
    <t>no supplemental irrigation selected</t>
  </si>
  <si>
    <t>apply at sowing</t>
  </si>
  <si>
    <t>1 | Triticum Durum, Desf.; cv. Ofanto)</t>
  </si>
  <si>
    <t>1 | field experiment farm "Podere"</t>
  </si>
  <si>
    <t>Haijun</t>
  </si>
  <si>
    <t>Yan</t>
  </si>
  <si>
    <t>yanhj@cau.deu.cn</t>
  </si>
  <si>
    <t>Douglas</t>
  </si>
  <si>
    <t>Hunsaker</t>
  </si>
  <si>
    <t>dhunsake@uswcl.ars.ag.gov</t>
  </si>
  <si>
    <t>Daniel</t>
  </si>
  <si>
    <t>Calderini</t>
  </si>
  <si>
    <t>F.</t>
  </si>
  <si>
    <t>daniel calderini@uach.cl</t>
  </si>
  <si>
    <t>Domenico</t>
  </si>
  <si>
    <t>Ventrella</t>
  </si>
  <si>
    <t>domenico.ventrella@entecra.it</t>
  </si>
  <si>
    <t>Saman</t>
  </si>
  <si>
    <t>Seneweera</t>
  </si>
  <si>
    <t>Guenole</t>
  </si>
  <si>
    <t>Boulch</t>
  </si>
  <si>
    <t>guenole.boulch@unilasalle.fr</t>
  </si>
  <si>
    <t>Y.</t>
  </si>
  <si>
    <t>Yang</t>
  </si>
  <si>
    <t>Jingyi.yang@agr.gc.ca</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</si>
  <si>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</si>
  <si>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</si>
  <si>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</si>
  <si>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</si>
  <si>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</si>
  <si>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</si>
  <si>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</si>
  <si>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</si>
  <si>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</si>
  <si>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</si>
  <si>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</si>
  <si>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</si>
  <si>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</si>
  <si>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</si>
  <si>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</si>
  <si>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</si>
  <si>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</si>
  <si>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</si>
  <si>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</si>
  <si>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</si>
  <si>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</si>
  <si>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</si>
  <si>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</si>
  <si>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</si>
  <si>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</si>
  <si>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</si>
  <si>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</si>
  <si>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</si>
  <si>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</si>
  <si>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</si>
  <si>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</si>
  <si>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</si>
  <si>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</si>
  <si>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</si>
  <si>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</si>
  <si>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</si>
  <si>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</si>
  <si>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</si>
  <si>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</si>
  <si>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</si>
  <si>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</si>
  <si>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</si>
  <si>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</si>
  <si>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</si>
  <si>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</si>
  <si>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</si>
  <si>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</si>
  <si>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</si>
  <si>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</si>
  <si>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</si>
  <si>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</si>
  <si>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</si>
  <si>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</si>
  <si>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</si>
  <si>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</si>
  <si>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</si>
  <si>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</si>
  <si>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</si>
  <si>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</si>
  <si>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</si>
  <si>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</si>
  <si>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</si>
  <si>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</si>
  <si>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</si>
  <si>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</si>
  <si>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</si>
  <si>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</si>
  <si>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</si>
  <si>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</si>
  <si>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</si>
  <si>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</si>
  <si>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</si>
  <si>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</si>
  <si>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Olesen</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</si>
  <si>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</si>
  <si>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</si>
  <si>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</si>
  <si>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</si>
  <si>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</si>
  <si>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</si>
  <si>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</si>
  <si>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</si>
  <si>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</si>
  <si>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</si>
  <si>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</si>
  <si>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</si>
  <si>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</si>
  <si>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</si>
  <si>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</si>
  <si>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</si>
  <si>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</si>
  <si>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</si>
  <si>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</si>
  <si>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</si>
  <si>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</si>
  <si>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</si>
  <si>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</si>
  <si>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</si>
  <si>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</si>
  <si>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</si>
  <si>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</si>
  <si>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</si>
  <si>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</si>
  <si>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</si>
  <si>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</si>
  <si>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</si>
  <si>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</si>
  <si>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</si>
  <si>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</si>
  <si>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</si>
  <si>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</si>
  <si>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</si>
  <si>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</si>
  <si>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</si>
  <si>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</si>
  <si>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</si>
  <si>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</si>
  <si>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</si>
  <si>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</si>
  <si>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</si>
  <si>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</si>
  <si>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</si>
  <si>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</si>
  <si>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</si>
  <si>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</si>
  <si>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</si>
  <si>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</si>
  <si>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</si>
  <si>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</si>
  <si>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</si>
  <si>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</si>
  <si>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</si>
  <si>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</si>
  <si>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</si>
  <si>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</si>
  <si>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</si>
  <si>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</si>
  <si>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</si>
  <si>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</si>
  <si>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</si>
  <si>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</si>
  <si>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</si>
  <si>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</si>
  <si>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</si>
  <si>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</si>
  <si>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</si>
  <si>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</si>
  <si>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</si>
  <si>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</si>
  <si>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</si>
  <si>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</si>
  <si>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</si>
  <si>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</si>
  <si>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</si>
  <si>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</si>
  <si>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</si>
  <si>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</si>
  <si>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</si>
  <si>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</si>
  <si>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</si>
  <si>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</si>
  <si>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</si>
  <si>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</si>
  <si>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</si>
  <si>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</si>
  <si>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</si>
  <si>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</si>
  <si>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</si>
  <si>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</si>
  <si>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</si>
  <si>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sixteen plots were arranged into four blocks with four replications in each year, plant area: 25-35 m2</t>
  </si>
  <si>
    <t>1 | beauvais</t>
  </si>
  <si>
    <t>2 | catillon</t>
  </si>
  <si>
    <t>spread on CR</t>
  </si>
  <si>
    <t>Weather Station ID</t>
  </si>
  <si>
    <t>field trials</t>
  </si>
  <si>
    <t>Sowing dates</t>
  </si>
  <si>
    <t>Leeston</t>
  </si>
  <si>
    <t>Wakanui</t>
  </si>
  <si>
    <t>Canterbury Region of South Island</t>
  </si>
  <si>
    <t>soft wheat with very high yield potential associated with a long grain-filling period</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</si>
  <si>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</si>
  <si>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</si>
  <si>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</si>
  <si>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</si>
  <si>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</si>
  <si>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</si>
  <si>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</si>
  <si>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</si>
  <si>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</si>
  <si>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</si>
  <si>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</si>
  <si>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</si>
  <si>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</si>
  <si>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</si>
  <si>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</si>
  <si>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</si>
  <si>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</si>
  <si>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</si>
  <si>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</si>
  <si>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</si>
  <si>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</si>
  <si>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</si>
  <si>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</si>
  <si>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</si>
  <si>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</si>
  <si>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</si>
  <si>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</si>
  <si>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</si>
  <si>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</si>
  <si>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</si>
  <si>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</si>
  <si>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</si>
  <si>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</si>
  <si>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</si>
  <si>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</si>
  <si>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</si>
  <si>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</si>
  <si>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</si>
  <si>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</si>
  <si>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</si>
  <si>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</si>
  <si>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</si>
  <si>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</si>
  <si>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</si>
  <si>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</si>
  <si>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</si>
  <si>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</si>
  <si>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</si>
  <si>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</si>
  <si>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</si>
  <si>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</si>
  <si>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</si>
  <si>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</si>
  <si>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</si>
  <si>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</si>
  <si>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</si>
  <si>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</si>
  <si>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</si>
  <si>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</si>
  <si>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</si>
  <si>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</si>
  <si>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</si>
  <si>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</si>
  <si>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</si>
  <si>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</si>
  <si>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</si>
  <si>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</si>
  <si>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</si>
  <si>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</si>
  <si>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</si>
  <si>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</si>
  <si>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</si>
  <si>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</si>
  <si>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</si>
  <si>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</si>
  <si>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</si>
  <si>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</si>
  <si>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</si>
  <si>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</si>
  <si>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</si>
  <si>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</si>
  <si>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</si>
  <si>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</si>
  <si>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</si>
  <si>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</si>
  <si>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</si>
  <si>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</si>
  <si>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</si>
  <si>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</si>
  <si>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</si>
  <si>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</si>
  <si>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</si>
  <si>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</si>
  <si>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</si>
  <si>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</si>
  <si>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</si>
  <si>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</si>
  <si>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</si>
  <si>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</si>
  <si>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</si>
  <si>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</si>
  <si>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</si>
  <si>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</si>
  <si>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</si>
  <si>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</si>
  <si>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</si>
  <si>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</si>
  <si>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</si>
  <si>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</si>
  <si>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</si>
  <si>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</si>
  <si>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</si>
  <si>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</si>
  <si>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</si>
  <si>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</si>
  <si>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</si>
  <si>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</si>
  <si>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</si>
  <si>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</si>
  <si>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</si>
  <si>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</si>
  <si>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</si>
  <si>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</si>
  <si>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</si>
  <si>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</si>
  <si>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</si>
  <si>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</si>
  <si>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</si>
  <si>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</si>
  <si>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</si>
  <si>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</si>
  <si>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</si>
  <si>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</si>
  <si>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</si>
  <si>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</si>
  <si>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</si>
  <si>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</si>
  <si>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</si>
  <si>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</si>
  <si>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</si>
  <si>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</si>
  <si>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</si>
  <si>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</si>
  <si>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</si>
  <si>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</si>
  <si>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</si>
  <si>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</si>
  <si>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</si>
  <si>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</si>
  <si>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</si>
  <si>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</si>
  <si>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</si>
  <si>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</si>
  <si>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</si>
  <si>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</si>
  <si>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</si>
  <si>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</si>
  <si>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</si>
  <si>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</si>
  <si>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</si>
  <si>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</si>
  <si>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</si>
  <si>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</si>
  <si>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</si>
  <si>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</si>
  <si>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</si>
  <si>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</si>
  <si>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</si>
  <si>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</si>
  <si>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</si>
  <si>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</si>
  <si>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</si>
  <si>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</si>
  <si>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</si>
  <si>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</si>
  <si>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</si>
  <si>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</si>
  <si>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</si>
  <si>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</si>
  <si>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</si>
  <si>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</si>
  <si>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</si>
  <si>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</si>
  <si>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</si>
  <si>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</si>
  <si>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</si>
  <si>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</si>
  <si>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</si>
  <si>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</si>
  <si>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</si>
  <si>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</si>
  <si>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</si>
  <si>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</si>
  <si>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</si>
  <si>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</si>
  <si>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</si>
  <si>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seed sowing densities</t>
  </si>
  <si>
    <t>a split-plot design with sowing dates as the main plots and sowing rates as the subplots</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</si>
  <si>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</si>
  <si>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</si>
  <si>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</si>
  <si>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</si>
  <si>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</si>
  <si>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</si>
  <si>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</si>
  <si>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</si>
  <si>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</si>
  <si>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Ussana</t>
  </si>
  <si>
    <t>Benatzu</t>
  </si>
  <si>
    <t>durum wheat growing area of Southern Sardinia, Italy</t>
  </si>
  <si>
    <t>sandy clay loam soil</t>
  </si>
  <si>
    <t>clay loam soil</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</si>
  <si>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</si>
  <si>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</si>
  <si>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</si>
  <si>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</si>
  <si>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</si>
  <si>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</si>
  <si>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</si>
  <si>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</si>
  <si>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</si>
  <si>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</si>
  <si>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</si>
  <si>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</si>
  <si>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</si>
  <si>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</si>
  <si>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</si>
  <si>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</si>
  <si>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</si>
  <si>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</si>
  <si>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</si>
  <si>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</si>
  <si>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</si>
  <si>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</si>
  <si>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</si>
  <si>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fertilizer application at sowing</t>
  </si>
  <si>
    <t>Fertilizer application at the end of tillering (Jan-Mar)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</si>
  <si>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</si>
  <si>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</si>
  <si>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</si>
  <si>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</si>
  <si>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</si>
  <si>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200kg[N]/ha</t>
  </si>
  <si>
    <t>250kg[N]/ha</t>
  </si>
  <si>
    <t>300kg[N]/ha</t>
  </si>
  <si>
    <t>350kg[N]/ha</t>
  </si>
  <si>
    <t>Shoukat2024_2021</t>
  </si>
  <si>
    <t>Shoukat2024_2022</t>
  </si>
  <si>
    <t>Shoukat2024</t>
  </si>
  <si>
    <t>N54</t>
  </si>
  <si>
    <t>N121</t>
  </si>
  <si>
    <t>N187</t>
  </si>
  <si>
    <t>N254</t>
  </si>
  <si>
    <t>N321</t>
  </si>
  <si>
    <t>1 | N54</t>
  </si>
  <si>
    <t>2 | N121</t>
  </si>
  <si>
    <t>3 | N187</t>
  </si>
  <si>
    <t>4 | N254</t>
  </si>
  <si>
    <t>5 | N321</t>
  </si>
  <si>
    <t>Hunsaker1996_1993</t>
  </si>
  <si>
    <t>Hunsaker1996_1994</t>
  </si>
  <si>
    <t>Hunsaker1996</t>
  </si>
  <si>
    <t>WET</t>
  </si>
  <si>
    <t>DRY</t>
  </si>
  <si>
    <t>1 | WET</t>
  </si>
  <si>
    <t>2 | DRY</t>
  </si>
  <si>
    <t>Bustos-Korts2013_2009</t>
  </si>
  <si>
    <t>Bustos-Korts2013_2010</t>
  </si>
  <si>
    <t>Bustos-Korts2013</t>
  </si>
  <si>
    <t>Bustos-Korts2013_2011</t>
  </si>
  <si>
    <t>Exp.1 was set in a randomized complete block. Each block concissted of a continuous plot where every genetype was sown in three rows of 1.5m long.</t>
  </si>
  <si>
    <t>In Exp.2 the design corresponded to a spilt-plot arragement with three replications. Plots of conventional density were 1.35m wide and 2.0m long and the ones of low density were squared plots of 1.5 by 1.5m</t>
  </si>
  <si>
    <t>conventional density</t>
  </si>
  <si>
    <t>low density</t>
  </si>
  <si>
    <t>water was supplied by irrigation when necessary to complement rainfall in all experiments, avoiding any risk of water stress</t>
  </si>
  <si>
    <t>105 spring wheat DH lines</t>
  </si>
  <si>
    <t>1 | 105 spring wheat DH lines</t>
  </si>
  <si>
    <t>1 | DH1</t>
  </si>
  <si>
    <t>2 | DH2</t>
  </si>
  <si>
    <t>3 | Pandora-INIA</t>
  </si>
  <si>
    <t>4 | Invento-BAER</t>
  </si>
  <si>
    <t>1 | conventional density</t>
  </si>
  <si>
    <t>2 | low density</t>
  </si>
  <si>
    <t>DH1 conventional density</t>
  </si>
  <si>
    <t>DH2 conventional density</t>
  </si>
  <si>
    <t>Pandora-INIA conventional density</t>
  </si>
  <si>
    <t>DH1 low density</t>
  </si>
  <si>
    <t>DH2 low density</t>
  </si>
  <si>
    <t>Pandora-INIA low density</t>
  </si>
  <si>
    <t>Invento-BEAR conventional density</t>
  </si>
  <si>
    <t>Invento-BEAR low density</t>
  </si>
  <si>
    <t>Ventrella2016_1977</t>
  </si>
  <si>
    <t>Ventrella2016_1978</t>
  </si>
  <si>
    <t>Ventrella2016_1979</t>
  </si>
  <si>
    <t>Ventrella2016_1980</t>
  </si>
  <si>
    <t>Ventrella2016_1981</t>
  </si>
  <si>
    <t>Ventrella2016_1982</t>
  </si>
  <si>
    <t>Ventrella2016_1983</t>
  </si>
  <si>
    <t>Ventrella2016_1984</t>
  </si>
  <si>
    <t>Ventrella2016_1985</t>
  </si>
  <si>
    <t>Ventrella2016_1986</t>
  </si>
  <si>
    <t>Ventrella2016_1987</t>
  </si>
  <si>
    <t>Ventrella2016_1988</t>
  </si>
  <si>
    <t>Ventrella2016_1989</t>
  </si>
  <si>
    <t>Ventrella2016_1990</t>
  </si>
  <si>
    <t>Ventrella2016_1991</t>
  </si>
  <si>
    <t>Ventrella2016_1992</t>
  </si>
  <si>
    <t>Ventrella2016_1993</t>
  </si>
  <si>
    <t>Ventrella2016_1994</t>
  </si>
  <si>
    <t>Ventrella2016_1995</t>
  </si>
  <si>
    <t>Ventrella2016_1996</t>
  </si>
  <si>
    <t>Ventrella2016_1997</t>
  </si>
  <si>
    <t>Ventrella2016_1998</t>
  </si>
  <si>
    <t>Ventrella2016_1999</t>
  </si>
  <si>
    <t>Ventrella2016_2000</t>
  </si>
  <si>
    <t>Ventrella2016_2001</t>
  </si>
  <si>
    <t>Ventrella2016_2002</t>
  </si>
  <si>
    <t>Ventrella2016_2003</t>
  </si>
  <si>
    <t>Ventrella2016_2004</t>
  </si>
  <si>
    <t>Ventrella2016_2005</t>
  </si>
  <si>
    <t>Ventrella2016_2006</t>
  </si>
  <si>
    <t>Ventrella2016_2007</t>
  </si>
  <si>
    <t>Ventrella2016_2008</t>
  </si>
  <si>
    <t>Ventrella2016_2009</t>
  </si>
  <si>
    <t>Ventrella2016_2010</t>
  </si>
  <si>
    <t>Ventrella2016_2011</t>
  </si>
  <si>
    <t>Ventrella2016_2012</t>
  </si>
  <si>
    <t>Ventrella2016</t>
  </si>
  <si>
    <t>T1</t>
  </si>
  <si>
    <t>T2_T2_T3_T4_T5_T6_T7_T8</t>
  </si>
  <si>
    <t>T3 T6</t>
  </si>
  <si>
    <t>T4 T7</t>
  </si>
  <si>
    <t>T5 T8</t>
  </si>
  <si>
    <t xml:space="preserve"> top dressing(NH4NO3)</t>
  </si>
  <si>
    <t>top dressing(NH4NO3)</t>
  </si>
  <si>
    <t>top dressing (NH4NO3)</t>
  </si>
  <si>
    <t>T1 T2</t>
  </si>
  <si>
    <t>Chemically with herbicideapplied in March before stem elongation and in accordance to local practices</t>
  </si>
  <si>
    <t>1 | T1</t>
  </si>
  <si>
    <t>1 | T1 T2</t>
  </si>
  <si>
    <t>Valgerardo_T1</t>
  </si>
  <si>
    <t>Valgerardo_T2</t>
  </si>
  <si>
    <t>2 | T2_T2_T3_T4_T5_T6_T7_T8</t>
  </si>
  <si>
    <t>Valgerardo_T3</t>
  </si>
  <si>
    <t xml:space="preserve">T1 T2 T3 T4 T5 </t>
  </si>
  <si>
    <t>T6 T7 T8</t>
  </si>
  <si>
    <t>500m3 ha-1 on CR</t>
  </si>
  <si>
    <t xml:space="preserve">1 | T1 T2 T3 T4 T5 </t>
  </si>
  <si>
    <t>2 | T6 T7 T8</t>
  </si>
  <si>
    <t>Valgerardo_T4</t>
  </si>
  <si>
    <t>Valgerardo_T5</t>
  </si>
  <si>
    <t>Valgerardo_T6</t>
  </si>
  <si>
    <t>Valgerardo_T7</t>
  </si>
  <si>
    <t>Valgerardo_T8</t>
  </si>
  <si>
    <t>2 | T3 T6</t>
  </si>
  <si>
    <t>3 | T4 T7</t>
  </si>
  <si>
    <t>4 | T5 T8</t>
  </si>
  <si>
    <t>1 | Appulo</t>
  </si>
  <si>
    <t>Appulo_T1</t>
  </si>
  <si>
    <t>Appulo_T2</t>
  </si>
  <si>
    <t>Appulo_T3</t>
  </si>
  <si>
    <t>Appulo_T4</t>
  </si>
  <si>
    <t>Appulo_T5</t>
  </si>
  <si>
    <t>Appulo_T6</t>
  </si>
  <si>
    <t>Appulo_T7</t>
  </si>
  <si>
    <t>Appulo_T8</t>
  </si>
  <si>
    <t>1 | Latino</t>
  </si>
  <si>
    <t>Latino_T1</t>
  </si>
  <si>
    <t>Latino_T2</t>
  </si>
  <si>
    <t>Latino_T3</t>
  </si>
  <si>
    <t>Latino_T4</t>
  </si>
  <si>
    <t>Latino_T5</t>
  </si>
  <si>
    <t>Latino_T6</t>
  </si>
  <si>
    <t>Latino_T7</t>
  </si>
  <si>
    <t>Latino_T8</t>
  </si>
  <si>
    <t>1 | Appio</t>
  </si>
  <si>
    <t>1 | Simeto</t>
  </si>
  <si>
    <t>1 | Ofanto</t>
  </si>
  <si>
    <t>Fernando2013_2007</t>
  </si>
  <si>
    <t>Fernando2013_2008</t>
  </si>
  <si>
    <t>Fernando2013_2009</t>
  </si>
  <si>
    <t>Fernando2013</t>
  </si>
  <si>
    <t>TOS2</t>
  </si>
  <si>
    <t>TOS1</t>
  </si>
  <si>
    <t>1 | TOS1</t>
  </si>
  <si>
    <t>2 | TOS2</t>
  </si>
  <si>
    <t>1 | harvest for TOS1 in 2008</t>
  </si>
  <si>
    <t>2 | harvest for TOS2 in 2008</t>
  </si>
  <si>
    <t>Yitpi_TOS1_rainfed_e[CO2]</t>
  </si>
  <si>
    <t>Janz_TOS1_rainfed_e[CO2]</t>
  </si>
  <si>
    <t>Yitpi_TOS2_rainfed_e[CO2]</t>
  </si>
  <si>
    <t>Janz_TOS2_rainfed_e[CO2]</t>
  </si>
  <si>
    <t>Yitpi_TOS1_rainfed_a[CO2]</t>
  </si>
  <si>
    <t>Janz_TOS1_rainfed_a[CO2]</t>
  </si>
  <si>
    <t>Yitpi_TOS2_rainfed_a[CO2]</t>
  </si>
  <si>
    <t>Janz_TOS2_rainfed_a[CO2]</t>
  </si>
  <si>
    <t>Yitpi_TOS1_irrigated_a[CO2]</t>
  </si>
  <si>
    <t>Janz_TOS1_irrigated_a[CO2]</t>
  </si>
  <si>
    <t>Yitpi_TOS2_irrigated_a[CO2]</t>
  </si>
  <si>
    <t>Janz_TOS2_irrigated_a[CO2]</t>
  </si>
  <si>
    <t>Yitpi_TOS1_irrigated_e[CO2]</t>
  </si>
  <si>
    <t>Janz_TOS1_irrigated_e[CO2]</t>
  </si>
  <si>
    <t>Yitpi_TOS2_irrigated_e[CO2]</t>
  </si>
  <si>
    <t>Janz_TOS2_irrigated_e[CO2]</t>
  </si>
  <si>
    <t>1 | harvest for TOS1 in 2009</t>
  </si>
  <si>
    <t>2 | harvest for TOS2 in 2009</t>
  </si>
  <si>
    <t>Boulch2021_2009_beauvais</t>
  </si>
  <si>
    <t>Boulch2021_2009_catillon</t>
  </si>
  <si>
    <t>Boulch2021_beauvais</t>
  </si>
  <si>
    <t>Boulch2021_catillon</t>
  </si>
  <si>
    <t>1 | State Key Laboratory of Grassland and Agro-ecosystems, School of Life Sciences, Lanzhou University, South Tianshui Road, Lanzhou, China</t>
  </si>
  <si>
    <t>Beauvais_1</t>
  </si>
  <si>
    <t>Beauvais_2</t>
  </si>
  <si>
    <t>Catillon-Fummenchon</t>
  </si>
  <si>
    <t>1 | Beauvais_1</t>
  </si>
  <si>
    <t>2 | Beauvais_2</t>
  </si>
  <si>
    <t>RGT Sirelia _Beauvais_1</t>
  </si>
  <si>
    <t>RGT Sirelia _Beauvais_2</t>
  </si>
  <si>
    <t>ES Mentor _Beauvais_1</t>
  </si>
  <si>
    <t>ES Mentor _Beauvais_2</t>
  </si>
  <si>
    <t>3 | Catillon-Fummenchon</t>
  </si>
  <si>
    <t>RGT Sirelia _Catillon-Fummenchon</t>
  </si>
  <si>
    <t>ES Mentor _Catillon-Fummenchon</t>
  </si>
  <si>
    <t>Li2014_1979</t>
  </si>
  <si>
    <t>Li2014_1980</t>
  </si>
  <si>
    <t>Li2014_1981</t>
  </si>
  <si>
    <t>Li2014_1982</t>
  </si>
  <si>
    <t>Li2014_1983</t>
  </si>
  <si>
    <t>Li2014_1984</t>
  </si>
  <si>
    <t>Li2014_1985</t>
  </si>
  <si>
    <t>Li2014_1986</t>
  </si>
  <si>
    <t>Li2014_1987</t>
  </si>
  <si>
    <t>Li2014_1988</t>
  </si>
  <si>
    <t>Li2014_1989</t>
  </si>
  <si>
    <t>Li2014_1990</t>
  </si>
  <si>
    <t>Li2014_1991</t>
  </si>
  <si>
    <t>Li2014_1992</t>
  </si>
  <si>
    <t>Li2014</t>
  </si>
  <si>
    <t>N0</t>
  </si>
  <si>
    <t>N90</t>
  </si>
  <si>
    <t>SN90</t>
  </si>
  <si>
    <t>MN90</t>
  </si>
  <si>
    <t>1 | N0</t>
  </si>
  <si>
    <t>2 | N90</t>
  </si>
  <si>
    <t>3 | SN90</t>
  </si>
  <si>
    <t>4 | MN90</t>
  </si>
  <si>
    <t>Iqba2014_1998</t>
  </si>
  <si>
    <t>Iqba2014_1999</t>
  </si>
  <si>
    <t>Iqba2014_2000</t>
  </si>
  <si>
    <t>Iqba2014</t>
  </si>
  <si>
    <t>TreatmentA</t>
  </si>
  <si>
    <t>TreatmentB</t>
  </si>
  <si>
    <t>TreatmentC</t>
  </si>
  <si>
    <t>TreatmentD</t>
  </si>
  <si>
    <t>TreatmentE</t>
  </si>
  <si>
    <t>5 | TreatmentE</t>
  </si>
  <si>
    <t>1 | TreatmentA</t>
  </si>
  <si>
    <t>2 | TreatmentB</t>
  </si>
  <si>
    <t>3 | TreatmentC</t>
  </si>
  <si>
    <t>4 | TreatmentD</t>
  </si>
  <si>
    <t>Basso2010_1991</t>
  </si>
  <si>
    <t>Basso2010_1992</t>
  </si>
  <si>
    <t>Basso2010_1993</t>
  </si>
  <si>
    <t>Basso2010_1994</t>
  </si>
  <si>
    <t>Basso2010_1995</t>
  </si>
  <si>
    <t>Basso2010_1996</t>
  </si>
  <si>
    <t>Basso2010_1997</t>
  </si>
  <si>
    <t>Basso2010_1998</t>
  </si>
  <si>
    <t>Basso2010_1999</t>
  </si>
  <si>
    <t>Basso2010_2000</t>
  </si>
  <si>
    <t>Basso2010_2001</t>
  </si>
  <si>
    <t>Basso2010_2002</t>
  </si>
  <si>
    <t>Basso2010_2003</t>
  </si>
  <si>
    <t>Basso2010_2004</t>
  </si>
  <si>
    <t>Basso2010_2005</t>
  </si>
  <si>
    <t>Basso2010_2006</t>
  </si>
  <si>
    <t>Basso2010</t>
  </si>
  <si>
    <t>0N</t>
  </si>
  <si>
    <t>90N</t>
  </si>
  <si>
    <t>2 | 90N</t>
  </si>
  <si>
    <t>1 | 0N</t>
  </si>
  <si>
    <t>Dueri2022_2013</t>
  </si>
  <si>
    <t>Dueri2022_2014</t>
  </si>
  <si>
    <t>Dueri2022_2015</t>
  </si>
  <si>
    <t>Dueri2022_2016</t>
  </si>
  <si>
    <t>Dueri2022_2017</t>
  </si>
  <si>
    <t>Dueri2022_2018</t>
  </si>
  <si>
    <t>Dueri2022</t>
  </si>
  <si>
    <t>Leeston_Ferbruary</t>
  </si>
  <si>
    <t>Leeston_late_March</t>
  </si>
  <si>
    <t>Leeston_February</t>
  </si>
  <si>
    <t>Leeston_April</t>
  </si>
  <si>
    <t>Wakanui_Early_March</t>
  </si>
  <si>
    <t>Leeston_Early_March</t>
  </si>
  <si>
    <t>Leeston_Late_March</t>
  </si>
  <si>
    <t>Wakanui_February</t>
  </si>
  <si>
    <t>Wakanui_Late_March</t>
  </si>
  <si>
    <t>Wakanui_April</t>
  </si>
  <si>
    <t>1 | Leeston_Ferbruary</t>
  </si>
  <si>
    <t>2 | Leeston_late_March</t>
  </si>
  <si>
    <t>1 | Leeston_February</t>
  </si>
  <si>
    <t>3 | Leeston_April</t>
  </si>
  <si>
    <t>2 | Leeston_Early_March</t>
  </si>
  <si>
    <t>3 | Leeston_Late_March</t>
  </si>
  <si>
    <t>4 | Leeston_April</t>
  </si>
  <si>
    <t>1 | Wakanui_February</t>
  </si>
  <si>
    <t>2 | Wakanui_Early_March</t>
  </si>
  <si>
    <t>3 | Wakanui_Late_March</t>
  </si>
  <si>
    <t>4 | Wakanui_April</t>
  </si>
  <si>
    <t>1 | Wakanui_Early_March</t>
  </si>
  <si>
    <t>2 | Wakanui_Late_March</t>
  </si>
  <si>
    <t>3 | Wakanui_April</t>
  </si>
  <si>
    <t>Dettori2017_1974</t>
  </si>
  <si>
    <t>Dettori2017_1975</t>
  </si>
  <si>
    <t>Dettori2017_1976</t>
  </si>
  <si>
    <t>Dettori2017_1977</t>
  </si>
  <si>
    <t>Dettori2017_1978</t>
  </si>
  <si>
    <t>Dettori2017_1979</t>
  </si>
  <si>
    <t>Dettori2017_1980</t>
  </si>
  <si>
    <t>Dettori2017_1981</t>
  </si>
  <si>
    <t>Dettori2017_1982</t>
  </si>
  <si>
    <t>Dettori2017_1983</t>
  </si>
  <si>
    <t>Dettori2017_1984</t>
  </si>
  <si>
    <t>Dettori2017_1985</t>
  </si>
  <si>
    <t>Dettori2017_1986</t>
  </si>
  <si>
    <t>Dettori2017_1987</t>
  </si>
  <si>
    <t>Dettori2017_1988</t>
  </si>
  <si>
    <t>Dettori2017_1989</t>
  </si>
  <si>
    <t>Dettori2017_1990</t>
  </si>
  <si>
    <t>Dettori2017_1991</t>
  </si>
  <si>
    <t>Dettori2017_1992</t>
  </si>
  <si>
    <t>Dettori2017_1993</t>
  </si>
  <si>
    <t>Dettori2017_1994</t>
  </si>
  <si>
    <t>Dettori2017_1995</t>
  </si>
  <si>
    <t>Dettori2017_1996</t>
  </si>
  <si>
    <t>Dettori2017_1997</t>
  </si>
  <si>
    <t>Dettori2017_1998</t>
  </si>
  <si>
    <t>Dettori2017_1999</t>
  </si>
  <si>
    <t>Dettori2017_2000</t>
  </si>
  <si>
    <t>Dettori2017_2001</t>
  </si>
  <si>
    <t>Dettori2017_2002</t>
  </si>
  <si>
    <t>Dettori2017_2003</t>
  </si>
  <si>
    <t>Dettori2017_Benatzu</t>
  </si>
  <si>
    <t>Dettori2017_Ussana</t>
  </si>
  <si>
    <t>Dettori2017</t>
  </si>
  <si>
    <t>Dettori2017_2004</t>
  </si>
  <si>
    <t>Benatzu_earliest</t>
  </si>
  <si>
    <t>Benatzu_mean</t>
  </si>
  <si>
    <t>Benatzu_latest</t>
  </si>
  <si>
    <t>Ussana_earliest</t>
  </si>
  <si>
    <t>Ussana_mean</t>
  </si>
  <si>
    <t>Ussana_latest</t>
  </si>
  <si>
    <t>Benatzu_ealiest</t>
  </si>
  <si>
    <t>Benatzu_lateset</t>
  </si>
  <si>
    <t>Ussana_ealiest</t>
  </si>
  <si>
    <t>Ussana_lateset</t>
  </si>
  <si>
    <t>1 | Benatzu_earliest</t>
  </si>
  <si>
    <t>2 | Benatzu_mean</t>
  </si>
  <si>
    <t>3 | Benatzu_latest</t>
  </si>
  <si>
    <t>4 | Ussana_earliest</t>
  </si>
  <si>
    <t>5 | Ussana_mean</t>
  </si>
  <si>
    <t>6 | Ussana_latest</t>
  </si>
  <si>
    <t>1 | Benatzu_ealiest</t>
  </si>
  <si>
    <t>3 | Benatzu_lateset</t>
  </si>
  <si>
    <t>4 | Ussana_ealiest</t>
  </si>
  <si>
    <t>6 | Ussana_lateset</t>
  </si>
  <si>
    <t>Benatzu_Creso_earliest</t>
  </si>
  <si>
    <t>Benatzu_Duilio_earliest</t>
  </si>
  <si>
    <t>Benatzu_Simeto_earliest</t>
  </si>
  <si>
    <t>Benatzu_Creso_mean</t>
  </si>
  <si>
    <t>Benatzu_Duilio_mean</t>
  </si>
  <si>
    <t>Benatzu_Simeto_mean</t>
  </si>
  <si>
    <t>Benatzu_Creso_latest</t>
  </si>
  <si>
    <t>Benatzu_Duilio_latest</t>
  </si>
  <si>
    <t>Benatzu_Simeto_latest</t>
  </si>
  <si>
    <t>Ussana_Creso_earliest</t>
  </si>
  <si>
    <t>Ussana_Duilio_earliest</t>
  </si>
  <si>
    <t>Ussana_Simeto_earliest</t>
  </si>
  <si>
    <t>Ussana_Creso_mean</t>
  </si>
  <si>
    <t>Ussana_Duilio_mean</t>
  </si>
  <si>
    <t>Ussana_Simeto_mean</t>
  </si>
  <si>
    <t>Ussana_Creso_latest</t>
  </si>
  <si>
    <t>Ussana_Duilio_latest</t>
  </si>
  <si>
    <t>Ussana_Simeto_latest</t>
  </si>
  <si>
    <t>research station</t>
  </si>
  <si>
    <t>wide range of plant densities</t>
  </si>
  <si>
    <t>Sowing density</t>
  </si>
  <si>
    <t>Lelystad</t>
  </si>
  <si>
    <t>Netherland</t>
  </si>
  <si>
    <t>Research Station for Arable Farming and Field Production of Vegetables</t>
  </si>
  <si>
    <t>1 | Research Station for Arable Farming and Field Production of Vegetables</t>
  </si>
  <si>
    <t>Darwinkel</t>
  </si>
  <si>
    <t>10.18174/njas.v26i4.17081</t>
  </si>
  <si>
    <t>https://wur.on.worldcat.org/oclc/1200349190</t>
  </si>
  <si>
    <t>Patterns of tillering and grain production of winter wheat at a wide range of plant densities</t>
  </si>
  <si>
    <t>Lely</t>
  </si>
  <si>
    <t>5 plants/m2</t>
  </si>
  <si>
    <t>25 plants/m2</t>
  </si>
  <si>
    <t>50 plants/m2</t>
  </si>
  <si>
    <t>100 plants/m2</t>
  </si>
  <si>
    <t>200 plants/m2</t>
  </si>
  <si>
    <t>400 plants/m2</t>
  </si>
  <si>
    <t>800 plants/m2</t>
  </si>
  <si>
    <t>Depth: 20-30 mm</t>
  </si>
  <si>
    <t>1 | Lely</t>
  </si>
  <si>
    <t>1 | 5 plants/m2</t>
  </si>
  <si>
    <t>2 | 25 plants/m2</t>
  </si>
  <si>
    <t>3 | 50 plants/m2</t>
  </si>
  <si>
    <t>4 | 100 plants/m2</t>
  </si>
  <si>
    <t>5 | 200 plants/m2</t>
  </si>
  <si>
    <t>6 | 400 plants/m2</t>
  </si>
  <si>
    <t>7 | 800 plants/m2</t>
  </si>
  <si>
    <t>Frequent application, no diease</t>
  </si>
  <si>
    <t>Nitrogen fertilization</t>
  </si>
  <si>
    <t>semi-dwarf wheat and standard-height wheat</t>
  </si>
  <si>
    <t>Wageningen University, Department of Field Crops and Grassland Husbandry</t>
  </si>
  <si>
    <t>Spiertz</t>
  </si>
  <si>
    <t>1 | Wageningen University, Department of Field Crops and Grassland Husbandry</t>
  </si>
  <si>
    <t>10.18174/njas.v26i3.17085</t>
  </si>
  <si>
    <t>https://library.wur.nl/ojs/index.php/njas/article/view/17085</t>
  </si>
  <si>
    <t>Differences in grain growth, crop photosynthesis and distribution of assimilates between a semi-dwarf and a standard cultivar of winter wheat</t>
  </si>
  <si>
    <t>320ppm</t>
  </si>
  <si>
    <t>Maris hobbit</t>
  </si>
  <si>
    <t>plant material (dry seed) deduced</t>
  </si>
  <si>
    <t>Bayleton</t>
  </si>
  <si>
    <t>Fungi</t>
  </si>
  <si>
    <t>Sulphur</t>
  </si>
  <si>
    <t>Bavistin M</t>
  </si>
  <si>
    <t>Pyrimor</t>
  </si>
  <si>
    <t>Insects</t>
  </si>
  <si>
    <t xml:space="preserve"> 5 plants/m2</t>
  </si>
  <si>
    <t>2 | Maris hobbit</t>
  </si>
  <si>
    <t>fungicide and insecticide, only half the plot; no major pest and disease impact eventually</t>
  </si>
  <si>
    <t>N1</t>
  </si>
  <si>
    <t>N2</t>
  </si>
  <si>
    <t>N1+2</t>
  </si>
  <si>
    <t>N3</t>
  </si>
  <si>
    <t xml:space="preserve">March(F3) according to developmental stages of the Feekes scale </t>
  </si>
  <si>
    <t xml:space="preserve">May(F3 to F9)  according to developmental stages of the Feekes scale </t>
  </si>
  <si>
    <t>1 | N1</t>
  </si>
  <si>
    <t>2 | N2</t>
  </si>
  <si>
    <t>3 | N1+2</t>
  </si>
  <si>
    <t>a fertile, clayey Flevopolder soil</t>
  </si>
  <si>
    <t>J.H.J</t>
  </si>
  <si>
    <t>H.van de</t>
  </si>
  <si>
    <t>Haar</t>
  </si>
  <si>
    <t>split-split-plot</t>
  </si>
  <si>
    <t>Wageningen</t>
  </si>
  <si>
    <t>..</t>
  </si>
  <si>
    <t>potato</t>
  </si>
  <si>
    <t>Lely-Early nitrogen fertilizer</t>
  </si>
  <si>
    <t>Lely-Late nitrogen fertilizer</t>
  </si>
  <si>
    <t>Lely-Early+late nitrogen fertilizer</t>
  </si>
  <si>
    <t>Maris hobbit-Early nitrogen fertilizer</t>
  </si>
  <si>
    <t>Maris hobbit-Late nitrogen fertilizer</t>
  </si>
  <si>
    <t>Maris hobbit-Early+late nitrogen fertilizer</t>
  </si>
  <si>
    <t>Boulch2021_9999</t>
  </si>
  <si>
    <t>Spiertz1978_1976</t>
  </si>
  <si>
    <t>Darwinkel1978_1976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</si>
</sst>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203">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1" fontId="29" fillId="0" borderId="0" xfId="0" applyNumberFormat="1" applyFont="1"/>
    <xf numFmtId="49" fontId="29" fillId="0" borderId="0" xfId="0" applyNumberFormat="1" applyFont="1" applyAlignment="1">
      <alignment horizontal="right"/>
    </xf>
    <xf numFmtId="1" fontId="29" fillId="0" borderId="0" xfId="0" applyNumberFormat="1" applyFont="1" applyAlignment="1">
      <alignment horizontal="right"/>
    </xf>
    <xf numFmtId="14" fontId="1" fillId="0" borderId="0" xfId="0" applyNumberFormat="1" applyFont="1" applyAlignment="1">
      <alignment horizontal="left" vertical="center" readingOrder="1"/>
    </xf>
    <xf numFmtId="49" fontId="1" fillId="0" borderId="0" xfId="0" applyNumberFormat="1" applyFont="1" applyAlignment="1">
      <alignment horizontal="left" vertical="center" readingOrder="1"/>
    </xf>
    <xf numFmtId="0" fontId="3" fillId="0" borderId="0" xfId="0"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49" fontId="0" fillId="0" borderId="0" xfId="0" applyNumberFormat="1" applyFont="1"/>
    <xf numFmtId="2" fontId="0" fillId="0" borderId="0" xfId="0" applyNumberFormat="1" applyFont="1"/>
    <xf numFmtId="1" fontId="0" fillId="0" borderId="0" xfId="0" applyNumberFormat="1" applyFont="1"/>
    <xf numFmtId="14" fontId="0" fillId="0" borderId="0" xfId="0" applyNumberFormat="1" applyFon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drawing1.xml><?xml version="1.0" encoding="utf-8"?>
<xdr:wsDr xmlns:xdr="http://schemas.openxmlformats.org/drawingml/2006/spreadsheetDrawing" xmlns:a="http://schemas.openxmlformats.org/drawingml/2006/main">
  <xdr:twoCellAnchor editAs="oneCell">
    <xdr:from>
      <xdr:col>4</xdr:col>
      <xdr:colOff>88900</xdr:colOff>
      <xdr:row>7</xdr:row>
      <xdr:rowOff>25400</xdr:rowOff>
    </xdr:from>
    <xdr:to>
      <xdr:col>4</xdr:col>
      <xdr:colOff>101600</xdr:colOff>
      <xdr:row>7</xdr:row>
      <xdr:rowOff>25400</xdr:rowOff>
    </xdr:to>
    <xdr:sp macro="" textlink="">
      <xdr:nvSpPr>
        <xdr:cNvPr id="1067" name="cbx_plotDetails" hidden="1">
          <a:extLst>
            <a:ext uri="{63B3BB69-23CF-44E3-9099-C40C66FF867C}">
              <a14:compatExt xmlns:a14="http://schemas.microsoft.com/office/drawing/2010/main"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66675</xdr:colOff>
      <xdr:row>7</xdr:row>
      <xdr:rowOff>19050</xdr:rowOff>
    </xdr:from>
    <xdr:to>
      <xdr:col>4</xdr:col>
      <xdr:colOff>76200</xdr:colOff>
      <xdr:row>7</xdr:row>
      <xdr:rowOff>19050</xdr:rowOff>
    </xdr:to>
    <xdr:pic>
      <xdr:nvPicPr>
        <xdr:cNvPr id="2" name="cbx_plotDetails">
          <a:extLst>
            <a:ext uri="{FF2B5EF4-FFF2-40B4-BE49-F238E27FC236}">
              <a16:creationId xmlns:a16="http://schemas.microsoft.com/office/drawing/2014/main" id="{184E9E68-D54E-39E8-55B3-63A76ECD5A0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7925" y="1409700"/>
          <a:ext cx="952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4538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53017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3158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33205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653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9395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9395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1965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9541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877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31827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574222"/>
          <a:ext cx="3020854" cy="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51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38114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8398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462088"/>
          <a:ext cx="2170684" cy="7575"/>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4425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44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44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4" totalsRowShown="0" headerRowDxfId="611" headerRowBorderDxfId="610">
  <autoFilter ref="A4:O124"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1" totalsRowShown="0" headerRowDxfId="594">
  <autoFilter ref="A4:N21"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5" totalsRowShown="0" headerRowDxfId="579" dataDxfId="578">
  <autoFilter ref="A4:L15" xr:uid="{506D2BCE-E568-448F-8779-3B54605BBFFE}"/>
  <tableColumns count="12">
    <tableColumn id="3" xr3:uid="{105BFAB4-F9C1-420A-89F2-3F65625DFAF9}" name="weather_station_name" dataDxfId="577"/>
    <tableColumn id="4" xr3:uid="{468A82B1-C9A9-42AC-A22D-CEC506F1073C}" name="weather_station_site" dataDxfId="576"/>
    <tableColumn id="5" xr3:uid="{E929CA5A-14B9-4E6F-ABE2-2167BF5EFB00}" name="wsta_location_country" dataDxfId="575"/>
    <tableColumn id="6" xr3:uid="{05439B1A-A3FD-4DC6-AC75-47ACE6EA59A0}" name="wsta_loc_2nd_level" dataDxfId="574"/>
    <tableColumn id="7" xr3:uid="{ECAF2EA5-CCAA-44D8-A968-B7DB1470C250}" name="wsta_loc_3rd_level" dataDxfId="573"/>
    <tableColumn id="8" xr3:uid="{3B8E4BB1-E962-4D97-865C-03BCCAB656F2}" name="weather_sta_latitude" dataDxfId="572"/>
    <tableColumn id="9" xr3:uid="{9F6FC6EE-7019-475C-9089-F0C8D04EA9C8}" name="weather_sta_longitude" dataDxfId="571"/>
    <tableColumn id="10" xr3:uid="{F916A068-99DC-4AD3-A24A-CD1581E9DFA5}" name="weather_sta_elevation" dataDxfId="570"/>
    <tableColumn id="11" xr3:uid="{40CDF2DC-C9D1-4F02-9FFA-2D475CE0CD0A}" name="temperature_sensor_ht" dataDxfId="569"/>
    <tableColumn id="12" xr3:uid="{9EFC118F-C92B-404E-9E2D-81A8AC97DFA4}" name="ref_height_windsp_meas" dataDxfId="568"/>
    <tableColumn id="1" xr3:uid="{AB18156E-789C-46E7-8C53-50C09B80A287}" name="ref_height_weather_meas" dataDxfId="567"/>
    <tableColumn id="2" xr3:uid="{E21436E5-C96E-45B8-848C-B109B274A788}" name="source_daily_weather"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17" totalsRowShown="0" headerRowDxfId="565">
  <autoFilter ref="A4:G517"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953" totalsRowShown="0">
  <autoFilter ref="A4:J953"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24" totalsRowShown="0" headerRowDxfId="547">
  <autoFilter ref="A4:H124"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19" totalsRowShown="0" headerRowDxfId="538">
  <autoFilter ref="A4:P19" xr:uid="{14E9D701-1C4A-4272-8CD2-D69B1CB18D26}"/>
  <tableColumns count="16">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calculatedColumnFormula array="1">F5:K5</calculatedColumnFormula>
    </tableColumn>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 id="16" xr3:uid="{EC7AF4B6-96FE-432B-8387-84DF9B2645A7}" name="soil_note" dataDxfId="52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47" totalsRowShown="0" headerRowDxfId="521" dataDxfId="520">
  <autoFilter ref="A4:V47" xr:uid="{B06385CB-7B6E-405F-977A-CBB0D33AB843}"/>
  <tableColumns count="22">
    <tableColumn id="1" xr3:uid="{420F3946-BC67-43CA-B782-26D94576E058}" name="soil_profile_ID" dataDxfId="519"/>
    <tableColumn id="2" xr3:uid="{D22F9DE8-A10E-4FDD-9A31-3CB435AD45E3}" name="soil_layer_top_depth" dataDxfId="518"/>
    <tableColumn id="3" xr3:uid="{1D0A37E2-3D3A-4EF4-BB5D-85D224897D6D}" name="soil_layer_base_depth" dataDxfId="517"/>
    <tableColumn id="4" xr3:uid="{3C291ACF-A5BE-40EE-96E1-4473C04F1261}" name="master_horizon" dataDxfId="516"/>
    <tableColumn id="5" xr3:uid="{CFB3A252-9FA7-4D24-8F3E-D6F4B156CE9B}" name="soil_clay_fraction" dataDxfId="515"/>
    <tableColumn id="10" xr3:uid="{A9847EF9-89CB-48F9-A74F-C28FC55B7224}" name="soil_silt_fraction" dataDxfId="514"/>
    <tableColumn id="11" xr3:uid="{0A0E3603-30C4-45D0-B7C3-8B54DF91C626}" name="soil_sand_fraction" dataDxfId="513"/>
    <tableColumn id="12" xr3:uid="{979A0024-95E2-4F75-BF56-B397DFBE34C8}" name="soil_coarse_fraction" dataDxfId="512"/>
    <tableColumn id="13" xr3:uid="{E29E1973-2CBE-4932-AB19-3AD1CC30466C}" name="soil_organic_C_perc_layr" dataDxfId="511"/>
    <tableColumn id="14" xr3:uid="{A1C91ABA-CDD2-43E3-BE59-3A53D4D99E34}" name="soil_pH_in_water" dataDxfId="510"/>
    <tableColumn id="15" xr3:uid="{335256F5-A30B-4B48-B5F8-0FB4A7984472}" name="soil_bulk_density_moist" dataDxfId="509"/>
    <tableColumn id="17" xr3:uid="{8187424B-3FE9-46C2-AA74-DEE5A05577FE}" name="soil_water_lower_limit" dataDxfId="508"/>
    <tableColumn id="6" xr3:uid="{78525120-83B5-404D-9B53-84D8943FA930}" name="soil_pH_in_buffer" dataDxfId="507"/>
    <tableColumn id="7" xr3:uid="{A448CB62-B180-4C01-B44F-6597B67A0E54}" name="soil_adsorption_coef" dataDxfId="506"/>
    <tableColumn id="8" xr3:uid="{AF066E4C-BDCB-40B6-8498-E2757C289C47}" name="soil_wat_drned_upper_lim" dataDxfId="505"/>
    <tableColumn id="9" xr3:uid="{B8DACA95-BE23-4629-A152-6EF404E9AFA2}" name="soil_water_saturated" dataDxfId="504"/>
    <tableColumn id="16" xr3:uid="{C36A0A80-57C9-453F-B470-D87D3B59DB1F}" name="sat_hydraul_conductivity" dataDxfId="503"/>
    <tableColumn id="18" xr3:uid="{527E9D5B-F065-4EE2-B09D-2CE0D60ACC4B}" name="cation_exchange_capacity" dataDxfId="502"/>
    <tableColumn id="19" xr3:uid="{11CF1384-4FBF-4AB7-B2F6-C1BB4B6E60B0}" name="soil_organic_N_conc" dataDxfId="501"/>
    <tableColumn id="20" xr3:uid="{420267BD-3203-4498-96AE-BD164706E6B8}" name="root_growth_factor_soil" dataDxfId="500"/>
    <tableColumn id="21" xr3:uid="{757972AF-8B8E-433B-BAB0-FB20491A9AC4}" name="soil_water_air_dry" dataDxfId="499"/>
    <tableColumn id="29" xr3:uid="{63C5ECFA-82F0-48A3-8470-791049FC2D8D}" name="note" dataDxfId="49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7" tableBorderDxfId="496">
  <autoFilter ref="A4:M5" xr:uid="{B43A5523-FDE0-40F3-935F-821A5B79A027}"/>
  <tableColumns count="13">
    <tableColumn id="1" xr3:uid="{F47E75C8-8E51-49B8-85CD-FF758B7B2C18}" name="weather_id" dataDxfId="495">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4"/>
    <tableColumn id="3" xr3:uid="{59266200-B8EF-487E-8CDE-AB1731780BAF}" name="weather_date" dataDxfId="493"/>
    <tableColumn id="11" xr3:uid="{AC29F5BE-B529-438B-A9A4-AFC05050A786}" name="solar_radiation" dataDxfId="492"/>
    <tableColumn id="12" xr3:uid="{A7851DBA-C3CB-440B-8C86-0C0EDD4C0FD9}" name="maximum_temperature" dataDxfId="491"/>
    <tableColumn id="13" xr3:uid="{3D8F893F-E73E-4A13-89CD-F76BE6603B25}" name="minimum_temperature" dataDxfId="490"/>
    <tableColumn id="14" xr3:uid="{EAC7083F-8CD1-4A33-8554-0754968A3507}" name="precipitation" dataDxfId="489"/>
    <tableColumn id="15" xr3:uid="{70D9E659-B779-4E5F-9856-8F710B832D04}" name="wind_speed_daily" dataDxfId="488"/>
    <tableColumn id="17" xr3:uid="{99C4222D-72F5-47E3-A8F2-6BDCF6DDC11C}" name="temperature_dewpoint" dataDxfId="487"/>
    <tableColumn id="18" xr3:uid="{921D17A5-BEB4-4F32-84A1-5926A3B75E03}" name="CO2_conc_atmosphere_daily" dataDxfId="486"/>
    <tableColumn id="4" xr3:uid="{FD54DECF-C936-4DC1-A7EA-DEBDF48F99DD}" name="evaporation_pan" dataDxfId="485"/>
    <tableColumn id="5" xr3:uid="{52CB5CF0-D40E-4C20-BBB6-81DB045D36EC}" name="evapotranspiration_reference" dataDxfId="484"/>
    <tableColumn id="6" xr3:uid="{686DED8D-9B48-4EA2-8A7D-4261D5826E01}" name="realtive_humidity_avg" dataDxfId="48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62" totalsRowShown="0" headerRowDxfId="482">
  <autoFilter ref="A4:AC162" xr:uid="{3C9D2DB6-8981-41D9-B44E-7995A694A6EF}"/>
  <tableColumns count="29">
    <tableColumn id="1" xr3:uid="{71757B2C-B63F-4B79-ACCB-0ADC28FF9B17}" name="experiment_ID" dataDxfId="481"/>
    <tableColumn id="2" xr3:uid="{53BE7058-238E-4EBF-949E-4C3E4806DE51}" name="field_level" dataDxfId="480"/>
    <tableColumn id="3" xr3:uid="{65150283-65C3-4775-8944-138E447DFDA5}" name="weather_sta_identifier" dataDxfId="479"/>
    <tableColumn id="12" xr3:uid="{509462E9-1D92-4E4C-BD9B-1FB3533D8F7B}" name="soil_identifier" dataDxfId="478"/>
    <tableColumn id="13" xr3:uid="{663AE94E-684F-419B-998A-C702A847659B}" name="field_name" dataDxfId="477"/>
    <tableColumn id="15" xr3:uid="{ABFE498D-3BCC-4AEF-9A36-C7F613194098}" name="field_id" dataDxfId="476"/>
    <tableColumn id="4" xr3:uid="{2276AD56-A9FB-451E-ACF7-C14D3BB55541}" name="field_country" dataDxfId="475"/>
    <tableColumn id="5" xr3:uid="{F76A86DC-1792-458E-BA24-F39B198170B8}" name="field_sub_country" dataDxfId="474"/>
    <tableColumn id="6" xr3:uid="{F1C90C07-84CE-4772-82F0-2004777BA3D2}" name="field_sub_sub_country" dataDxfId="473"/>
    <tableColumn id="7" xr3:uid="{C88744DC-0440-4F34-BF11-4D2D1572B15B}" name="field_latitude" dataDxfId="472"/>
    <tableColumn id="8" xr3:uid="{7CFCE0D2-E2C0-46D4-BA8E-59590DB62B93}" name="field_longitude" dataDxfId="471"/>
    <tableColumn id="9" xr3:uid="{AF655BF0-6B7A-4D3C-90C6-1F6E1CC0F23C}" name="field_elevation" dataDxfId="470"/>
    <tableColumn id="10" xr3:uid="{2DD9FF6D-7463-4D86-884E-7D0B2628BC03}" name="field_soil_texture" dataDxfId="469"/>
    <tableColumn id="14" xr3:uid="{269CDBA9-EC80-40EC-B67F-A555A282FC1E}" name="field_slope" dataDxfId="468"/>
    <tableColumn id="16" xr3:uid="{F4F42096-F08E-440F-8FD5-02A75EBBD7A5}" name="field_slope_length" dataDxfId="467"/>
    <tableColumn id="17" xr3:uid="{E53CB5BA-D876-45F9-9DC3-A8A6F1C3565C}" name="field_slope_aspect" dataDxfId="466"/>
    <tableColumn id="18" xr3:uid="{12139652-7ECC-4FBB-8973-96AFCBE46B0F}" name="field_area" dataDxfId="465"/>
    <tableColumn id="19" xr3:uid="{38E785D1-1F3A-4EB0-99E6-C90D72AAA805}" name="obstruction_to_sun" dataDxfId="464"/>
    <tableColumn id="20" xr3:uid="{BAA5ABE4-EAC9-4346-8D57-1A1803289A80}" name="field_length_width_ratio" dataDxfId="463"/>
    <tableColumn id="21" xr3:uid="{EDFDFF7E-5EBC-4EFB-828A-9A88C5567280}" name="drainage_type" dataDxfId="462"/>
    <tableColumn id="22" xr3:uid="{0AB962C4-8381-4109-837E-431297BEC757}" name="depth_to_drain" dataDxfId="461"/>
    <tableColumn id="23" xr3:uid="{2268E708-DB74-43BC-AE03-71C6C487A202}" name="drain_spacing" dataDxfId="460"/>
    <tableColumn id="26" xr3:uid="{7F7EED72-90D9-4869-AB2E-FA25BAC15FF4}" name="field_surface_stones" dataDxfId="459"/>
    <tableColumn id="27" xr3:uid="{1D6DC861-1582-4294-8DD9-FCECB54382F9}" name="field_soil_depth" dataDxfId="458"/>
    <tableColumn id="28" xr3:uid="{51F3F793-2684-40B3-A90B-BE0EC8711352}" name="water_table_depth" dataDxfId="457"/>
    <tableColumn id="34" xr3:uid="{27A3F41B-862B-4A9F-B61F-C1753C0BCD6A}" name="wsta_distance" dataDxfId="456"/>
    <tableColumn id="36" xr3:uid="{C0F52D3B-E74C-4CFD-83CB-DA5D5E5651B7}" name="field_history" dataDxfId="455"/>
    <tableColumn id="37" xr3:uid="{4BD14D79-869C-4782-B4FF-1C6B48261321}" name="field_history_duration" dataDxfId="454"/>
    <tableColumn id="38" xr3:uid="{185081C0-2293-4B4E-9929-46EACF4CBCB1}" name="field_notes" dataDxfId="45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1" totalsRowShown="0" headerRowDxfId="452">
  <autoFilter ref="A4:O111" xr:uid="{FE56ED03-3827-4D4B-95D4-C9B25130FFC2}">
    <filterColumn colId="0">
      <filters>
        <filter val="Ventrella2016_1977"/>
        <filter val="Ventrella2016_1978"/>
        <filter val="Ventrella2016_1979"/>
        <filter val="Ventrella2016_1980"/>
        <filter val="Ventrella2016_1981"/>
        <filter val="Ventrella2016_1982"/>
        <filter val="Ventrella2016_1983"/>
        <filter val="Ventrella2016_1984"/>
        <filter val="Ventrella2016_1985"/>
        <filter val="Ventrella2016_1986"/>
        <filter val="Ventrella2016_1987"/>
        <filter val="Ventrella2016_1988"/>
        <filter val="Ventrella2016_1989"/>
        <filter val="Ventrella2016_1990"/>
        <filter val="Ventrella2016_1991"/>
        <filter val="Ventrella2016_1992"/>
        <filter val="Ventrella2016_1993"/>
        <filter val="Ventrella2016_1994"/>
        <filter val="Ventrella2016_1995"/>
        <filter val="Ventrella2016_1996"/>
        <filter val="Ventrella2016_1997"/>
        <filter val="Ventrella2016_1998"/>
        <filter val="Ventrella2016_1999"/>
        <filter val="Ventrella2016_2000"/>
        <filter val="Ventrella2016_2001"/>
        <filter val="Ventrella2016_2002"/>
        <filter val="Ventrella2016_2003"/>
        <filter val="Ventrella2016_2004"/>
        <filter val="Ventrella2016_2005"/>
        <filter val="Ventrella2016_2006"/>
        <filter val="Ventrella2016_2007"/>
        <filter val="Ventrella2016_2008"/>
        <filter val="Ventrella2016_2009"/>
        <filter val="Ventrella2016_2010"/>
        <filter val="Ventrella2016_2011"/>
        <filter val="Ventrella2016_2012"/>
      </filters>
    </filterColumn>
  </autoFilter>
  <tableColumns count="15">
    <tableColumn id="2" xr3:uid="{E4B89C5A-BCD1-40C8-A0C5-73AFF52367AC}" name="experiment_ID" dataDxfId="451"/>
    <tableColumn id="3" xr3:uid="{2D4DE1A2-C9D5-4709-A96E-1F5BCF57028B}" name="initial_conditions_level" dataDxfId="45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9"/>
    <tableColumn id="4" xr3:uid="{9259E97D-815E-46E2-A6A6-9506195A9609}" name="residue_nature_prev_crop" dataDxfId="448"/>
    <tableColumn id="5" xr3:uid="{9D195458-51A5-41E1-BEEC-9F897A620974}" name="residue_incorporated" dataDxfId="447"/>
    <tableColumn id="6" xr3:uid="{9D39AEA1-5F0C-4819-B80C-163258319B0A}" name="residue_incorpor_depth" dataDxfId="446"/>
    <tableColumn id="7" xr3:uid="{A33BBD7C-2442-4EE0-9D23-699A079A513D}" name="residue_above_ground_wt" dataDxfId="445"/>
    <tableColumn id="8" xr3:uid="{10D9E02F-C4A1-4813-B13F-75D586D0EE42}" name="residue_moisture_init" dataDxfId="444"/>
    <tableColumn id="9" xr3:uid="{1CF4BE7A-4F6D-498E-8804-E0B27889F27C}" name="residue_N_conc" dataDxfId="443"/>
    <tableColumn id="10" xr3:uid="{79A25CC5-525E-457F-9F6E-EE6E501E4904}" name="residue_P_conc" dataDxfId="442"/>
    <tableColumn id="11" xr3:uid="{255EBFC3-04A8-4652-A60B-1A7F6AE61900}" name="root_wt_previous_crop" dataDxfId="441"/>
    <tableColumn id="12" xr3:uid="{C30CDA9A-9961-4CAC-8044-3258C36CF59B}" name="nodule_wt_previous_crop" dataDxfId="440"/>
    <tableColumn id="13" xr3:uid="{7AFA7382-8E85-472A-ADD6-68511C73C4C4}" name="rhizobia_number" dataDxfId="439"/>
    <tableColumn id="14" xr3:uid="{82B14ADA-ED2F-4258-B760-60AECF2380BD}" name="rhizobia_effectiveness" dataDxfId="438"/>
    <tableColumn id="15" xr3:uid="{E3552F6C-F372-4889-9D64-782362BD6C6B}" name="initial_conditions_notes" dataDxfId="4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90" totalsRowShown="0" headerRowDxfId="436">
  <autoFilter ref="A4:I90"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435"/>
    <tableColumn id="17" xr3:uid="{A66FE8EC-165B-432C-9F83-DCF6149A48C5}" name="soil_analysis_level" dataDxfId="434">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3"/>
    <tableColumn id="4" xr3:uid="{826321F1-3A6A-4CB3-90B2-795ADCCB3DF2}" name="soil_analysis_date" dataDxfId="432"/>
    <tableColumn id="1" xr3:uid="{8CF8C080-6E49-46C9-97F4-3CEE02F64734}" name="soil_analys_meth_pH_buff" dataDxfId="431"/>
    <tableColumn id="5" xr3:uid="{822C635F-CFA7-4F32-B324-CBF875B5B602}" name="soil_anal_meth_P_extract" dataDxfId="430"/>
    <tableColumn id="6" xr3:uid="{86FE5BEF-9FE0-40BE-AC4E-C84590C85051}" name="soil_anal_meth_exch_K" dataDxfId="42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428" dataDxfId="427">
  <autoFilter ref="A4:K17" xr:uid="{7C3F1750-AC69-4213-B59A-E077F022E7D0}"/>
  <tableColumns count="11">
    <tableColumn id="1" xr3:uid="{889454A3-CAA5-460A-B294-0112F82DCF18}" name="experiment_ID" dataDxfId="426"/>
    <tableColumn id="28" xr3:uid="{FA40FA5E-6E53-46CA-BE9D-2D51B659CD0C}" name="soil_analysis_level" dataDxfId="425"/>
    <tableColumn id="29" xr3:uid="{8D68594F-62BC-4E45-B558-B4D7E00F6878}" name="soil_analysis_layer_top_depth" dataDxfId="424"/>
    <tableColumn id="2" xr3:uid="{BB9B1848-596F-4ACD-BFF0-6F413CF43898}" name="soil_analysis_layer_base_depth" dataDxfId="423"/>
    <tableColumn id="3" xr3:uid="{8BBC2ADA-2011-4E37-A11C-8B32E7590702}" name="soil_bulk_dens_moist" dataDxfId="422"/>
    <tableColumn id="4" xr3:uid="{87F4CF6E-74D2-4807-BB3C-85672D81A06F}" name="pH_in_water" dataDxfId="421"/>
    <tableColumn id="5" xr3:uid="{2F92148F-87C0-4D99-8132-86C2CB7891C4}" name="pH_in_buffer" dataDxfId="420"/>
    <tableColumn id="6" xr3:uid="{A3D13539-E4E8-4670-9F87-5636389F554C}" name="organic_carbon_conc" dataDxfId="419"/>
    <tableColumn id="8" xr3:uid="{8B0279C2-07D6-4B77-9A24-36B4290735B6}" name="soil_stable_C" dataDxfId="418"/>
    <tableColumn id="9" xr3:uid="{D224B653-0C9F-4410-AB6C-B5E58870D904}" name="phosphorus_extractable" dataDxfId="417"/>
    <tableColumn id="7" xr3:uid="{476CCB45-E785-4F29-8A73-D3344B92E956}" name="potassium_exchangeable" dataDxfId="41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12" totalsRowShown="0" headerRowDxfId="415">
  <autoFilter ref="A4:D12"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12" totalsRowShown="0" headerRowDxfId="414">
  <autoFilter ref="A4:G12"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3"/>
    <tableColumn id="19" xr3:uid="{FAACFD37-53A0-4E46-A585-62FF593AFAC9}" name="environ_parameter"/>
    <tableColumn id="20" xr3:uid="{E2142BED-A7E8-43B6-87BD-6CF2DB949556}" name="modif_code"/>
    <tableColumn id="21" xr3:uid="{84FFDAE4-D12B-472C-B609-B42CD222BCBF}" name="environ_parameter_value" dataDxfId="412"/>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07" totalsRowShown="0" headerRowDxfId="411">
  <autoFilter ref="A4:N107" xr:uid="{F704A919-35EF-4F9B-B28A-E5C52918070E}"/>
  <tableColumns count="14">
    <tableColumn id="1" xr3:uid="{10241A42-1437-4B05-B9F8-389A5701D989}" name="experiment_ID" dataDxfId="410"/>
    <tableColumn id="2" xr3:uid="{7FB208B7-C0D6-43DB-8D08-A2BEEB39E50C}" name="plot_length" dataDxfId="409"/>
    <tableColumn id="3" xr3:uid="{F1A4547F-1CC5-4358-A67C-70BE8EDF07CA}" name="plot_width" dataDxfId="408"/>
    <tableColumn id="4" xr3:uid="{8ED72938-1EEE-46CA-AC94-12EFB87A7E3B}" name="plot_area" dataDxfId="407"/>
    <tableColumn id="5" xr3:uid="{1594A504-316F-4A3B-8009-6E6ED2C39F01}" name="plot_separation" dataDxfId="406"/>
    <tableColumn id="6" xr3:uid="{8DBD8976-5B2C-4928-8472-8E9725113563}" name="plot_orientation" dataDxfId="405"/>
    <tableColumn id="7" xr3:uid="{D9AEAAA9-430D-4DAA-89B8-4581C7FD545F}" name="plot_harvest_length" dataDxfId="404"/>
    <tableColumn id="8" xr3:uid="{CAD22EE6-C5C6-49D4-9F31-C21C2324743F}" name="plot_harvest_width" dataDxfId="403"/>
    <tableColumn id="9" xr3:uid="{158A0F1C-364B-4012-83B4-CF3D2DB25E71}" name="plot_harvest_area" dataDxfId="402"/>
    <tableColumn id="10" xr3:uid="{673E07B4-20EC-42EA-8397-9E0EDB1957A8}" name="harvest_method_plot" dataDxfId="401"/>
    <tableColumn id="11" xr3:uid="{3BBE1C10-3632-4EE8-9EA3-28072069E906}" name="plot_layout" dataDxfId="400"/>
    <tableColumn id="12" xr3:uid="{72FD167F-39B5-47DC-8F73-428D203378CC}" name="plot_row_number" dataDxfId="399"/>
    <tableColumn id="13" xr3:uid="{9C83DBDB-9B26-4B4C-9E46-813BD1352A8A}" name="plots_relative_to_drains" dataDxfId="398"/>
    <tableColumn id="14" xr3:uid="{082CAF5C-27B5-49B5-9A5E-8F6CEB8CC2C9}" name="plot_harvest_row_number" dataDxfId="397"/>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210" totalsRowShown="0" tableBorderDxfId="396">
  <autoFilter ref="A4:G210" xr:uid="{B5DB3634-6071-440A-ACB7-120C56A8AEB3}"/>
  <tableColumns count="7">
    <tableColumn id="1" xr3:uid="{00BBA329-0850-4C23-A571-D06B2D410C0B}" name="experiment_ID" dataDxfId="395"/>
    <tableColumn id="2" xr3:uid="{D506A502-AD0E-4576-BA4A-9E3749F78E94}" name="cultivar_level" dataDxfId="394">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3"/>
    <tableColumn id="15" xr3:uid="{9A59B5B7-7B68-4F38-96E2-7D080D8BF671}" name="cultivar_name" dataDxfId="392"/>
    <tableColumn id="19" xr3:uid="{7BCD97B1-6DBE-4764-B922-1F2DCDA74217}" name="crop_ident_ICASA" dataDxfId="391"/>
    <tableColumn id="3" xr3:uid="{F318CBD0-FE96-4710-8F26-0E0B167E94FA}" name="crop_intended_use" dataDxfId="390"/>
    <tableColumn id="5" xr3:uid="{A649E60E-E925-4D5E-AC98-32DD6D0E7F63}" name="cultivar_notes" dataDxfId="389"/>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55" totalsRowShown="0" headerRowDxfId="388">
  <autoFilter ref="A4:D55" xr:uid="{77F7C1D0-1B00-4CF4-88BC-0DEC85F953DC}"/>
  <tableColumns count="4">
    <tableColumn id="1" xr3:uid="{064C0C80-9966-4FE5-A358-3B63D88AFD11}" name="experiment_ID" dataDxfId="387"/>
    <tableColumn id="2" xr3:uid="{123A7DAC-8FE9-4397-9658-262487332BF5}" name="tillage_level" dataDxfId="386">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5"/>
    <tableColumn id="8" xr3:uid="{17128E21-52FE-45DB-9580-F437CD0DCDA4}" name="tillage_treatment_notes" dataDxfId="38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1" totalsRowShown="0" headerRowDxfId="383">
  <autoFilter ref="A4:G91" xr:uid="{A3AAB4EA-51D5-47B5-B4D5-27DD724AC1A8}"/>
  <tableColumns count="7">
    <tableColumn id="1" xr3:uid="{BE6134E0-871E-4354-93DF-B7E89DEE2CAA}" name="experiment_ID" dataDxfId="382"/>
    <tableColumn id="3" xr3:uid="{83DC67DB-647C-4BB5-A921-6C5C560E47AE}" name="tillage_level" dataDxfId="381"/>
    <tableColumn id="4" xr3:uid="{4F516FC8-6F60-4C2B-B76A-6924F1007CAB}" name="tillage_operation_name" dataDxfId="380"/>
    <tableColumn id="7" xr3:uid="{3928CA98-0312-43FB-ADE1-32BB25EBED88}" name="tillage_date" dataDxfId="379"/>
    <tableColumn id="8" xr3:uid="{345978E8-7B1B-4AA2-A869-FD46316EC7C9}" name="tillage_implement" dataDxfId="378"/>
    <tableColumn id="9" xr3:uid="{68205519-7C8B-4DCD-9BD5-BD4F1041DA5E}" name="tillage_operations_depth" dataDxfId="377"/>
    <tableColumn id="2" xr3:uid="{3283F14A-08FF-42F2-807E-814D7B436261}" name="tillage_operations_notes" dataDxfId="376"/>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305" totalsRowShown="0" headerRowDxfId="375">
  <autoFilter ref="A4:O305" xr:uid="{DBCC93B0-4D79-472C-B995-C493E7EC6DC1}"/>
  <tableColumns count="15">
    <tableColumn id="1" xr3:uid="{4FCE37D5-7DAD-4580-885E-2A24AFCAFB23}" name="experiment_ID" dataDxfId="374"/>
    <tableColumn id="3" xr3:uid="{22DEE118-9F6A-48CB-871A-84D7BFF31B8B}" name="planting_level" dataDxfId="373">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2"/>
    <tableColumn id="28" xr3:uid="{999D169E-1EBA-4C31-BDEE-38C7D334CC7D}" name="planting_date" dataDxfId="371"/>
    <tableColumn id="29" xr3:uid="{F8697C7E-5C68-4D3F-9F99-56AA239618FE}" name="plant_pop_at_planting" dataDxfId="370"/>
    <tableColumn id="30" xr3:uid="{C21DA1A1-6B9B-4126-AB49-F9C289146363}" name="planting_material" dataDxfId="369"/>
    <tableColumn id="31" xr3:uid="{93B796FB-A950-4835-BAD7-B99108EBCF60}" name="planting_distribution" dataDxfId="368"/>
    <tableColumn id="32" xr3:uid="{852D630D-16D3-409E-9EA4-5EB47C041BFA}" name="planting_depth" dataDxfId="367"/>
    <tableColumn id="33" xr3:uid="{CC1B8D6E-15BC-4133-9CC9-27EC36479076}" name="planting_material_weight" dataDxfId="366"/>
    <tableColumn id="34" xr3:uid="{EA5935E4-D663-4ED2-9086-7F8CC96E47C0}" name="germination" dataDxfId="365"/>
    <tableColumn id="35" xr3:uid="{3A1EBD13-440C-4713-BDDA-620D23D50CC9}" name="planting_notes" dataDxfId="364"/>
    <tableColumn id="2" xr3:uid="{711578A9-8AB9-463F-A61D-6F4D1254A2CD}" name="emergence_date" dataDxfId="363"/>
    <tableColumn id="4" xr3:uid="{E0198DD6-D522-49D5-BBA5-DB5007F0CB3C}" name="plant_pop_at_emergence" dataDxfId="362"/>
    <tableColumn id="5" xr3:uid="{F74B739F-B6E1-4F30-AF85-22E88F5CF787}" name="row_spacing" dataDxfId="361"/>
    <tableColumn id="6" xr3:uid="{7771BBA3-A06A-4654-AB04-FFB262BA6F8F}" name="row_direction" dataDxfId="36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130" totalsRowShown="0" headerRowDxfId="359">
  <autoFilter ref="A4:E130" xr:uid="{77F7C1D0-1B00-4CF4-88BC-0DEC85F953DC}"/>
  <tableColumns count="5">
    <tableColumn id="1" xr3:uid="{A156CDB4-CA1C-46B2-9A28-F2884AC5D92D}" name="experiment_ID" dataDxfId="358"/>
    <tableColumn id="2" xr3:uid="{ACD08E62-9057-49A7-9EA3-EE0BA19976E3}" name="irrigation_level" dataDxfId="357">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6"/>
    <tableColumn id="6" xr3:uid="{22FD20B3-53D9-43B5-A650-6EFE4BBB9AEE}" name="irrig_applied" dataDxfId="355"/>
    <tableColumn id="4" xr3:uid="{064213CE-0408-4414-81B4-7C758038E3D5}" name="irrigation_notes" dataDxfId="35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159" totalsRowShown="0" headerRowDxfId="353" dataDxfId="352">
  <autoFilter ref="A4:G159" xr:uid="{A3AAB4EA-51D5-47B5-B4D5-27DD724AC1A8}"/>
  <tableColumns count="7">
    <tableColumn id="1" xr3:uid="{C45E9A7C-2CC6-4576-81A1-EE90CF2C42FA}" name="experiment_ID" dataDxfId="351"/>
    <tableColumn id="3" xr3:uid="{A9243036-F39E-4AF0-B13D-DD0803C7FA54}" name="irrigation_level" dataDxfId="350"/>
    <tableColumn id="17" xr3:uid="{FA25899C-5D99-4977-927E-9CAA9CF77D25}" name="irrigation_operation_name" dataDxfId="349"/>
    <tableColumn id="2" xr3:uid="{3E4B3DA5-9F7B-4B6E-A91A-6C3928BCAFA8}" name="irrigation_date" dataDxfId="348"/>
    <tableColumn id="4" xr3:uid="{6B2B59A8-279C-438A-8F42-4FDD583B2666}" name="irrigation_operation" dataDxfId="347"/>
    <tableColumn id="5" xr3:uid="{DEAECE4B-5F6B-4C05-9A26-338D1D652A11}" name="irrig_amount_depth" dataDxfId="346"/>
    <tableColumn id="6" xr3:uid="{C245A1F4-3485-4E75-9FB8-2EF47CB2D40C}" name="irrigation_operation_notes" dataDxfId="34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44">
  <autoFilter ref="A4:E5" xr:uid="{77F7C1D0-1B00-4CF4-88BC-0DEC85F953DC}"/>
  <tableColumns count="5">
    <tableColumn id="1" xr3:uid="{1C67C35E-E90B-4AC3-A63C-3865AA7F946D}" name="experiment_ID" dataDxfId="343"/>
    <tableColumn id="2" xr3:uid="{EE8EF69A-A40F-4852-B647-5BC9CFBA1BA7}" name="org_materials_applic_lev" dataDxfId="34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1"/>
    <tableColumn id="9" xr3:uid="{ACFCF9CD-6197-4300-A3C5-75775B372222}" name="org_material_applic_tot" dataDxfId="340"/>
    <tableColumn id="3" xr3:uid="{12F541B9-0E79-44B0-B295-3382406840B2}" name="org_material_notes" dataDxfId="33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38" dataDxfId="337">
  <autoFilter ref="A4:K5" xr:uid="{7C3F1750-AC69-4213-B59A-E077F022E7D0}"/>
  <tableColumns count="11">
    <tableColumn id="1" xr3:uid="{1B26D61E-FE2D-4AC4-A912-D367EB1E1265}" name="experiment_ID" dataDxfId="336"/>
    <tableColumn id="3" xr3:uid="{735E5EED-69EC-45F6-A5E3-D217D11FC4AE}" name="org_materials_applic_lev" dataDxfId="335"/>
    <tableColumn id="2" xr3:uid="{067DB045-F705-42C5-B755-9601CC596A0A}" name="organic_material_applic_date" dataDxfId="334"/>
    <tableColumn id="15" xr3:uid="{AC211CA4-4C6A-46E8-9A7C-7A3B618E998D}" name="organic_material" dataDxfId="333"/>
    <tableColumn id="17" xr3:uid="{DA53AF3E-3BC9-4137-A3FB-F8A5C34EED15}" name="org_material_appl_depth" dataDxfId="332"/>
    <tableColumn id="18" xr3:uid="{97072A05-F46B-4D37-B431-F8762A356ACB}" name="org_material_incorp_perc" dataDxfId="331"/>
    <tableColumn id="19" xr3:uid="{4C260044-6455-43DD-A1C0-1B1E9D76C07F}" name="org_material_applic_amnt" dataDxfId="330"/>
    <tableColumn id="20" xr3:uid="{9AD9E87C-C967-47B7-96A3-1DD8F7D722C2}" name="org_matter_moisture_conc" dataDxfId="329"/>
    <tableColumn id="21" xr3:uid="{D996A876-B860-421D-B47F-0CD2A22209C6}" name="org_matter_carbon_conc" dataDxfId="328"/>
    <tableColumn id="22" xr3:uid="{332AC063-69DF-472F-A702-1A671673AE59}" name="organic_material_N_conc" dataDxfId="327"/>
    <tableColumn id="23" xr3:uid="{6F1E195B-40F9-4C8D-878A-871BE3D660DC}" name="org_material_applic_notes" dataDxfId="32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296" totalsRowShown="0" headerRowDxfId="325">
  <autoFilter ref="A4:G296" xr:uid="{DB9EB374-C541-4A85-ADC8-845A320AB264}"/>
  <tableColumns count="7">
    <tableColumn id="1" xr3:uid="{79B5E9CA-7C90-4CFF-B479-128C58B71009}" name="experiment_ID" dataDxfId="324"/>
    <tableColumn id="2" xr3:uid="{E5917133-2C12-452F-942D-E4260F14FC8F}" name="fertilizer_level" dataDxfId="32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2"/>
    <tableColumn id="3" xr3:uid="{4849280E-6464-44DA-A745-B5BAC6FF6559}" name="fert_applied" dataDxfId="321"/>
    <tableColumn id="4" xr3:uid="{C4B7560B-56F2-4333-9583-24D9DB57137E}" name="fert_#_tot" dataDxfId="320"/>
    <tableColumn id="5" xr3:uid="{AED1EB50-299C-48F8-A961-521C6C722AD7}" name="fertilizer_season" dataDxfId="319"/>
    <tableColumn id="18" xr3:uid="{D578DCB9-0986-4424-B3AD-4D2F7F3F3804}" name="fertilizer_notes" dataDxfId="31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641" totalsRowShown="0" headerRowDxfId="317">
  <autoFilter ref="A4:X641" xr:uid="{7C3F1750-AC69-4213-B59A-E077F022E7D0}"/>
  <tableColumns count="24">
    <tableColumn id="1" xr3:uid="{86BB556E-921D-459C-95EB-7E01C208482F}" name="experiment_ID" dataDxfId="316"/>
    <tableColumn id="3" xr3:uid="{206AB09C-68CA-4358-98A9-735CEACC74EA}" name="fertilizer_level" dataDxfId="315"/>
    <tableColumn id="28" xr3:uid="{AD29869F-1EFC-4B76-A913-C4192F975B24}" name="fertiliz_app_name" dataDxfId="314"/>
    <tableColumn id="29" xr3:uid="{13C30E9D-D629-4447-B465-23BAF14ADA10}" name="fertilization_date" dataDxfId="313"/>
    <tableColumn id="30" xr3:uid="{A709DAC8-57BE-4DC1-AFDD-C9A35CE94D2E}" name="fertilizer_material" dataDxfId="312"/>
    <tableColumn id="31" xr3:uid="{92A4398B-E281-48AF-8282-1181B058ED7A}" name="fertilizer_applic_method" dataDxfId="311"/>
    <tableColumn id="32" xr3:uid="{94BBBA5A-DF59-45F4-BFBB-A0BA6FE2268E}" name="application_depth_fert" dataDxfId="310"/>
    <tableColumn id="33" xr3:uid="{BCED6F27-DAE7-4EC5-9872-8862E9462381}" name="fertilizer_total_amount" dataDxfId="309"/>
    <tableColumn id="34" xr3:uid="{114F6E6A-5050-462D-8166-BD138F9F9653}" name="N_in_applied_fertilizer" dataDxfId="308"/>
    <tableColumn id="35" xr3:uid="{1CC15F09-7DD6-4EE5-99EA-065B4DCE45CC}" name="NO3_applied_fertilizer" dataDxfId="307"/>
    <tableColumn id="36" xr3:uid="{204AE436-750C-44E7-871C-D3F3AAB01B23}" name="NH4_applied_fertilizer" dataDxfId="306"/>
    <tableColumn id="37" xr3:uid="{F628C0D7-E91C-47F5-B8F2-ED2C86832711}" name="Urea_applied_fertilizer" dataDxfId="305"/>
    <tableColumn id="38" xr3:uid="{F155F9AB-013A-4D6F-B8A2-9D317C5F0BC9}" name="phosphorus_applied_fert" dataDxfId="304"/>
    <tableColumn id="39" xr3:uid="{A00DD634-3309-49CF-B590-8632957F980D}" name="fertilizer_K_applied" dataDxfId="303"/>
    <tableColumn id="40" xr3:uid="{074C0D25-C0C6-4010-8772-475123F63D81}" name="B_in_applied_fertilizer" dataDxfId="302"/>
    <tableColumn id="41" xr3:uid="{48D6EF16-3473-4DBE-BE03-23F730D215C8}" name="Ca_in_applied_fertilizer" dataDxfId="301"/>
    <tableColumn id="42" xr3:uid="{44E13A7D-FE24-42B7-91A9-FB5798EC2324}" name="Fe_in_applied_fertilizer" dataDxfId="300"/>
    <tableColumn id="43" xr3:uid="{292C46D3-AC1C-4F18-951B-A076D6F88868}" name="Mg_in_applied_fertilizer" dataDxfId="299"/>
    <tableColumn id="44" xr3:uid="{90CE11FB-1254-4DFD-93CA-8759263A6132}" name="Mn_in_applied_fertilizer" dataDxfId="298"/>
    <tableColumn id="45" xr3:uid="{27972042-D338-4A32-ABA1-1563C01C04E3}" name="S_in_applied_fertilizer" dataDxfId="297"/>
    <tableColumn id="46" xr3:uid="{61529952-8942-4A28-9AEA-A7460A674A65}" name="Zn_in_applied_fertilizer" dataDxfId="296"/>
    <tableColumn id="2" xr3:uid="{A9638481-95DC-4E58-86DD-251DD647A655}" name="fertiliz_code_other_elem" dataDxfId="295"/>
    <tableColumn id="4" xr3:uid="{D4E8CB31-15D0-4D05-BDCC-D97F97A13922}" name="other_elements_appl_fert" dataDxfId="294"/>
    <tableColumn id="5" xr3:uid="{1E2DAE40-5ABF-409E-AD1C-3FE3C44178FC}" name="fertilizer_applic_notes" dataDxfId="29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48" totalsRowShown="0" headerRowDxfId="292">
  <autoFilter ref="A4:D48" xr:uid="{77F7C1D0-1B00-4CF4-88BC-0DEC85F953DC}"/>
  <tableColumns count="4">
    <tableColumn id="1" xr3:uid="{481EB051-4328-42CD-9B7E-1B5D371B11E8}" name="experiment_ID"/>
    <tableColumn id="2" xr3:uid="{C5E0F8D4-0AC1-43CD-9963-49F39C522011}" name="chemical_applic_level" dataDxfId="29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0"/>
    <tableColumn id="5" xr3:uid="{624A44F9-1748-4F9C-B889-3E56A5138C2F}" name="chemicals_notes" dataDxfId="28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3" totalsRowShown="0" headerRowDxfId="288">
  <autoFilter ref="A4:I13" xr:uid="{A3AAB4EA-51D5-47B5-B4D5-27DD724AC1A8}"/>
  <tableColumns count="9">
    <tableColumn id="1" xr3:uid="{4571FE7C-A5B1-42E7-A10D-B8C517E57329}" name="experiment_ID" dataDxfId="287"/>
    <tableColumn id="3" xr3:uid="{BEABF4E5-DBFA-48F5-BB68-85D07F2CA2AB}" name="chemical_applic_level" dataDxfId="286"/>
    <tableColumn id="2" xr3:uid="{50DA79F1-F284-4570-9FB1-C3BC391D78BE}" name="chemical_applic_date" dataDxfId="285"/>
    <tableColumn id="58" xr3:uid="{C79458F4-3537-4566-904E-D8A043733DB0}" name="chemical_applic_material" dataDxfId="284"/>
    <tableColumn id="59" xr3:uid="{CCA4B20F-9527-4113-8222-410CBDBBD014}" name="chemical_applic_method" dataDxfId="283"/>
    <tableColumn id="60" xr3:uid="{641D8B7E-2821-4F98-BB3F-EDF8B15FCBD0}" name="application_depth_chem" dataDxfId="282"/>
    <tableColumn id="61" xr3:uid="{E6AD654A-BF7C-458B-8DA7-8EDA1ECF0B05}" name="chemical_applic_amount" dataDxfId="281"/>
    <tableColumn id="62" xr3:uid="{75C36578-C365-4137-B226-932D34495025}" name="chemical_applic_target" dataDxfId="280"/>
    <tableColumn id="4" xr3:uid="{2615844A-BA4F-4DDE-8082-F04DEAEC56AD}" name="chemical_applic_notes" dataDxfId="27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78">
  <autoFilter ref="A4:I5" xr:uid="{B5DB3634-6071-440A-ACB7-120C56A8AEB3}"/>
  <tableColumns count="9">
    <tableColumn id="1" xr3:uid="{CDFFD694-37EA-4136-8B38-531C383330E7}" name="experiment_ID" dataDxfId="277"/>
    <tableColumn id="2" xr3:uid="{2FB7DA15-597F-4D99-A03A-EB00DFC63A8F}" name="mulch_level" dataDxfId="27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5"/>
    <tableColumn id="15" xr3:uid="{9F041F40-0402-41AC-A0A8-74BFC7D48534}" name="mulch_applic_date" dataDxfId="274"/>
    <tableColumn id="19" xr3:uid="{1B708BC0-AF1C-4D64-94BF-A0B90E96A46A}" name="mulch_removal_date" dataDxfId="273"/>
    <tableColumn id="3" xr3:uid="{1E721FBB-5A34-4090-973D-8DFAACB9EAD2}" name="mulch_type" dataDxfId="272"/>
    <tableColumn id="4" xr3:uid="{45625963-AB56-40A4-9BDA-CC78681D5F09}" name="mulch_type_remove" dataDxfId="271"/>
    <tableColumn id="5" xr3:uid="{5D638432-9BB8-454C-AD81-0E3474E718D3}" name="mulch_cover_fraction" dataDxfId="270"/>
    <tableColumn id="6" xr3:uid="{F46B062A-6E3F-4DB0-A49C-D6D37D611AFD}" name="mulch_level_notes" dataDxfId="26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256" totalsRowShown="0" headerRowDxfId="268">
  <autoFilter ref="A4:D256"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256" totalsRowShown="0" headerRowDxfId="267">
  <autoFilter ref="A4:J256" xr:uid="{F334BE32-25D5-43AD-A28D-6595D81A11E8}"/>
  <tableColumns count="10">
    <tableColumn id="1" xr3:uid="{229B1FAB-E450-4755-81F8-05415EA5CEDA}" name="experiment_ID" dataDxfId="266"/>
    <tableColumn id="3" xr3:uid="{7BB2A383-5548-45FF-AD53-869BFDA02149}" name="harvest_operations_level" dataDxfId="265"/>
    <tableColumn id="18" xr3:uid="{D2B8CE1F-F1E5-41FA-B06C-5289CBDACD1E}" name="harvest_operations_date" dataDxfId="264"/>
    <tableColumn id="20" xr3:uid="{6DB3DD3A-82FE-4613-8C62-05FC810C64C2}" name="harvest_operat_component" dataDxfId="263"/>
    <tableColumn id="21" xr3:uid="{A15B1384-30E2-4551-86F9-A2AB53A46E12}" name="harvest_method" dataDxfId="262"/>
    <tableColumn id="2" xr3:uid="{7DF04191-64DE-427B-8CFB-9D1F8602418A}" name="harvest_stage" dataDxfId="261"/>
    <tableColumn id="4" xr3:uid="{FBCD518C-C103-417F-A584-74DC40BCEC7C}" name="harv_operat_main_product" dataDxfId="260"/>
    <tableColumn id="5" xr3:uid="{9FC54403-06C1-4846-9082-480589D3F591}" name="harv_operation_byproduct" dataDxfId="259"/>
    <tableColumn id="6" xr3:uid="{E8E7FD42-484D-4819-9DAC-925E004EB8EA}" name="harv_operat_size_categor" dataDxfId="258"/>
    <tableColumn id="7" xr3:uid="{72A52620-5DAA-4D25-8565-C9D0CDCCB3CA}" name="harvest_operations_notes" dataDxfId="25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033" totalsRowShown="0" headerRowDxfId="256" dataDxfId="255">
  <autoFilter ref="A4:Q1033" xr:uid="{418326F8-391B-45E0-97BB-D948CCE1E8D3}"/>
  <tableColumns count="17">
    <tableColumn id="1" xr3:uid="{E3E3835B-ED22-4E2F-B31F-E7780ABB0DD6}" name="experiment_ID" dataDxfId="254"/>
    <tableColumn id="2" xr3:uid="{DDC4028D-51F9-4B05-A591-AC7BCE40287E}" name="treatment_number" dataDxfId="25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2"/>
    <tableColumn id="4" xr3:uid="{723AF5B3-C8B4-48EE-A56A-56495723F770}" name="genotype_level_number" dataDxfId="251"/>
    <tableColumn id="5" xr3:uid="{B7E65C1A-5FED-45C6-A1B4-66394B6B10BC}" name="field_level" dataDxfId="250"/>
    <tableColumn id="6" xr3:uid="{0288AF23-3B4F-46D7-96E5-F2836716E890}" name="soil_analysis_level" dataDxfId="249"/>
    <tableColumn id="7" xr3:uid="{A99E7C02-2ECD-4115-9A68-7A5F32B4933B}" name="initial_conditions_level" dataDxfId="248"/>
    <tableColumn id="8" xr3:uid="{A6356408-09C3-4F4F-8609-DA47BF128A5D}" name="planting_level" dataDxfId="247"/>
    <tableColumn id="9" xr3:uid="{2E44F29B-0789-488A-ADD7-E812928A8FF7}" name="irrigation_level" dataDxfId="246"/>
    <tableColumn id="10" xr3:uid="{9377009E-FE92-4471-9F35-B769CDEA0EAE}" name="fertilizer_level" dataDxfId="245"/>
    <tableColumn id="11" xr3:uid="{1E208BA1-C1F0-4711-B7A8-FA4F39726875}" name="org_materials_applic_lev" dataDxfId="244"/>
    <tableColumn id="12" xr3:uid="{5F3C3085-2F26-411A-8530-A0FA0F9C5194}" name="chemical_applic_level" dataDxfId="243"/>
    <tableColumn id="13" xr3:uid="{24D68267-41D3-4A56-B9DC-B15ADCED41A5}" name="tillage_level" dataDxfId="242"/>
    <tableColumn id="14" xr3:uid="{8F54013B-D171-4C0F-97DC-A5D64DFD69B2}" name="environmental_modif_lev" dataDxfId="241"/>
    <tableColumn id="15" xr3:uid="{609E5842-0963-47EC-A6A4-2747D5256F59}" name="harvest_operations_level" dataDxfId="240"/>
    <tableColumn id="16" xr3:uid="{E740A0BB-530D-4FF2-B895-8DB8AF948E78}" name="mulch_level" dataDxfId="239"/>
    <tableColumn id="17" xr3:uid="{650FA923-C999-4B90-BB36-A39625D4CB3F}" name="simulation_control_level" dataDxfId="23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5" totalsRowShown="0" headerRowDxfId="237">
  <autoFilter ref="A4:F5"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35">
  <autoFilter ref="A4:J5" xr:uid="{637C23B0-AA44-4AA6-9E36-40568E969208}"/>
  <tableColumns count="10">
    <tableColumn id="1" xr3:uid="{DE0A8CFB-86B1-46C2-B611-583E5EEA8561}" name="experiment_ID" dataDxfId="234"/>
    <tableColumn id="7" xr3:uid="{563854A2-C7A8-4F97-A0CC-793ABCD68755}" name="treatment_lev_ID" dataDxfId="233"/>
    <tableColumn id="5" xr3:uid="{7F1636B8-8FAC-44AD-ABA7-9DDCD3E5CABE}" name="treatment_number" dataDxfId="232"/>
    <tableColumn id="89" xr3:uid="{249E2369-CC86-46F7-8675-DB0347726A4A}" name="replicate_number" dataDxfId="231"/>
    <tableColumn id="91" xr3:uid="{4698CDBF-6B1C-44F4-B9F5-13C13E986BFA}" name="harvest_yld_matur_dry_wt" dataDxfId="230"/>
    <tableColumn id="2" xr3:uid="{531FE137-CA55-4491-B1F0-94AB5FA89C2D}" name="grain_dry_wt_at_maturity" dataDxfId="229"/>
    <tableColumn id="3" xr3:uid="{983252DD-FFC5-44D3-96F4-0430062C4804}" name="grain_unit_dry_wt_matur" dataDxfId="228"/>
    <tableColumn id="6" xr3:uid="{9E6B0084-D045-4D92-A640-0352C256C5FB}" name="tot_dry_wt_at_harvest" dataDxfId="227"/>
    <tableColumn id="8" xr3:uid="{3FF21391-9E30-42F6-A1B6-716C9A63AF29}" name="harvest_index_maturity" dataDxfId="226"/>
    <tableColumn id="9" xr3:uid="{288ECCB8-BAA0-4CD3-9BBE-1BCEA1C9C1DB}" name="tiller_number_maturity" dataDxfId="225"/>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24" dataDxfId="223">
  <autoFilter ref="A4:L5" xr:uid="{637C23B0-AA44-4AA6-9E36-40568E969208}"/>
  <tableColumns count="12">
    <tableColumn id="1" xr3:uid="{7F2CE5A8-CAE8-42CF-8EC4-7CF8AC8BBBAD}" name="experiment_ID" dataDxfId="222"/>
    <tableColumn id="4" xr3:uid="{014CE956-2092-460F-B73D-996A8A933E12}" name="treatment_lev_ID" dataDxfId="221"/>
    <tableColumn id="89" xr3:uid="{9CE2AC7A-F0E6-458A-A181-C43995D3AB92}" name="treatment_number" dataDxfId="220"/>
    <tableColumn id="17" xr3:uid="{60313B67-A908-4FE9-AA12-289F429B903B}" name="replicate_number" dataDxfId="219"/>
    <tableColumn id="2" xr3:uid="{E3AA7938-9291-45AF-A12B-8CC882200D8E}" name="anthesis_date" dataDxfId="218"/>
    <tableColumn id="3" xr3:uid="{1CC9F3F6-BD9C-44D4-AEF8-784810AF19F3}" name="physiologic_maturity_dat" dataDxfId="217"/>
    <tableColumn id="6" xr3:uid="{B6637099-B86D-4BF8-B593-1443FE1293FC}" name="harvest_date" dataDxfId="216"/>
    <tableColumn id="7" xr3:uid="{EC0C9B35-9D77-4C25-AB89-769F59251504}" name="emergence_date" dataDxfId="215"/>
    <tableColumn id="8" xr3:uid="{F5EA7C1D-671E-4AB3-A95D-05E71376E5F0}" name="beginning_bloom_stage" dataDxfId="214"/>
    <tableColumn id="9" xr3:uid="{31D71E63-FF8C-4251-B3B6-657A6D93ED2D}" name="beginning_maturity_date" dataDxfId="213"/>
    <tableColumn id="10" xr3:uid="{BDAF7EF8-2AE1-4827-B8EE-7FECFD7E8D8A}" name="beginning_peg_stage" dataDxfId="212"/>
    <tableColumn id="11" xr3:uid="{857ADD19-A5FC-401D-B1D1-609E7ADDEF76}" name="beginning_pod_stage" dataDxfId="211"/>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0" dataDxfId="209">
  <autoFilter ref="A4:D5" xr:uid="{637C23B0-AA44-4AA6-9E36-40568E969208}"/>
  <tableColumns count="4">
    <tableColumn id="1" xr3:uid="{B87FBDA4-8115-4225-8366-96E97D8EBB56}" name="experiment_ID" dataDxfId="208"/>
    <tableColumn id="7" xr3:uid="{949640D5-CED6-4147-A3E6-A7E2C387493E}" name="treatment_lev_ID" dataDxfId="207"/>
    <tableColumn id="5" xr3:uid="{CDB24A26-4309-472D-AE83-5255AEFEC65A}" name="treatment_number" dataDxfId="206"/>
    <tableColumn id="89" xr3:uid="{896E25E6-AB99-494E-B151-1CE90622844D}" name="replicate_number" dataDxfId="20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4" dataDxfId="203">
  <autoFilter ref="A4:D5" xr:uid="{637C23B0-AA44-4AA6-9E36-40568E969208}"/>
  <tableColumns count="4">
    <tableColumn id="1" xr3:uid="{D5F09AF8-2259-482A-84B0-C8DC0E6EF27A}" name="experiment_ID" dataDxfId="202"/>
    <tableColumn id="7" xr3:uid="{8BBAD5C2-9C7B-43B6-8B0F-468D5033C9AD}" name="treatment_lev_ID" dataDxfId="201"/>
    <tableColumn id="5" xr3:uid="{C7833CC8-5CB8-460E-BA01-FB86B3075982}" name="treatment_number" dataDxfId="200"/>
    <tableColumn id="89" xr3:uid="{2D852C3C-CCC0-46E2-956A-6B7D5A1423EF}" name="replicate_number" dataDxfId="199"/>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98" dataDxfId="197">
  <autoFilter ref="A4:D5" xr:uid="{637C23B0-AA44-4AA6-9E36-40568E969208}"/>
  <tableColumns count="4">
    <tableColumn id="1" xr3:uid="{93930785-BC88-47D7-879E-99D2D080CC0E}" name="experiment_ID" dataDxfId="196"/>
    <tableColumn id="7" xr3:uid="{31D58FCE-03CF-47EE-9E28-37C46762B6F8}" name="treatment_lev_ID" dataDxfId="195"/>
    <tableColumn id="5" xr3:uid="{1A9F9D64-E5E0-4C59-917B-A5101BE074F6}" name="treatment_number" dataDxfId="194"/>
    <tableColumn id="89" xr3:uid="{5566ECB4-5E89-4A70-AF17-FC1F3A2C7B50}" name="replicate_number" dataDxfId="193"/>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192" dataDxfId="191">
  <autoFilter ref="A4:D5" xr:uid="{637C23B0-AA44-4AA6-9E36-40568E969208}"/>
  <tableColumns count="4">
    <tableColumn id="1" xr3:uid="{17E467C8-AEC4-4793-A931-0B5349ABACE3}" name="experiment_ID" dataDxfId="190"/>
    <tableColumn id="7" xr3:uid="{2892904C-2D99-472D-A2DD-2610772E3CB8}" name="treatment_lev_ID" dataDxfId="189"/>
    <tableColumn id="5" xr3:uid="{8053B4BF-358E-47A5-A5BA-5A4C1513E2AA}" name="treatment_number" dataDxfId="188"/>
    <tableColumn id="89" xr3:uid="{63893810-FB26-4944-BEDE-B75A06B2B053}" name="replicate_number" dataDxfId="187"/>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86" dataDxfId="185">
  <autoFilter ref="A4:H5" xr:uid="{20435861-579E-497D-999A-529F7B05BFEA}"/>
  <tableColumns count="8">
    <tableColumn id="1" xr3:uid="{11EC9595-1DB0-43F4-9CA1-4CAD69107C94}" name="experiment_ID" dataDxfId="184"/>
    <tableColumn id="7" xr3:uid="{50C22B6E-13B8-4787-86CF-36F99C0E8077}" name="treatment_lev_ID" dataDxfId="183"/>
    <tableColumn id="4" xr3:uid="{E1C2B2DC-E469-4315-989D-997E50622464}" name="treatment_number" dataDxfId="182"/>
    <tableColumn id="6" xr3:uid="{3072FE54-6EFE-45D2-8E36-3136F081E474}" name="replicate_number" dataDxfId="181"/>
    <tableColumn id="5" xr3:uid="{C32DE6CE-BEF9-40B8-9191-A599AB52DB5F}" name="date_of_measurement" dataDxfId="180"/>
    <tableColumn id="8" xr3:uid="{384C8EC1-3286-4B4F-9214-475314DE5576}" name="leaf_area_index" dataDxfId="179"/>
    <tableColumn id="9" xr3:uid="{BCE0A326-3E2F-4912-9A1F-D8B1A1B0413D}" name="shoot_(apex)_number" dataDxfId="178"/>
    <tableColumn id="2" xr3:uid="{D9FEA559-8C8D-4755-9343-A520EF589A34}" name="growth_stage_Zadoks" dataDxfId="177"/>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6" dataDxfId="175">
  <autoFilter ref="A4:E5" xr:uid="{20435861-579E-497D-999A-529F7B05BFEA}"/>
  <tableColumns count="5">
    <tableColumn id="1" xr3:uid="{B8036022-A3F9-407C-BDDA-F89E0B7E4DD5}" name="experiment_ID" dataDxfId="174"/>
    <tableColumn id="7" xr3:uid="{F3D76335-2B28-4514-B119-8F0FC5454B9D}" name="treatment_lev_ID" dataDxfId="173"/>
    <tableColumn id="4" xr3:uid="{1A7611A1-BDAB-4B28-B346-89B6E1522AF9}" name="treatment_number" dataDxfId="172"/>
    <tableColumn id="6" xr3:uid="{E033292B-122E-4E27-B860-57670BFE3E52}" name="replicate_number" dataDxfId="171"/>
    <tableColumn id="5" xr3:uid="{DB78B44F-CC0C-49E7-8619-C8EFABE45E13}" name="date_of_measurement" dataDxfId="170"/>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69" dataDxfId="168">
  <autoFilter ref="A4:E5" xr:uid="{20435861-579E-497D-999A-529F7B05BFEA}"/>
  <tableColumns count="5">
    <tableColumn id="1" xr3:uid="{89CB7365-2CAB-4D48-95F2-FC0553783ADC}" name="experiment_ID" dataDxfId="167"/>
    <tableColumn id="7" xr3:uid="{C4EF157F-705C-494E-9CE0-3472BE316CB4}" name="treatment_lev_ID" dataDxfId="166"/>
    <tableColumn id="4" xr3:uid="{A4239645-4017-4A65-868A-C9B5765F0F43}" name="treatment_number" dataDxfId="165"/>
    <tableColumn id="6" xr3:uid="{9731BC91-4C74-413D-A3F3-CB37129DFA21}" name="replicate_number" dataDxfId="164"/>
    <tableColumn id="5" xr3:uid="{85F55033-DDC1-4BEA-87F9-746C2C0524D2}" name="date_of_measurement" dataDxfId="163"/>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2" dataDxfId="161">
  <autoFilter ref="A4:E5" xr:uid="{20435861-579E-497D-999A-529F7B05BFEA}"/>
  <tableColumns count="5">
    <tableColumn id="1" xr3:uid="{AF3EC75C-AC58-4C49-810A-F0D2C6D5E56B}" name="experiment_ID" dataDxfId="160"/>
    <tableColumn id="7" xr3:uid="{F0A3331C-3F1B-499A-8B1E-D75660A65187}" name="treatment_lev_ID" dataDxfId="159"/>
    <tableColumn id="4" xr3:uid="{403FB5CF-6F52-4810-AB8F-8BD8D2A69111}" name="treatment_number" dataDxfId="158"/>
    <tableColumn id="6" xr3:uid="{DFD6CF61-6FA6-4653-A0E2-D5EDEEF9B087}" name="replicate_number" dataDxfId="157"/>
    <tableColumn id="5" xr3:uid="{FD28EE3F-6539-49AF-A5AE-3BB34EE717E0}" name="date_of_measurement" dataDxfId="15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5" dataDxfId="154">
  <autoFilter ref="A4:E5" xr:uid="{20435861-579E-497D-999A-529F7B05BFEA}"/>
  <tableColumns count="5">
    <tableColumn id="1" xr3:uid="{8BE22FC2-0945-492E-869E-9F726D70D0DB}" name="experiment_ID" dataDxfId="153"/>
    <tableColumn id="7" xr3:uid="{EC78117E-E48E-4C5C-B123-5BE0EEF1F776}" name="treatment_lev_ID" dataDxfId="152"/>
    <tableColumn id="4" xr3:uid="{6A640BCC-F154-4EE4-8781-E74E1EB06DBB}" name="treatment_number" dataDxfId="151"/>
    <tableColumn id="6" xr3:uid="{82B55AFD-0438-4986-8D2A-2810BFAF9519}" name="replicate_number" dataDxfId="150"/>
    <tableColumn id="5" xr3:uid="{ABC2387E-32FA-403D-B807-54F5F414411D}" name="date_of_measurement" dataDxfId="149"/>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48" dataDxfId="147">
  <autoFilter ref="A4:E5" xr:uid="{20435861-579E-497D-999A-529F7B05BFEA}"/>
  <tableColumns count="5">
    <tableColumn id="1" xr3:uid="{5BCCE7C5-FD3C-442A-B586-A6599A57DF69}" name="experiment_ID" dataDxfId="146"/>
    <tableColumn id="7" xr3:uid="{C558DE82-A40E-498D-B00E-15BA26CAB706}" name="treatment_lev_ID" dataDxfId="145"/>
    <tableColumn id="4" xr3:uid="{33F79646-A0C0-40E3-BB1F-35257EEA5162}" name="treatment_number" dataDxfId="144"/>
    <tableColumn id="6" xr3:uid="{6B997D94-5977-45BB-97D8-F0CA07A49321}" name="replicate_number" dataDxfId="143"/>
    <tableColumn id="5" xr3:uid="{37CAE8AD-4172-48A4-9706-11D53C899D9E}" name="date_of_measurement" dataDxfId="14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1" dataDxfId="140">
  <autoFilter ref="A4:E5" xr:uid="{20435861-579E-497D-999A-529F7B05BFEA}"/>
  <tableColumns count="5">
    <tableColumn id="1" xr3:uid="{8C961294-5479-467C-9C60-E8E3C0E6215A}" name="experiment_ID" dataDxfId="139"/>
    <tableColumn id="7" xr3:uid="{ADD2C3BE-F80A-4BB6-A034-0FD0DF78B345}" name="treatment_lev_ID" dataDxfId="138"/>
    <tableColumn id="4" xr3:uid="{1C2CED32-D082-405D-87B7-4FDCA39DD9CE}" name="treatment_number" dataDxfId="137"/>
    <tableColumn id="6" xr3:uid="{2A66A12B-6CB0-4DA7-B1EA-4271BB204D91}" name="replicate_number" dataDxfId="136"/>
    <tableColumn id="5" xr3:uid="{808B5092-A762-44A3-A768-4EBA5825737C}" name="date_of_measurement" dataDxfId="135"/>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4" dataDxfId="133">
  <autoFilter ref="A4:E5" xr:uid="{20435861-579E-497D-999A-529F7B05BFEA}"/>
  <tableColumns count="5">
    <tableColumn id="1" xr3:uid="{2EF3C722-FCC0-4214-8D63-B7DED8911425}" name="experiment_ID" dataDxfId="132"/>
    <tableColumn id="7" xr3:uid="{835FF07C-C4D7-43FB-B407-0623225A1410}" name="treatment_lev_ID" dataDxfId="131"/>
    <tableColumn id="4" xr3:uid="{ADB918F4-9B30-4258-9A00-05AA385B4B15}" name="treatment_number" dataDxfId="130"/>
    <tableColumn id="6" xr3:uid="{496BDF75-6741-4D03-9447-413F81817664}" name="replicate_number" dataDxfId="129"/>
    <tableColumn id="5" xr3:uid="{30D0339F-444F-45E7-924A-CF8428AB64DA}" name="date_of_measurement" dataDxfId="12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17" Type="http://schemas.openxmlformats.org/officeDocument/2006/relationships/hyperlink" Target="mailto:c.cesaraccio@ibimet.cnr.it" TargetMode="External"/><Relationship Id="rId21" Type="http://schemas.openxmlformats.org/officeDocument/2006/relationships/hyperlink" Target="mailto:domenico.ventrella@entecra.it" TargetMode="External"/><Relationship Id="rId42" Type="http://schemas.openxmlformats.org/officeDocument/2006/relationships/hyperlink" Target="mailto:domenico.ventrella@entecra.it" TargetMode="External"/><Relationship Id="rId47" Type="http://schemas.openxmlformats.org/officeDocument/2006/relationships/hyperlink" Target="mailto:domenico.ventrella@entecra.it" TargetMode="External"/><Relationship Id="rId63" Type="http://schemas.openxmlformats.org/officeDocument/2006/relationships/hyperlink" Target="mailto:Jingyi.yang@agr.gc.ca" TargetMode="External"/><Relationship Id="rId68" Type="http://schemas.openxmlformats.org/officeDocument/2006/relationships/hyperlink" Target="mailto:sruzica@agrif.bg.ac.rs" TargetMode="External"/><Relationship Id="rId84" Type="http://schemas.openxmlformats.org/officeDocument/2006/relationships/hyperlink" Target="mailto:sriog@unileon.es" TargetMode="External"/><Relationship Id="rId89" Type="http://schemas.openxmlformats.org/officeDocument/2006/relationships/hyperlink" Target="mailto:sriog@unileon.es" TargetMode="External"/><Relationship Id="rId112" Type="http://schemas.openxmlformats.org/officeDocument/2006/relationships/hyperlink" Target="mailto:c.cesaraccio@ibimet.cnr.it" TargetMode="External"/><Relationship Id="rId16" Type="http://schemas.openxmlformats.org/officeDocument/2006/relationships/hyperlink" Target="mailto:yanhj@cau.deu.cn" TargetMode="External"/><Relationship Id="rId107" Type="http://schemas.openxmlformats.org/officeDocument/2006/relationships/hyperlink" Target="mailto:c.cesaraccio@ibimet.cnr.it" TargetMode="External"/><Relationship Id="rId11" Type="http://schemas.openxmlformats.org/officeDocument/2006/relationships/hyperlink" Target="mailto:sunhongyoung@ms.sjzim.ac.cn" TargetMode="External"/><Relationship Id="rId32" Type="http://schemas.openxmlformats.org/officeDocument/2006/relationships/hyperlink" Target="mailto:domenico.ventrella@entecra.it" TargetMode="External"/><Relationship Id="rId37" Type="http://schemas.openxmlformats.org/officeDocument/2006/relationships/hyperlink" Target="mailto:domenico.ventrella@entecra.it" TargetMode="External"/><Relationship Id="rId53" Type="http://schemas.openxmlformats.org/officeDocument/2006/relationships/hyperlink" Target="mailto:Jingyi.yang@agr.gc.ca" TargetMode="External"/><Relationship Id="rId58" Type="http://schemas.openxmlformats.org/officeDocument/2006/relationships/hyperlink" Target="mailto:Jingyi.yang@agr.gc.ca" TargetMode="External"/><Relationship Id="rId74" Type="http://schemas.openxmlformats.org/officeDocument/2006/relationships/hyperlink" Target="mailto:anjumuaf0023@gmail.com" TargetMode="External"/><Relationship Id="rId79" Type="http://schemas.openxmlformats.org/officeDocument/2006/relationships/hyperlink" Target="mailto:eamiri@iau-lahijan.ac.ir" TargetMode="External"/><Relationship Id="rId102" Type="http://schemas.openxmlformats.org/officeDocument/2006/relationships/hyperlink" Target="mailto:c.cesaraccio@ibimet.cnr.it" TargetMode="External"/><Relationship Id="rId123" Type="http://schemas.openxmlformats.org/officeDocument/2006/relationships/hyperlink" Target="mailto:c.cesaraccio@ibimet.cnr.it" TargetMode="External"/><Relationship Id="rId128" Type="http://schemas.openxmlformats.org/officeDocument/2006/relationships/printerSettings" Target="../printerSettings/printerSettings10.bin"/><Relationship Id="rId5" Type="http://schemas.openxmlformats.org/officeDocument/2006/relationships/hyperlink" Target="mailto:Jingyi.yang@agr.gc.ca" TargetMode="External"/><Relationship Id="rId90" Type="http://schemas.openxmlformats.org/officeDocument/2006/relationships/hyperlink" Target="mailto:sriog@unileon.es" TargetMode="External"/><Relationship Id="rId95" Type="http://schemas.openxmlformats.org/officeDocument/2006/relationships/hyperlink" Target="mailto:sriog@unileon.es" TargetMode="External"/><Relationship Id="rId22" Type="http://schemas.openxmlformats.org/officeDocument/2006/relationships/hyperlink" Target="mailto:domenico.ventrella@entecra.it" TargetMode="External"/><Relationship Id="rId27" Type="http://schemas.openxmlformats.org/officeDocument/2006/relationships/hyperlink" Target="mailto:domenico.ventrella@entecra.it" TargetMode="External"/><Relationship Id="rId43" Type="http://schemas.openxmlformats.org/officeDocument/2006/relationships/hyperlink" Target="mailto:domenico.ventrella@entecra.it" TargetMode="External"/><Relationship Id="rId48" Type="http://schemas.openxmlformats.org/officeDocument/2006/relationships/hyperlink" Target="mailto:domenico.ventrella@entecra.it" TargetMode="External"/><Relationship Id="rId64" Type="http://schemas.openxmlformats.org/officeDocument/2006/relationships/hyperlink" Target="mailto:Jingyi.yang@agr.gc.ca" TargetMode="External"/><Relationship Id="rId69" Type="http://schemas.openxmlformats.org/officeDocument/2006/relationships/hyperlink" Target="mailto:phw1987@126.com" TargetMode="External"/><Relationship Id="rId113" Type="http://schemas.openxmlformats.org/officeDocument/2006/relationships/hyperlink" Target="mailto:c.cesaraccio@ibimet.cnr.it" TargetMode="External"/><Relationship Id="rId118" Type="http://schemas.openxmlformats.org/officeDocument/2006/relationships/hyperlink" Target="mailto:c.cesaraccio@ibimet.cnr.it" TargetMode="External"/><Relationship Id="rId80" Type="http://schemas.openxmlformats.org/officeDocument/2006/relationships/hyperlink" Target="mailto:apenm@unileon.es" TargetMode="External"/><Relationship Id="rId85" Type="http://schemas.openxmlformats.org/officeDocument/2006/relationships/hyperlink" Target="mailto:sriog@unileon.es" TargetMode="External"/><Relationship Id="rId12" Type="http://schemas.openxmlformats.org/officeDocument/2006/relationships/hyperlink" Target="mailto:eamiri@iau-lahijan.ac.ir" TargetMode="External"/><Relationship Id="rId17" Type="http://schemas.openxmlformats.org/officeDocument/2006/relationships/hyperlink" Target="mailto:dhunsake@uswcl.ars.ag.gov" TargetMode="External"/><Relationship Id="rId33" Type="http://schemas.openxmlformats.org/officeDocument/2006/relationships/hyperlink" Target="mailto:domenico.ventrella@entecra.it" TargetMode="External"/><Relationship Id="rId38" Type="http://schemas.openxmlformats.org/officeDocument/2006/relationships/hyperlink" Target="mailto:domenico.ventrella@entecra.it" TargetMode="External"/><Relationship Id="rId59" Type="http://schemas.openxmlformats.org/officeDocument/2006/relationships/hyperlink" Target="mailto:Jingyi.yang@agr.gc.ca" TargetMode="External"/><Relationship Id="rId103" Type="http://schemas.openxmlformats.org/officeDocument/2006/relationships/hyperlink" Target="mailto:c.cesaraccio@ibimet.cnr.it" TargetMode="External"/><Relationship Id="rId108" Type="http://schemas.openxmlformats.org/officeDocument/2006/relationships/hyperlink" Target="mailto:c.cesaraccio@ibimet.cnr.it" TargetMode="External"/><Relationship Id="rId124" Type="http://schemas.openxmlformats.org/officeDocument/2006/relationships/hyperlink" Target="mailto:c.cesaraccio@ibimet.cnr.it" TargetMode="External"/><Relationship Id="rId129" Type="http://schemas.openxmlformats.org/officeDocument/2006/relationships/drawing" Target="../drawings/drawing6.xml"/><Relationship Id="rId54" Type="http://schemas.openxmlformats.org/officeDocument/2006/relationships/hyperlink" Target="mailto:Jingyi.yang@agr.gc.ca" TargetMode="External"/><Relationship Id="rId70" Type="http://schemas.openxmlformats.org/officeDocument/2006/relationships/hyperlink" Target="mailto:sunhongyoung@ms.sjzim.ac.cn" TargetMode="External"/><Relationship Id="rId75" Type="http://schemas.openxmlformats.org/officeDocument/2006/relationships/hyperlink" Target="mailto:yjshen@sjziam.ac.cn" TargetMode="External"/><Relationship Id="rId91" Type="http://schemas.openxmlformats.org/officeDocument/2006/relationships/hyperlink" Target="mailto:sriog@unileon.es" TargetMode="External"/><Relationship Id="rId96" Type="http://schemas.openxmlformats.org/officeDocument/2006/relationships/hyperlink" Target="mailto:sriog@unileon.es" TargetMode="External"/><Relationship Id="rId1" Type="http://schemas.openxmlformats.org/officeDocument/2006/relationships/hyperlink" Target="mailto:yanhj@cau.deu.cn" TargetMode="External"/><Relationship Id="rId6" Type="http://schemas.openxmlformats.org/officeDocument/2006/relationships/hyperlink" Target="mailto:anjumuaf0023@gmail.com" TargetMode="External"/><Relationship Id="rId23" Type="http://schemas.openxmlformats.org/officeDocument/2006/relationships/hyperlink" Target="mailto:domenico.ventrella@entecra.it" TargetMode="External"/><Relationship Id="rId28" Type="http://schemas.openxmlformats.org/officeDocument/2006/relationships/hyperlink" Target="mailto:domenico.ventrella@entecra.it" TargetMode="External"/><Relationship Id="rId49" Type="http://schemas.openxmlformats.org/officeDocument/2006/relationships/hyperlink" Target="mailto:domenico.ventrella@entecra.it" TargetMode="External"/><Relationship Id="rId114" Type="http://schemas.openxmlformats.org/officeDocument/2006/relationships/hyperlink" Target="mailto:c.cesaraccio@ibimet.cnr.it" TargetMode="External"/><Relationship Id="rId119" Type="http://schemas.openxmlformats.org/officeDocument/2006/relationships/hyperlink" Target="mailto:c.cesaraccio@ibimet.cnr.it" TargetMode="External"/><Relationship Id="rId44" Type="http://schemas.openxmlformats.org/officeDocument/2006/relationships/hyperlink" Target="mailto:domenico.ventrella@entecra.it" TargetMode="External"/><Relationship Id="rId60" Type="http://schemas.openxmlformats.org/officeDocument/2006/relationships/hyperlink" Target="mailto:Jingyi.yang@agr.gc.ca" TargetMode="External"/><Relationship Id="rId65" Type="http://schemas.openxmlformats.org/officeDocument/2006/relationships/hyperlink" Target="mailto:Jingyi.yang@agr.gc.ca" TargetMode="External"/><Relationship Id="rId81" Type="http://schemas.openxmlformats.org/officeDocument/2006/relationships/hyperlink" Target="mailto:sriog@unileon.es" TargetMode="External"/><Relationship Id="rId86" Type="http://schemas.openxmlformats.org/officeDocument/2006/relationships/hyperlink" Target="mailto:sriog@unileon.es" TargetMode="External"/><Relationship Id="rId130" Type="http://schemas.openxmlformats.org/officeDocument/2006/relationships/table" Target="../tables/table5.xml"/><Relationship Id="rId13" Type="http://schemas.openxmlformats.org/officeDocument/2006/relationships/hyperlink" Target="mailto:apenm@unileon.es" TargetMode="External"/><Relationship Id="rId18" Type="http://schemas.openxmlformats.org/officeDocument/2006/relationships/hyperlink" Target="mailto:domenico.ventrella@entecra.it" TargetMode="External"/><Relationship Id="rId39" Type="http://schemas.openxmlformats.org/officeDocument/2006/relationships/hyperlink" Target="mailto:domenico.ventrella@entecra.it" TargetMode="External"/><Relationship Id="rId109" Type="http://schemas.openxmlformats.org/officeDocument/2006/relationships/hyperlink" Target="mailto:c.cesaraccio@ibimet.cnr.it" TargetMode="External"/><Relationship Id="rId34" Type="http://schemas.openxmlformats.org/officeDocument/2006/relationships/hyperlink" Target="mailto:domenico.ventrella@entecra.it" TargetMode="External"/><Relationship Id="rId50" Type="http://schemas.openxmlformats.org/officeDocument/2006/relationships/hyperlink" Target="mailto:domenico.ventrella@entecra.it" TargetMode="External"/><Relationship Id="rId55" Type="http://schemas.openxmlformats.org/officeDocument/2006/relationships/hyperlink" Target="mailto:Jingyi.yang@agr.gc.ca" TargetMode="External"/><Relationship Id="rId76" Type="http://schemas.openxmlformats.org/officeDocument/2006/relationships/hyperlink" Target="mailto:sruzica@agrif.bg.ac.rs" TargetMode="External"/><Relationship Id="rId97" Type="http://schemas.openxmlformats.org/officeDocument/2006/relationships/hyperlink" Target="mailto:c.cesaraccio@ibimet.cnr.it" TargetMode="External"/><Relationship Id="rId104" Type="http://schemas.openxmlformats.org/officeDocument/2006/relationships/hyperlink" Target="mailto:c.cesaraccio@ibimet.cnr.it" TargetMode="External"/><Relationship Id="rId120" Type="http://schemas.openxmlformats.org/officeDocument/2006/relationships/hyperlink" Target="mailto:c.cesaraccio@ibimet.cnr.it" TargetMode="External"/><Relationship Id="rId125" Type="http://schemas.openxmlformats.org/officeDocument/2006/relationships/hyperlink" Target="mailto:c.cesaraccio@ibimet.cnr.it" TargetMode="External"/><Relationship Id="rId7" Type="http://schemas.openxmlformats.org/officeDocument/2006/relationships/hyperlink" Target="mailto:yanhj@cau.deu.cn" TargetMode="External"/><Relationship Id="rId71" Type="http://schemas.openxmlformats.org/officeDocument/2006/relationships/hyperlink" Target="mailto:eamiri@iau-lahijan.ac.ir" TargetMode="External"/><Relationship Id="rId92" Type="http://schemas.openxmlformats.org/officeDocument/2006/relationships/hyperlink" Target="mailto:sriog@unileon.es" TargetMode="External"/><Relationship Id="rId2" Type="http://schemas.openxmlformats.org/officeDocument/2006/relationships/hyperlink" Target="mailto:dhunsake@uswcl.ars.ag.gov" TargetMode="External"/><Relationship Id="rId29" Type="http://schemas.openxmlformats.org/officeDocument/2006/relationships/hyperlink" Target="mailto:domenico.ventrella@entecra.it" TargetMode="External"/><Relationship Id="rId24" Type="http://schemas.openxmlformats.org/officeDocument/2006/relationships/hyperlink" Target="mailto:domenico.ventrella@entecra.it" TargetMode="External"/><Relationship Id="rId40" Type="http://schemas.openxmlformats.org/officeDocument/2006/relationships/hyperlink" Target="mailto:domenico.ventrella@entecra.it" TargetMode="External"/><Relationship Id="rId45" Type="http://schemas.openxmlformats.org/officeDocument/2006/relationships/hyperlink" Target="mailto:domenico.ventrella@entecra.it" TargetMode="External"/><Relationship Id="rId66" Type="http://schemas.openxmlformats.org/officeDocument/2006/relationships/hyperlink" Target="mailto:anjumuaf0023@gmail.com" TargetMode="External"/><Relationship Id="rId87" Type="http://schemas.openxmlformats.org/officeDocument/2006/relationships/hyperlink" Target="mailto:sriog@unileon.es" TargetMode="External"/><Relationship Id="rId110" Type="http://schemas.openxmlformats.org/officeDocument/2006/relationships/hyperlink" Target="mailto:c.cesaraccio@ibimet.cnr.it" TargetMode="External"/><Relationship Id="rId115" Type="http://schemas.openxmlformats.org/officeDocument/2006/relationships/hyperlink" Target="mailto:c.cesaraccio@ibimet.cnr.it" TargetMode="External"/><Relationship Id="rId61" Type="http://schemas.openxmlformats.org/officeDocument/2006/relationships/hyperlink" Target="mailto:Jingyi.yang@agr.gc.ca" TargetMode="External"/><Relationship Id="rId82" Type="http://schemas.openxmlformats.org/officeDocument/2006/relationships/hyperlink" Target="mailto:sriog@unileon.es" TargetMode="External"/><Relationship Id="rId19" Type="http://schemas.openxmlformats.org/officeDocument/2006/relationships/hyperlink" Target="mailto:domenico.ventrella@entecra.it" TargetMode="External"/><Relationship Id="rId14" Type="http://schemas.openxmlformats.org/officeDocument/2006/relationships/hyperlink" Target="mailto:sriog@unileon.es" TargetMode="External"/><Relationship Id="rId30" Type="http://schemas.openxmlformats.org/officeDocument/2006/relationships/hyperlink" Target="mailto:domenico.ventrella@entecra.it" TargetMode="External"/><Relationship Id="rId35" Type="http://schemas.openxmlformats.org/officeDocument/2006/relationships/hyperlink" Target="mailto:domenico.ventrella@entecra.it" TargetMode="External"/><Relationship Id="rId56" Type="http://schemas.openxmlformats.org/officeDocument/2006/relationships/hyperlink" Target="mailto:Jingyi.yang@agr.gc.ca" TargetMode="External"/><Relationship Id="rId77" Type="http://schemas.openxmlformats.org/officeDocument/2006/relationships/hyperlink" Target="mailto:phw1987@126.com" TargetMode="External"/><Relationship Id="rId100" Type="http://schemas.openxmlformats.org/officeDocument/2006/relationships/hyperlink" Target="mailto:c.cesaraccio@ibimet.cnr.it" TargetMode="External"/><Relationship Id="rId105" Type="http://schemas.openxmlformats.org/officeDocument/2006/relationships/hyperlink" Target="mailto:c.cesaraccio@ibimet.cnr.it" TargetMode="External"/><Relationship Id="rId126" Type="http://schemas.openxmlformats.org/officeDocument/2006/relationships/hyperlink" Target="mailto:c.cesaraccio@ibimet.cnr.it" TargetMode="External"/><Relationship Id="rId8" Type="http://schemas.openxmlformats.org/officeDocument/2006/relationships/hyperlink" Target="mailto:yjshen@sjziam.ac.cn" TargetMode="External"/><Relationship Id="rId51" Type="http://schemas.openxmlformats.org/officeDocument/2006/relationships/hyperlink" Target="mailto:domenico.ventrella@entecra.it" TargetMode="External"/><Relationship Id="rId72" Type="http://schemas.openxmlformats.org/officeDocument/2006/relationships/hyperlink" Target="mailto:apenm@unileon.es" TargetMode="External"/><Relationship Id="rId93" Type="http://schemas.openxmlformats.org/officeDocument/2006/relationships/hyperlink" Target="mailto:sriog@unileon.es" TargetMode="External"/><Relationship Id="rId98" Type="http://schemas.openxmlformats.org/officeDocument/2006/relationships/hyperlink" Target="mailto:c.cesaraccio@ibimet.cnr.it" TargetMode="External"/><Relationship Id="rId121" Type="http://schemas.openxmlformats.org/officeDocument/2006/relationships/hyperlink" Target="mailto:c.cesaraccio@ibimet.cnr.it" TargetMode="External"/><Relationship Id="rId3" Type="http://schemas.openxmlformats.org/officeDocument/2006/relationships/hyperlink" Target="mailto:domenico.ventrella@entecra.it" TargetMode="External"/><Relationship Id="rId25" Type="http://schemas.openxmlformats.org/officeDocument/2006/relationships/hyperlink" Target="mailto:domenico.ventrella@entecra.it" TargetMode="External"/><Relationship Id="rId46" Type="http://schemas.openxmlformats.org/officeDocument/2006/relationships/hyperlink" Target="mailto:domenico.ventrella@entecra.it" TargetMode="External"/><Relationship Id="rId67" Type="http://schemas.openxmlformats.org/officeDocument/2006/relationships/hyperlink" Target="mailto:yjshen@sjziam.ac.cn" TargetMode="External"/><Relationship Id="rId116" Type="http://schemas.openxmlformats.org/officeDocument/2006/relationships/hyperlink" Target="mailto:c.cesaraccio@ibimet.cnr.it" TargetMode="External"/><Relationship Id="rId20" Type="http://schemas.openxmlformats.org/officeDocument/2006/relationships/hyperlink" Target="mailto:domenico.ventrella@entecra.it" TargetMode="External"/><Relationship Id="rId41" Type="http://schemas.openxmlformats.org/officeDocument/2006/relationships/hyperlink" Target="mailto:domenico.ventrella@entecra.it" TargetMode="External"/><Relationship Id="rId62" Type="http://schemas.openxmlformats.org/officeDocument/2006/relationships/hyperlink" Target="mailto:Jingyi.yang@agr.gc.ca" TargetMode="External"/><Relationship Id="rId83" Type="http://schemas.openxmlformats.org/officeDocument/2006/relationships/hyperlink" Target="mailto:sriog@unileon.es" TargetMode="External"/><Relationship Id="rId88" Type="http://schemas.openxmlformats.org/officeDocument/2006/relationships/hyperlink" Target="mailto:sriog@unileon.es" TargetMode="External"/><Relationship Id="rId111" Type="http://schemas.openxmlformats.org/officeDocument/2006/relationships/hyperlink" Target="mailto:c.cesaraccio@ibimet.cnr.it" TargetMode="External"/><Relationship Id="rId15" Type="http://schemas.openxmlformats.org/officeDocument/2006/relationships/hyperlink" Target="mailto:yanhj@cau.deu.cn" TargetMode="External"/><Relationship Id="rId36" Type="http://schemas.openxmlformats.org/officeDocument/2006/relationships/hyperlink" Target="mailto:domenico.ventrella@entecra.it" TargetMode="External"/><Relationship Id="rId57" Type="http://schemas.openxmlformats.org/officeDocument/2006/relationships/hyperlink" Target="mailto:Jingyi.yang@agr.gc.ca" TargetMode="External"/><Relationship Id="rId106" Type="http://schemas.openxmlformats.org/officeDocument/2006/relationships/hyperlink" Target="mailto:c.cesaraccio@ibimet.cnr.it" TargetMode="External"/><Relationship Id="rId127" Type="http://schemas.openxmlformats.org/officeDocument/2006/relationships/hyperlink" Target="mailto:c.cesaraccio@ibimet.cnr.it" TargetMode="External"/><Relationship Id="rId10" Type="http://schemas.openxmlformats.org/officeDocument/2006/relationships/hyperlink" Target="mailto:phw1987@126.com" TargetMode="External"/><Relationship Id="rId31" Type="http://schemas.openxmlformats.org/officeDocument/2006/relationships/hyperlink" Target="mailto:domenico.ventrella@entecra.it" TargetMode="External"/><Relationship Id="rId52" Type="http://schemas.openxmlformats.org/officeDocument/2006/relationships/hyperlink" Target="mailto:domenico.ventrella@entecra.it" TargetMode="External"/><Relationship Id="rId73" Type="http://schemas.openxmlformats.org/officeDocument/2006/relationships/hyperlink" Target="mailto:sriog@unileon.es" TargetMode="External"/><Relationship Id="rId78" Type="http://schemas.openxmlformats.org/officeDocument/2006/relationships/hyperlink" Target="mailto:sunhongyoung@ms.sjzim.ac.cn" TargetMode="External"/><Relationship Id="rId94" Type="http://schemas.openxmlformats.org/officeDocument/2006/relationships/hyperlink" Target="mailto:sriog@unileon.es" TargetMode="External"/><Relationship Id="rId99" Type="http://schemas.openxmlformats.org/officeDocument/2006/relationships/hyperlink" Target="mailto:c.cesaraccio@ibimet.cnr.it" TargetMode="External"/><Relationship Id="rId101" Type="http://schemas.openxmlformats.org/officeDocument/2006/relationships/hyperlink" Target="mailto:c.cesaraccio@ibimet.cnr.it" TargetMode="External"/><Relationship Id="rId122" Type="http://schemas.openxmlformats.org/officeDocument/2006/relationships/hyperlink" Target="mailto:c.cesaraccio@ibimet.cnr.it" TargetMode="External"/><Relationship Id="rId4" Type="http://schemas.openxmlformats.org/officeDocument/2006/relationships/hyperlink" Target="mailto:guenole.boulch@unilasalle.fr" TargetMode="External"/><Relationship Id="rId9" Type="http://schemas.openxmlformats.org/officeDocument/2006/relationships/hyperlink" Target="mailto:sruzica@agrif.bg.ac.rs" TargetMode="External"/><Relationship Id="rId26" Type="http://schemas.openxmlformats.org/officeDocument/2006/relationships/hyperlink" Target="mailto:domenico.ventrella@entecra.it" TargetMode="External"/></Relationships>
</file>

<file path=xl/worksheets/_rels/sheet29.xml.rels><?xml version="1.0" encoding="UTF-8" standalone="yes"?>
<Relationships xmlns="http://schemas.openxmlformats.org/package/2006/relationships"><Relationship Id="rId26" Type="http://schemas.openxmlformats.org/officeDocument/2006/relationships/hyperlink" Target="http://dx.doi.org/10.1016/j.eja.2016.02.010" TargetMode="External"/><Relationship Id="rId21" Type="http://schemas.openxmlformats.org/officeDocument/2006/relationships/hyperlink" Target="http://dx.doi.org/10.1016/j.eja.2016.02.010" TargetMode="External"/><Relationship Id="rId42" Type="http://schemas.openxmlformats.org/officeDocument/2006/relationships/hyperlink" Target="http://dx.doi.org/10.1016/j.eja.2016.02.010" TargetMode="External"/><Relationship Id="rId47" Type="http://schemas.openxmlformats.org/officeDocument/2006/relationships/hyperlink" Target="http://dx.doi.org/10.1016/j.agee.2013.11.023" TargetMode="External"/><Relationship Id="rId63" Type="http://schemas.openxmlformats.org/officeDocument/2006/relationships/hyperlink" Target="https://doi.org/10.1093/jxb/erac221" TargetMode="External"/><Relationship Id="rId68" Type="http://schemas.openxmlformats.org/officeDocument/2006/relationships/hyperlink" Target="http://dx.doi.org/10.1016/j.fcr.2017.02.013" TargetMode="External"/><Relationship Id="rId84" Type="http://schemas.openxmlformats.org/officeDocument/2006/relationships/hyperlink" Target="http://dx.doi.org/10.1016/j.fcr.2017.02.013" TargetMode="External"/><Relationship Id="rId89" Type="http://schemas.openxmlformats.org/officeDocument/2006/relationships/hyperlink" Target="http://dx.doi.org/10.1016/j.fcr.2017.02.013" TargetMode="External"/><Relationship Id="rId16" Type="http://schemas.openxmlformats.org/officeDocument/2006/relationships/hyperlink" Target="http://dx.doi.org/10.1016/j.eja.2016.02.010" TargetMode="External"/><Relationship Id="rId11" Type="http://schemas.openxmlformats.org/officeDocument/2006/relationships/hyperlink" Target="http://dx.doi.org/10.1016/j.eja.2016.02.010" TargetMode="External"/><Relationship Id="rId32" Type="http://schemas.openxmlformats.org/officeDocument/2006/relationships/hyperlink" Target="http://dx.doi.org/10.1016/j.eja.2016.02.010" TargetMode="External"/><Relationship Id="rId37" Type="http://schemas.openxmlformats.org/officeDocument/2006/relationships/hyperlink" Target="http://dx.doi.org/10.1016/j.eja.2016.02.010" TargetMode="External"/><Relationship Id="rId53" Type="http://schemas.openxmlformats.org/officeDocument/2006/relationships/hyperlink" Target="http://dx.doi.org/10.1016/j.agsy.2014.12.006" TargetMode="External"/><Relationship Id="rId58" Type="http://schemas.openxmlformats.org/officeDocument/2006/relationships/hyperlink" Target="http://dx.doi.org/10.1016/j.agsy.2014.12.006" TargetMode="External"/><Relationship Id="rId74" Type="http://schemas.openxmlformats.org/officeDocument/2006/relationships/hyperlink" Target="http://dx.doi.org/10.1016/j.fcr.2017.02.013" TargetMode="External"/><Relationship Id="rId79" Type="http://schemas.openxmlformats.org/officeDocument/2006/relationships/hyperlink" Target="http://dx.doi.org/10.1016/j.fcr.2017.02.013" TargetMode="External"/><Relationship Id="rId5" Type="http://schemas.openxmlformats.org/officeDocument/2006/relationships/hyperlink" Target="http://dx.doi.org/10.1016/j.agsy.2014.12.006" TargetMode="External"/><Relationship Id="rId90" Type="http://schemas.openxmlformats.org/officeDocument/2006/relationships/hyperlink" Target="http://dx.doi.org/10.1016/j.fcr.2017.02.013" TargetMode="External"/><Relationship Id="rId95" Type="http://schemas.openxmlformats.org/officeDocument/2006/relationships/hyperlink" Target="http://dx.doi.org/10.1016/j.fcr.2017.02.013" TargetMode="External"/><Relationship Id="rId22" Type="http://schemas.openxmlformats.org/officeDocument/2006/relationships/hyperlink" Target="http://dx.doi.org/10.1016/j.eja.2016.02.010" TargetMode="External"/><Relationship Id="rId27" Type="http://schemas.openxmlformats.org/officeDocument/2006/relationships/hyperlink" Target="http://dx.doi.org/10.1016/j.eja.2016.02.010" TargetMode="External"/><Relationship Id="rId43" Type="http://schemas.openxmlformats.org/officeDocument/2006/relationships/hyperlink" Target="http://dx.doi.org/10.1016/j.eja.2016.02.010" TargetMode="External"/><Relationship Id="rId48" Type="http://schemas.openxmlformats.org/officeDocument/2006/relationships/hyperlink" Target="http://dx.doi.org/10.1016/j.agsy.2014.12.006" TargetMode="External"/><Relationship Id="rId64" Type="http://schemas.openxmlformats.org/officeDocument/2006/relationships/hyperlink" Target="https://doi.org/10.1093/jxb/erac221" TargetMode="External"/><Relationship Id="rId69" Type="http://schemas.openxmlformats.org/officeDocument/2006/relationships/hyperlink" Target="http://dx.doi.org/10.1016/j.fcr.2017.02.013" TargetMode="External"/><Relationship Id="rId80" Type="http://schemas.openxmlformats.org/officeDocument/2006/relationships/hyperlink" Target="http://dx.doi.org/10.1016/j.fcr.2017.02.013" TargetMode="External"/><Relationship Id="rId85" Type="http://schemas.openxmlformats.org/officeDocument/2006/relationships/hyperlink" Target="http://dx.doi.org/10.1016/j.fcr.2017.02.013" TargetMode="External"/><Relationship Id="rId12" Type="http://schemas.openxmlformats.org/officeDocument/2006/relationships/hyperlink" Target="http://dx.doi.org/10.1016/j.eja.2016.02.010" TargetMode="External"/><Relationship Id="rId17" Type="http://schemas.openxmlformats.org/officeDocument/2006/relationships/hyperlink" Target="http://dx.doi.org/10.1016/j.eja.2016.02.010" TargetMode="External"/><Relationship Id="rId25" Type="http://schemas.openxmlformats.org/officeDocument/2006/relationships/hyperlink" Target="http://dx.doi.org/10.1016/j.eja.2016.02.010" TargetMode="External"/><Relationship Id="rId33" Type="http://schemas.openxmlformats.org/officeDocument/2006/relationships/hyperlink" Target="http://dx.doi.org/10.1016/j.eja.2016.02.010" TargetMode="External"/><Relationship Id="rId38" Type="http://schemas.openxmlformats.org/officeDocument/2006/relationships/hyperlink" Target="http://dx.doi.org/10.1016/j.eja.2016.02.010" TargetMode="External"/><Relationship Id="rId46" Type="http://schemas.openxmlformats.org/officeDocument/2006/relationships/hyperlink" Target="http://dx.doi.org/10.1016/j.agee.2013.11.023" TargetMode="External"/><Relationship Id="rId59" Type="http://schemas.openxmlformats.org/officeDocument/2006/relationships/hyperlink" Target="http://dx.doi.org/10.1016/j.agsy.2014.12.006" TargetMode="External"/><Relationship Id="rId67" Type="http://schemas.openxmlformats.org/officeDocument/2006/relationships/hyperlink" Target="https://doi.org/10.1093/jxb/erac221" TargetMode="External"/><Relationship Id="rId20" Type="http://schemas.openxmlformats.org/officeDocument/2006/relationships/hyperlink" Target="http://dx.doi.org/10.1016/j.eja.2016.02.010" TargetMode="External"/><Relationship Id="rId41" Type="http://schemas.openxmlformats.org/officeDocument/2006/relationships/hyperlink" Target="http://dx.doi.org/10.1016/j.eja.2016.02.010" TargetMode="External"/><Relationship Id="rId54" Type="http://schemas.openxmlformats.org/officeDocument/2006/relationships/hyperlink" Target="http://dx.doi.org/10.1016/j.agsy.2014.12.006" TargetMode="External"/><Relationship Id="rId62" Type="http://schemas.openxmlformats.org/officeDocument/2006/relationships/hyperlink" Target="http://dx.doi.org/10.1016/j.agwat.2013.12.012" TargetMode="External"/><Relationship Id="rId70" Type="http://schemas.openxmlformats.org/officeDocument/2006/relationships/hyperlink" Target="http://dx.doi.org/10.1016/j.fcr.2017.02.013" TargetMode="External"/><Relationship Id="rId75" Type="http://schemas.openxmlformats.org/officeDocument/2006/relationships/hyperlink" Target="http://dx.doi.org/10.1016/j.fcr.2017.02.013" TargetMode="External"/><Relationship Id="rId83" Type="http://schemas.openxmlformats.org/officeDocument/2006/relationships/hyperlink" Target="http://dx.doi.org/10.1016/j.fcr.2017.02.013" TargetMode="External"/><Relationship Id="rId88" Type="http://schemas.openxmlformats.org/officeDocument/2006/relationships/hyperlink" Target="http://dx.doi.org/10.1016/j.fcr.2017.02.013" TargetMode="External"/><Relationship Id="rId91" Type="http://schemas.openxmlformats.org/officeDocument/2006/relationships/hyperlink" Target="http://dx.doi.org/10.1016/j.fcr.2017.02.013" TargetMode="External"/><Relationship Id="rId96" Type="http://schemas.openxmlformats.org/officeDocument/2006/relationships/hyperlink" Target="http://dx.doi.org/10.1016/j.fcr.2017.02.013"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wat.2013.12.012" TargetMode="External"/><Relationship Id="rId15" Type="http://schemas.openxmlformats.org/officeDocument/2006/relationships/hyperlink" Target="http://dx.doi.org/10.1016/j.eja.2016.02.010" TargetMode="External"/><Relationship Id="rId23" Type="http://schemas.openxmlformats.org/officeDocument/2006/relationships/hyperlink" Target="http://dx.doi.org/10.1016/j.eja.2016.02.010" TargetMode="External"/><Relationship Id="rId28" Type="http://schemas.openxmlformats.org/officeDocument/2006/relationships/hyperlink" Target="http://dx.doi.org/10.1016/j.eja.2016.02.010" TargetMode="External"/><Relationship Id="rId36" Type="http://schemas.openxmlformats.org/officeDocument/2006/relationships/hyperlink" Target="http://dx.doi.org/10.1016/j.eja.2016.02.010" TargetMode="External"/><Relationship Id="rId49" Type="http://schemas.openxmlformats.org/officeDocument/2006/relationships/hyperlink" Target="http://dx.doi.org/10.1016/j.agsy.2014.12.006" TargetMode="External"/><Relationship Id="rId57" Type="http://schemas.openxmlformats.org/officeDocument/2006/relationships/hyperlink" Target="http://dx.doi.org/10.1016/j.agsy.2014.12.006" TargetMode="External"/><Relationship Id="rId10" Type="http://schemas.openxmlformats.org/officeDocument/2006/relationships/hyperlink" Target="https://doi.org/10.1016/j.fcr.2013.01.015" TargetMode="External"/><Relationship Id="rId31" Type="http://schemas.openxmlformats.org/officeDocument/2006/relationships/hyperlink" Target="http://dx.doi.org/10.1016/j.eja.2016.02.010" TargetMode="External"/><Relationship Id="rId44" Type="http://schemas.openxmlformats.org/officeDocument/2006/relationships/hyperlink" Target="http://dx.doi.org/10.1016/j.eja.2016.02.010" TargetMode="External"/><Relationship Id="rId52" Type="http://schemas.openxmlformats.org/officeDocument/2006/relationships/hyperlink" Target="http://dx.doi.org/10.1016/j.agsy.2014.12.006" TargetMode="External"/><Relationship Id="rId60" Type="http://schemas.openxmlformats.org/officeDocument/2006/relationships/hyperlink" Target="http://dx.doi.org/10.1016/j.agsy.2014.12.006" TargetMode="External"/><Relationship Id="rId65" Type="http://schemas.openxmlformats.org/officeDocument/2006/relationships/hyperlink" Target="https://doi.org/10.1093/jxb/erac221" TargetMode="External"/><Relationship Id="rId73" Type="http://schemas.openxmlformats.org/officeDocument/2006/relationships/hyperlink" Target="http://dx.doi.org/10.1016/j.fcr.2017.02.013" TargetMode="External"/><Relationship Id="rId78" Type="http://schemas.openxmlformats.org/officeDocument/2006/relationships/hyperlink" Target="http://dx.doi.org/10.1016/j.fcr.2017.02.013" TargetMode="External"/><Relationship Id="rId81" Type="http://schemas.openxmlformats.org/officeDocument/2006/relationships/hyperlink" Target="http://dx.doi.org/10.1016/j.fcr.2017.02.013" TargetMode="External"/><Relationship Id="rId86" Type="http://schemas.openxmlformats.org/officeDocument/2006/relationships/hyperlink" Target="http://dx.doi.org/10.1016/j.fcr.2017.02.013" TargetMode="External"/><Relationship Id="rId94" Type="http://schemas.openxmlformats.org/officeDocument/2006/relationships/hyperlink" Target="http://dx.doi.org/10.1016/j.fcr.2017.02.013" TargetMode="External"/><Relationship Id="rId99" Type="http://schemas.openxmlformats.org/officeDocument/2006/relationships/printerSettings" Target="../printerSettings/printerSettings11.bin"/><Relationship Id="rId101" Type="http://schemas.openxmlformats.org/officeDocument/2006/relationships/table" Target="../tables/table6.xml"/><Relationship Id="rId4" Type="http://schemas.openxmlformats.org/officeDocument/2006/relationships/hyperlink" Target="http://dx.doi.org/10.1016/j.agee.2013.11.023" TargetMode="External"/><Relationship Id="rId9" Type="http://schemas.openxmlformats.org/officeDocument/2006/relationships/hyperlink" Target="https://doi.org/10.1016/j.fcr.2013.01.015" TargetMode="External"/><Relationship Id="rId13" Type="http://schemas.openxmlformats.org/officeDocument/2006/relationships/hyperlink" Target="http://dx.doi.org/10.1016/j.eja.2016.02.010" TargetMode="External"/><Relationship Id="rId18" Type="http://schemas.openxmlformats.org/officeDocument/2006/relationships/hyperlink" Target="http://dx.doi.org/10.1016/j.eja.2016.02.010" TargetMode="External"/><Relationship Id="rId39" Type="http://schemas.openxmlformats.org/officeDocument/2006/relationships/hyperlink" Target="http://dx.doi.org/10.1016/j.eja.2016.02.010" TargetMode="External"/><Relationship Id="rId34" Type="http://schemas.openxmlformats.org/officeDocument/2006/relationships/hyperlink" Target="http://dx.doi.org/10.1016/j.eja.2016.02.010" TargetMode="External"/><Relationship Id="rId50" Type="http://schemas.openxmlformats.org/officeDocument/2006/relationships/hyperlink" Target="http://dx.doi.org/10.1016/j.agsy.2014.12.006" TargetMode="External"/><Relationship Id="rId55" Type="http://schemas.openxmlformats.org/officeDocument/2006/relationships/hyperlink" Target="http://dx.doi.org/10.1016/j.agsy.2014.12.006" TargetMode="External"/><Relationship Id="rId76" Type="http://schemas.openxmlformats.org/officeDocument/2006/relationships/hyperlink" Target="http://dx.doi.org/10.1016/j.fcr.2017.02.013" TargetMode="External"/><Relationship Id="rId97" Type="http://schemas.openxmlformats.org/officeDocument/2006/relationships/hyperlink" Target="http://dx.doi.org/10.1016/j.fcr.2017.02.013" TargetMode="External"/><Relationship Id="rId7" Type="http://schemas.openxmlformats.org/officeDocument/2006/relationships/hyperlink" Target="https://doi.org/10.1093/jxb/erac221" TargetMode="External"/><Relationship Id="rId71" Type="http://schemas.openxmlformats.org/officeDocument/2006/relationships/hyperlink" Target="http://dx.doi.org/10.1016/j.fcr.2017.02.013" TargetMode="External"/><Relationship Id="rId92" Type="http://schemas.openxmlformats.org/officeDocument/2006/relationships/hyperlink" Target="http://dx.doi.org/10.1016/j.fcr.2017.02.013" TargetMode="External"/><Relationship Id="rId2" Type="http://schemas.openxmlformats.org/officeDocument/2006/relationships/hyperlink" Target="https://doi.org/10.1016/j.fcr.2013.01.015" TargetMode="External"/><Relationship Id="rId29" Type="http://schemas.openxmlformats.org/officeDocument/2006/relationships/hyperlink" Target="http://dx.doi.org/10.1016/j.eja.2016.02.010" TargetMode="External"/><Relationship Id="rId24" Type="http://schemas.openxmlformats.org/officeDocument/2006/relationships/hyperlink" Target="http://dx.doi.org/10.1016/j.eja.2016.02.010" TargetMode="External"/><Relationship Id="rId40" Type="http://schemas.openxmlformats.org/officeDocument/2006/relationships/hyperlink" Target="http://dx.doi.org/10.1016/j.eja.2016.02.010" TargetMode="External"/><Relationship Id="rId45" Type="http://schemas.openxmlformats.org/officeDocument/2006/relationships/hyperlink" Target="http://dx.doi.org/10.1016/j.eja.2016.02.010" TargetMode="External"/><Relationship Id="rId66" Type="http://schemas.openxmlformats.org/officeDocument/2006/relationships/hyperlink" Target="https://doi.org/10.1093/jxb/erac221" TargetMode="External"/><Relationship Id="rId87" Type="http://schemas.openxmlformats.org/officeDocument/2006/relationships/hyperlink" Target="http://dx.doi.org/10.1016/j.fcr.2017.02.013" TargetMode="External"/><Relationship Id="rId61" Type="http://schemas.openxmlformats.org/officeDocument/2006/relationships/hyperlink" Target="http://dx.doi.org/10.1016/j.agwat.2013.12.012" TargetMode="External"/><Relationship Id="rId82" Type="http://schemas.openxmlformats.org/officeDocument/2006/relationships/hyperlink" Target="http://dx.doi.org/10.1016/j.fcr.2017.02.013" TargetMode="External"/><Relationship Id="rId19" Type="http://schemas.openxmlformats.org/officeDocument/2006/relationships/hyperlink" Target="http://dx.doi.org/10.1016/j.eja.2016.02.010" TargetMode="External"/><Relationship Id="rId14" Type="http://schemas.openxmlformats.org/officeDocument/2006/relationships/hyperlink" Target="http://dx.doi.org/10.1016/j.eja.2016.02.010" TargetMode="External"/><Relationship Id="rId30" Type="http://schemas.openxmlformats.org/officeDocument/2006/relationships/hyperlink" Target="http://dx.doi.org/10.1016/j.eja.2016.02.010" TargetMode="External"/><Relationship Id="rId35" Type="http://schemas.openxmlformats.org/officeDocument/2006/relationships/hyperlink" Target="http://dx.doi.org/10.1016/j.eja.2016.02.010" TargetMode="External"/><Relationship Id="rId56" Type="http://schemas.openxmlformats.org/officeDocument/2006/relationships/hyperlink" Target="http://dx.doi.org/10.1016/j.agsy.2014.12.006" TargetMode="External"/><Relationship Id="rId77" Type="http://schemas.openxmlformats.org/officeDocument/2006/relationships/hyperlink" Target="http://dx.doi.org/10.1016/j.fcr.2017.02.013" TargetMode="External"/><Relationship Id="rId100" Type="http://schemas.openxmlformats.org/officeDocument/2006/relationships/drawing" Target="../drawings/drawing7.xml"/><Relationship Id="rId8" Type="http://schemas.openxmlformats.org/officeDocument/2006/relationships/hyperlink" Target="https://doi.org/10.1016/j.agsy.2024.104066" TargetMode="External"/><Relationship Id="rId51" Type="http://schemas.openxmlformats.org/officeDocument/2006/relationships/hyperlink" Target="http://dx.doi.org/10.1016/j.agsy.2014.12.006" TargetMode="External"/><Relationship Id="rId72" Type="http://schemas.openxmlformats.org/officeDocument/2006/relationships/hyperlink" Target="http://dx.doi.org/10.1016/j.fcr.2017.02.013" TargetMode="External"/><Relationship Id="rId93" Type="http://schemas.openxmlformats.org/officeDocument/2006/relationships/hyperlink" Target="http://dx.doi.org/10.1016/j.fcr.2017.02.013" TargetMode="External"/><Relationship Id="rId98" Type="http://schemas.openxmlformats.org/officeDocument/2006/relationships/hyperlink" Target="http://dx.doi.org/10.1016/j.fcr.2017.02.013" TargetMode="External"/><Relationship Id="rId3" Type="http://schemas.openxmlformats.org/officeDocument/2006/relationships/hyperlink" Target="http://dx.doi.org/10.1016/j.eja.2016.02.010"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4" customFormat="1" x14ac:dyDescent="0.25">
      <c r="A1" s="123" t="s">
        <v>7461</v>
      </c>
      <c r="I1" s="125"/>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8" customFormat="1" x14ac:dyDescent="0.2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4" customFormat="1" x14ac:dyDescent="0.25">
      <c r="A1" s="123" t="s">
        <v>6572</v>
      </c>
      <c r="I1" s="125"/>
    </row>
    <row r="2" spans="1:9" x14ac:dyDescent="0.25">
      <c r="A2" t="str" cm="1">
        <f t="array" ref="A2:A120">_xlfn._xlws.SORT(_xlfn.UNIQUE(_xlfn._xlws.FILTER(institutions[resource_ID],institutions[resource_ID] &lt;&gt; "")))</f>
        <v>Basso2010_1991</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9" x14ac:dyDescent="0.25">
      <c r="A3" t="str">
        <v>Basso2010_1992</v>
      </c>
      <c r="B3" t="str" cm="1">
        <f t="array" ref="B3:F3">TRANSPOSE(_xlfn._xlws.SORT(_xlfn._xlws.FILTER(institutions[institute_ID]&amp;" | "&amp;institutions[institute_name],institutions[resource_ID]=A3)))</f>
        <v>1 | Department of Crop Systems, Forestry and Environmental Sciences, University of Basilicata, Via Ateneo Lucano 10, Potenza, 85100, Italy</v>
      </c>
      <c r="C3" t="str">
        <v>2 | Institute for Sustainable Resources, Queensland University of Technology, D Level 3, Gardens Point, Queensland, 4001, Australia</v>
      </c>
      <c r="D3" t="str">
        <v>3 | Centre for Cereal Research, S.S. 16, km 675, 71100, Foggia, Italy</v>
      </c>
      <c r="E3" t="str">
        <v>4 | Department of Resource Management and Geography, School of Land and Environment, The University of Melbourne, Parkville, 3010, Australia</v>
      </c>
      <c r="F3" t="str">
        <v>5 | Department of Agriculture and Biosystems Engineering, University of Florida, Gainesville, USA</v>
      </c>
    </row>
    <row r="4" spans="1:9" x14ac:dyDescent="0.25">
      <c r="A4" t="str">
        <v>Basso2010_1993</v>
      </c>
      <c r="B4" t="str" cm="1">
        <f t="array" ref="B4:F4">TRANSPOSE(_xlfn._xlws.SORT(_xlfn._xlws.FILTER(institutions[institute_ID]&amp;" | "&amp;institutions[institute_name],institutions[resource_ID]=A4)))</f>
        <v>1 | Department of Crop Systems, Forestry and Environmental Sciences, University of Basilicata, Via Ateneo Lucano 10, Potenza, 85100, Italy</v>
      </c>
      <c r="C4" t="str">
        <v>2 | Institute for Sustainable Resources, Queensland University of Technology, D Level 3, Gardens Point, Queensland, 4001, Australia</v>
      </c>
      <c r="D4" t="str">
        <v>3 | Centre for Cereal Research, S.S. 16, km 675, 71100, Foggia, Italy</v>
      </c>
      <c r="E4" t="str">
        <v>4 | Department of Resource Management and Geography, School of Land and Environment, The University of Melbourne, Parkville, 3010, Australia</v>
      </c>
      <c r="F4" t="str">
        <v>5 | Department of Agriculture and Biosystems Engineering, University of Florida, Gainesville, USA</v>
      </c>
    </row>
    <row r="5" spans="1:9" x14ac:dyDescent="0.25">
      <c r="A5" t="str">
        <v>Basso2010_1994</v>
      </c>
      <c r="B5" t="str" cm="1">
        <f t="array" ref="B5:F5">TRANSPOSE(_xlfn._xlws.SORT(_xlfn._xlws.FILTER(institutions[institute_ID]&amp;" | "&amp;institutions[institute_name],institutions[resource_ID]=A5)))</f>
        <v>1 | Department of Crop Systems, Forestry and Environmental Sciences, University of Basilicata, Via Ateneo Lucano 10, Potenza, 85100, Italy</v>
      </c>
      <c r="C5" t="str">
        <v>2 | Institute for Sustainable Resources, Queensland University of Technology, D Level 3, Gardens Point, Queensland, 4001, Australia</v>
      </c>
      <c r="D5" t="str">
        <v>3 | Centre for Cereal Research, S.S. 16, km 675, 71100, Foggia, Italy</v>
      </c>
      <c r="E5" t="str">
        <v>4 | Department of Resource Management and Geography, School of Land and Environment, The University of Melbourne, Parkville, 3010, Australia</v>
      </c>
      <c r="F5" t="str">
        <v>5 | Department of Agriculture and Biosystems Engineering, University of Florida, Gainesville, USA</v>
      </c>
    </row>
    <row r="6" spans="1:9" x14ac:dyDescent="0.25">
      <c r="A6" t="str">
        <v>Basso2010_1995</v>
      </c>
      <c r="B6" t="str" cm="1">
        <f t="array" ref="B6:F6">TRANSPOSE(_xlfn._xlws.SORT(_xlfn._xlws.FILTER(institutions[institute_ID]&amp;" | "&amp;institutions[institute_name],institutions[resource_ID]=A6)))</f>
        <v>1 | Department of Crop Systems, Forestry and Environmental Sciences, University of Basilicata, Via Ateneo Lucano 10, Potenza, 85100, Italy</v>
      </c>
      <c r="C6" t="str">
        <v>2 | Institute for Sustainable Resources, Queensland University of Technology, D Level 3, Gardens Point, Queensland, 4001, Australia</v>
      </c>
      <c r="D6" t="str">
        <v>3 | Centre for Cereal Research, S.S. 16, km 675, 71100, Foggia, Italy</v>
      </c>
      <c r="E6" t="str">
        <v>4 | Department of Resource Management and Geography, School of Land and Environment, The University of Melbourne, Parkville, 3010, Australia</v>
      </c>
      <c r="F6" t="str">
        <v>5 | Department of Agriculture and Biosystems Engineering, University of Florida, Gainesville, USA</v>
      </c>
    </row>
    <row r="7" spans="1:9" x14ac:dyDescent="0.25">
      <c r="A7" t="str">
        <v>Basso2010_1996</v>
      </c>
      <c r="B7" t="str" cm="1">
        <f t="array" ref="B7:F7">TRANSPOSE(_xlfn._xlws.SORT(_xlfn._xlws.FILTER(institutions[institute_ID]&amp;" | "&amp;institutions[institute_name],institutions[resource_ID]=A7)))</f>
        <v>1 | Department of Crop Systems, Forestry and Environmental Sciences, University of Basilicata, Via Ateneo Lucano 10, Potenza, 85100, Italy</v>
      </c>
      <c r="C7" t="str">
        <v>2 | Institute for Sustainable Resources, Queensland University of Technology, D Level 3, Gardens Point, Queensland, 4001, Australia</v>
      </c>
      <c r="D7" t="str">
        <v>3 | Centre for Cereal Research, S.S. 16, km 675, 71100, Foggia, Italy</v>
      </c>
      <c r="E7" t="str">
        <v>4 | Department of Resource Management and Geography, School of Land and Environment, The University of Melbourne, Parkville, 3010, Australia</v>
      </c>
      <c r="F7" t="str">
        <v>5 | Department of Agriculture and Biosystems Engineering, University of Florida, Gainesville, USA</v>
      </c>
    </row>
    <row r="8" spans="1:9" x14ac:dyDescent="0.25">
      <c r="A8" t="str">
        <v>Basso2010_1997</v>
      </c>
      <c r="B8" t="str" cm="1">
        <f t="array" ref="B8:F8">TRANSPOSE(_xlfn._xlws.SORT(_xlfn._xlws.FILTER(institutions[institute_ID]&amp;" | "&amp;institutions[institute_name],institutions[resource_ID]=A8)))</f>
        <v>1 | Department of Crop Systems, Forestry and Environmental Sciences, University of Basilicata, Via Ateneo Lucano 10, Potenza, 85100, Italy</v>
      </c>
      <c r="C8" t="str">
        <v>2 | Institute for Sustainable Resources, Queensland University of Technology, D Level 3, Gardens Point, Queensland, 4001, Australia</v>
      </c>
      <c r="D8" t="str">
        <v>3 | Centre for Cereal Research, S.S. 16, km 675, 71100, Foggia, Italy</v>
      </c>
      <c r="E8" t="str">
        <v>4 | Department of Resource Management and Geography, School of Land and Environment, The University of Melbourne, Parkville, 3010, Australia</v>
      </c>
      <c r="F8" t="str">
        <v>5 | Department of Agriculture and Biosystems Engineering, University of Florida, Gainesville, USA</v>
      </c>
    </row>
    <row r="9" spans="1:9" x14ac:dyDescent="0.25">
      <c r="A9" t="str">
        <v>Basso2010_1998</v>
      </c>
      <c r="B9" t="str" cm="1">
        <f t="array" ref="B9:F9">TRANSPOSE(_xlfn._xlws.SORT(_xlfn._xlws.FILTER(institutions[institute_ID]&amp;" | "&amp;institutions[institute_name],institutions[resource_ID]=A9)))</f>
        <v>1 | Department of Crop Systems, Forestry and Environmental Sciences, University of Basilicata, Via Ateneo Lucano 10, Potenza, 85100, Italy</v>
      </c>
      <c r="C9" t="str">
        <v>2 | Institute for Sustainable Resources, Queensland University of Technology, D Level 3, Gardens Point, Queensland, 4001, Australia</v>
      </c>
      <c r="D9" t="str">
        <v>3 | Centre for Cereal Research, S.S. 16, km 675, 71100, Foggia, Italy</v>
      </c>
      <c r="E9" t="str">
        <v>4 | Department of Resource Management and Geography, School of Land and Environment, The University of Melbourne, Parkville, 3010, Australia</v>
      </c>
      <c r="F9" t="str">
        <v>5 | Department of Agriculture and Biosystems Engineering, University of Florida, Gainesville, USA</v>
      </c>
    </row>
    <row r="10" spans="1:9" x14ac:dyDescent="0.25">
      <c r="A10" t="str">
        <v>Basso2010_1999</v>
      </c>
      <c r="B10" t="str" cm="1">
        <f t="array" ref="B10:F10">TRANSPOSE(_xlfn._xlws.SORT(_xlfn._xlws.FILTER(institutions[institute_ID]&amp;" | "&amp;institutions[institute_name],institutions[resource_ID]=A10)))</f>
        <v>1 | Department of Crop Systems, Forestry and Environmental Sciences, University of Basilicata, Via Ateneo Lucano 10, Potenza, 85100, Italy</v>
      </c>
      <c r="C10" t="str">
        <v>2 | Institute for Sustainable Resources, Queensland University of Technology, D Level 3, Gardens Point, Queensland, 4001, Australia</v>
      </c>
      <c r="D10" t="str">
        <v>3 | Centre for Cereal Research, S.S. 16, km 675, 71100, Foggia, Italy</v>
      </c>
      <c r="E10" t="str">
        <v>4 | Department of Resource Management and Geography, School of Land and Environment, The University of Melbourne, Parkville, 3010, Australia</v>
      </c>
      <c r="F10" t="str">
        <v>5 | Department of Agriculture and Biosystems Engineering, University of Florida, Gainesville, USA</v>
      </c>
    </row>
    <row r="11" spans="1:9" x14ac:dyDescent="0.25">
      <c r="A11" t="str">
        <v>Basso2010_2000</v>
      </c>
      <c r="B11" t="str" cm="1">
        <f t="array" ref="B11:F11">TRANSPOSE(_xlfn._xlws.SORT(_xlfn._xlws.FILTER(institutions[institute_ID]&amp;" | "&amp;institutions[institute_name],institutions[resource_ID]=A11)))</f>
        <v>1 | Department of Crop Systems, Forestry and Environmental Sciences, University of Basilicata, Via Ateneo Lucano 10, Potenza, 85100, Italy</v>
      </c>
      <c r="C11" t="str">
        <v>2 | Institute for Sustainable Resources, Queensland University of Technology, D Level 3, Gardens Point, Queensland, 4001, Australia</v>
      </c>
      <c r="D11" t="str">
        <v>3 | Centre for Cereal Research, S.S. 16, km 675, 71100, Foggia, Italy</v>
      </c>
      <c r="E11" t="str">
        <v>4 | Department of Resource Management and Geography, School of Land and Environment, The University of Melbourne, Parkville, 3010, Australia</v>
      </c>
      <c r="F11" t="str">
        <v>5 | Department of Agriculture and Biosystems Engineering, University of Florida, Gainesville, USA</v>
      </c>
    </row>
    <row r="12" spans="1:9" x14ac:dyDescent="0.25">
      <c r="A12" t="str">
        <v>Basso2010_2001</v>
      </c>
      <c r="B12" t="str" cm="1">
        <f t="array" ref="B12:F12">TRANSPOSE(_xlfn._xlws.SORT(_xlfn._xlws.FILTER(institutions[institute_ID]&amp;" | "&amp;institutions[institute_name],institutions[resource_ID]=A12)))</f>
        <v>1 | Department of Crop Systems, Forestry and Environmental Sciences, University of Basilicata, Via Ateneo Lucano 10, Potenza, 85100, Italy</v>
      </c>
      <c r="C12" t="str">
        <v>2 | Institute for Sustainable Resources, Queensland University of Technology, D Level 3, Gardens Point, Queensland, 4001, Australia</v>
      </c>
      <c r="D12" t="str">
        <v>3 | Centre for Cereal Research, S.S. 16, km 675, 71100, Foggia, Italy</v>
      </c>
      <c r="E12" t="str">
        <v>4 | Department of Resource Management and Geography, School of Land and Environment, The University of Melbourne, Parkville, 3010, Australia</v>
      </c>
      <c r="F12" t="str">
        <v>5 | Department of Agriculture and Biosystems Engineering, University of Florida, Gainesville, USA</v>
      </c>
    </row>
    <row r="13" spans="1:9" x14ac:dyDescent="0.25">
      <c r="A13" t="str">
        <v>Basso2010_2002</v>
      </c>
      <c r="B13" t="str" cm="1">
        <f t="array" ref="B13:F13">TRANSPOSE(_xlfn._xlws.SORT(_xlfn._xlws.FILTER(institutions[institute_ID]&amp;" | "&amp;institutions[institute_name],institutions[resource_ID]=A13)))</f>
        <v>1 | Department of Crop Systems, Forestry and Environmental Sciences, University of Basilicata, Via Ateneo Lucano 10, Potenza, 85100, Italy</v>
      </c>
      <c r="C13" t="str">
        <v>2 | Institute for Sustainable Resources, Queensland University of Technology, D Level 3, Gardens Point, Queensland, 4001, Australia</v>
      </c>
      <c r="D13" t="str">
        <v>3 | Centre for Cereal Research, S.S. 16, km 675, 71100, Foggia, Italy</v>
      </c>
      <c r="E13" t="str">
        <v>4 | Department of Resource Management and Geography, School of Land and Environment, The University of Melbourne, Parkville, 3010, Australia</v>
      </c>
      <c r="F13" t="str">
        <v>5 | Department of Agriculture and Biosystems Engineering, University of Florida, Gainesville, USA</v>
      </c>
    </row>
    <row r="14" spans="1:9" x14ac:dyDescent="0.25">
      <c r="A14" t="str">
        <v>Basso2010_2003</v>
      </c>
      <c r="B14" t="str" cm="1">
        <f t="array" ref="B14:F14">TRANSPOSE(_xlfn._xlws.SORT(_xlfn._xlws.FILTER(institutions[institute_ID]&amp;" | "&amp;institutions[institute_name],institutions[resource_ID]=A14)))</f>
        <v>1 | Department of Crop Systems, Forestry and Environmental Sciences, University of Basilicata, Via Ateneo Lucano 10, Potenza, 85100, Italy</v>
      </c>
      <c r="C14" t="str">
        <v>2 | Institute for Sustainable Resources, Queensland University of Technology, D Level 3, Gardens Point, Queensland, 4001, Australia</v>
      </c>
      <c r="D14" t="str">
        <v>3 | Centre for Cereal Research, S.S. 16, km 675, 71100, Foggia, Italy</v>
      </c>
      <c r="E14" t="str">
        <v>4 | Department of Resource Management and Geography, School of Land and Environment, The University of Melbourne, Parkville, 3010, Australia</v>
      </c>
      <c r="F14" t="str">
        <v>5 | Department of Agriculture and Biosystems Engineering, University of Florida, Gainesville, USA</v>
      </c>
    </row>
    <row r="15" spans="1:9" x14ac:dyDescent="0.25">
      <c r="A15" t="str">
        <v>Basso2010_2004</v>
      </c>
      <c r="B15" t="str" cm="1">
        <f t="array" ref="B15:F15">TRANSPOSE(_xlfn._xlws.SORT(_xlfn._xlws.FILTER(institutions[institute_ID]&amp;" | "&amp;institutions[institute_name],institutions[resource_ID]=A15)))</f>
        <v>1 | Department of Crop Systems, Forestry and Environmental Sciences, University of Basilicata, Via Ateneo Lucano 10, Potenza, 85100, Italy</v>
      </c>
      <c r="C15" t="str">
        <v>2 | Institute for Sustainable Resources, Queensland University of Technology, D Level 3, Gardens Point, Queensland, 4001, Australia</v>
      </c>
      <c r="D15" t="str">
        <v>3 | Centre for Cereal Research, S.S. 16, km 675, 71100, Foggia, Italy</v>
      </c>
      <c r="E15" t="str">
        <v>4 | Department of Resource Management and Geography, School of Land and Environment, The University of Melbourne, Parkville, 3010, Australia</v>
      </c>
      <c r="F15" t="str">
        <v>5 | Department of Agriculture and Biosystems Engineering, University of Florida, Gainesville, USA</v>
      </c>
    </row>
    <row r="16" spans="1:9" x14ac:dyDescent="0.25">
      <c r="A16" t="str">
        <v>Basso2010_2005</v>
      </c>
      <c r="B16" t="str" cm="1">
        <f t="array" ref="B16:F16">TRANSPOSE(_xlfn._xlws.SORT(_xlfn._xlws.FILTER(institutions[institute_ID]&amp;" | "&amp;institutions[institute_name],institutions[resource_ID]=A16)))</f>
        <v>1 | Department of Crop Systems, Forestry and Environmental Sciences, University of Basilicata, Via Ateneo Lucano 10, Potenza, 85100, Italy</v>
      </c>
      <c r="C16" t="str">
        <v>2 | Institute for Sustainable Resources, Queensland University of Technology, D Level 3, Gardens Point, Queensland, 4001, Australia</v>
      </c>
      <c r="D16" t="str">
        <v>3 | Centre for Cereal Research, S.S. 16, km 675, 71100, Foggia, Italy</v>
      </c>
      <c r="E16" t="str">
        <v>4 | Department of Resource Management and Geography, School of Land and Environment, The University of Melbourne, Parkville, 3010, Australia</v>
      </c>
      <c r="F16" t="str">
        <v>5 | Department of Agriculture and Biosystems Engineering, University of Florida, Gainesville, USA</v>
      </c>
    </row>
    <row r="17" spans="1:6" x14ac:dyDescent="0.25">
      <c r="A17" t="str">
        <v>Basso2010_2006</v>
      </c>
      <c r="B17" t="str" cm="1">
        <f t="array" ref="B17:F17">TRANSPOSE(_xlfn._xlws.SORT(_xlfn._xlws.FILTER(institutions[institute_ID]&amp;" | "&amp;institutions[institute_name],institutions[resource_ID]=A17)))</f>
        <v>1 | Department of Crop Systems, Forestry and Environmental Sciences, University of Basilicata, Via Ateneo Lucano 10, Potenza, 85100, Italy</v>
      </c>
      <c r="C17" t="str">
        <v>2 | Institute for Sustainable Resources, Queensland University of Technology, D Level 3, Gardens Point, Queensland, 4001, Australia</v>
      </c>
      <c r="D17" t="str">
        <v>3 | Centre for Cereal Research, S.S. 16, km 675, 71100, Foggia, Italy</v>
      </c>
      <c r="E17" t="str">
        <v>4 | Department of Resource Management and Geography, School of Land and Environment, The University of Melbourne, Parkville, 3010, Australia</v>
      </c>
      <c r="F17" t="str">
        <v>5 | Department of Agriculture and Biosystems Engineering, University of Florida, Gainesville, USA</v>
      </c>
    </row>
    <row r="18" spans="1:6" x14ac:dyDescent="0.25">
      <c r="A18" t="str">
        <v>Boulch2021_9999</v>
      </c>
      <c r="B18" t="str" cm="1">
        <f t="array" ref="B18">TRANSPOSE(_xlfn._xlws.SORT(_xlfn._xlws.FILTER(institutions[institute_ID]&amp;" | "&amp;institutions[institute_name],institutions[resource_ID]=A18)))</f>
        <v>1 | Institut Polytechnique UniLaSalle, AGHYLE, 60000 Beauvais, France</v>
      </c>
    </row>
    <row r="19" spans="1:6" x14ac:dyDescent="0.25">
      <c r="A19" t="str">
        <v>Bustos-Korts2013_2009</v>
      </c>
      <c r="B19" t="str" cm="1">
        <f t="array" ref="B19:D19">TRANSPOSE(_xlfn._xlws.SORT(_xlfn._xlws.FILTER(institutions[institute_ID]&amp;" | "&amp;institutions[institute_name],institutions[resource_ID]=A19)))</f>
        <v>1 | Graduate School, Faculty of Agricultural Sciences, Universidad Austral de Chile, Campus Isla Teja, Valdivia, Chile</v>
      </c>
      <c r="C19" t="str">
        <v>2 | Institute of Plant Production and Protection, Universidad Austral de Chile, Campus Isla Teja, Valdivia, Chile</v>
      </c>
      <c r="D19" t="str">
        <v>3 | Global Wheat Program, International Maize and Wheat Improvement Center (CIMMYT), Apdo, Mexico</v>
      </c>
    </row>
    <row r="20" spans="1:6" x14ac:dyDescent="0.25">
      <c r="A20" t="str">
        <v>Bustos-Korts2013_2010</v>
      </c>
      <c r="B20" t="str" cm="1">
        <f t="array" ref="B20:D20">TRANSPOSE(_xlfn._xlws.SORT(_xlfn._xlws.FILTER(institutions[institute_ID]&amp;" | "&amp;institutions[institute_name],institutions[resource_ID]=A20)))</f>
        <v>1 | Graduate School, Faculty of Agricultural Sciences, Universidad Austral de Chile, Campus Isla Teja, Valdivia, Chile</v>
      </c>
      <c r="C20" t="str">
        <v>2 | Institute of Plant Production and Protection, Universidad Austral de Chile, Campus Isla Teja, Valdivia, Chile</v>
      </c>
      <c r="D20" t="str">
        <v>3 | Global Wheat Program, International Maize and Wheat Improvement Center (CIMMYT), Apdo, Mexico</v>
      </c>
    </row>
    <row r="21" spans="1:6" x14ac:dyDescent="0.25">
      <c r="A21" t="str">
        <v>Bustos-Korts2013_2011</v>
      </c>
      <c r="B21" t="str" cm="1">
        <f t="array" ref="B21:D21">TRANSPOSE(_xlfn._xlws.SORT(_xlfn._xlws.FILTER(institutions[institute_ID]&amp;" | "&amp;institutions[institute_name],institutions[resource_ID]=A21)))</f>
        <v>1 | Graduate School, Faculty of Agricultural Sciences, Universidad Austral de Chile, Campus Isla Teja, Valdivia, Chile</v>
      </c>
      <c r="C21" t="str">
        <v>2 | Institute of Plant Production and Protection, Universidad Austral de Chile, Campus Isla Teja, Valdivia, Chile</v>
      </c>
      <c r="D21" t="str">
        <v>3 | Global Wheat Program, International Maize and Wheat Improvement Center (CIMMYT), Apdo, Mexico</v>
      </c>
    </row>
    <row r="22" spans="1:6" x14ac:dyDescent="0.25">
      <c r="A22" t="str">
        <v>Darwinkel1978_1976</v>
      </c>
      <c r="B22" t="str" cm="1">
        <f t="array" ref="B22">TRANSPOSE(_xlfn._xlws.SORT(_xlfn._xlws.FILTER(institutions[institute_ID]&amp;" | "&amp;institutions[institute_name],institutions[resource_ID]=A22)))</f>
        <v>1 | Research Station for Arable Farming and Field Production of Vegetables</v>
      </c>
    </row>
    <row r="23" spans="1:6" x14ac:dyDescent="0.25">
      <c r="A23" t="str">
        <v>Dettori2017_1974</v>
      </c>
      <c r="B23" t="str" cm="1">
        <f t="array" ref="B23:C23">TRANSPOSE(_xlfn._xlws.SORT(_xlfn._xlws.FILTER(institutions[institute_ID]&amp;" | "&amp;institutions[institute_name],institutions[resource_ID]=A23)))</f>
        <v>1 | Agricultural Research Agency of Sardinia (Agris), Viale Trieste 111, 09123 Cagliari, Italy</v>
      </c>
      <c r="C23" t="str">
        <v>2 | Institute of Biometeorology, National Research Council, CNR – IBIMET, Traversa La Crucca 3, 07100 Sassari, Italy</v>
      </c>
    </row>
    <row r="24" spans="1:6" x14ac:dyDescent="0.25">
      <c r="A24" t="str">
        <v>Dettori2017_1975</v>
      </c>
      <c r="B24" t="str" cm="1">
        <f t="array" ref="B24:C24">TRANSPOSE(_xlfn._xlws.SORT(_xlfn._xlws.FILTER(institutions[institute_ID]&amp;" | "&amp;institutions[institute_name],institutions[resource_ID]=A24)))</f>
        <v>1 | Agricultural Research Agency of Sardinia (Agris), Viale Trieste 111, 09123 Cagliari, Italy</v>
      </c>
      <c r="C24" t="str">
        <v>2 | Institute of Biometeorology, National Research Council, CNR – IBIMET, Traversa La Crucca 3, 07100 Sassari, Italy</v>
      </c>
    </row>
    <row r="25" spans="1:6" x14ac:dyDescent="0.25">
      <c r="A25" t="str">
        <v>Dettori2017_1976</v>
      </c>
      <c r="B25" t="str" cm="1">
        <f t="array" ref="B25:C25">TRANSPOSE(_xlfn._xlws.SORT(_xlfn._xlws.FILTER(institutions[institute_ID]&amp;" | "&amp;institutions[institute_name],institutions[resource_ID]=A25)))</f>
        <v>1 | Agricultural Research Agency of Sardinia (Agris), Viale Trieste 111, 09123 Cagliari, Italy</v>
      </c>
      <c r="C25" t="str">
        <v>2 | Institute of Biometeorology, National Research Council, CNR – IBIMET, Traversa La Crucca 3, 07100 Sassari, Italy</v>
      </c>
    </row>
    <row r="26" spans="1:6" x14ac:dyDescent="0.25">
      <c r="A26" t="str">
        <v>Dettori2017_1977</v>
      </c>
      <c r="B26" t="str" cm="1">
        <f t="array" ref="B26:C26">TRANSPOSE(_xlfn._xlws.SORT(_xlfn._xlws.FILTER(institutions[institute_ID]&amp;" | "&amp;institutions[institute_name],institutions[resource_ID]=A26)))</f>
        <v>1 | Agricultural Research Agency of Sardinia (Agris), Viale Trieste 111, 09123 Cagliari, Italy</v>
      </c>
      <c r="C26" t="str">
        <v>2 | Institute of Biometeorology, National Research Council, CNR – IBIMET, Traversa La Crucca 3, 07100 Sassari, Italy</v>
      </c>
    </row>
    <row r="27" spans="1:6" x14ac:dyDescent="0.25">
      <c r="A27" t="str">
        <v>Dettori2017_1978</v>
      </c>
      <c r="B27" t="str" cm="1">
        <f t="array" ref="B27:C27">TRANSPOSE(_xlfn._xlws.SORT(_xlfn._xlws.FILTER(institutions[institute_ID]&amp;" | "&amp;institutions[institute_name],institutions[resource_ID]=A27)))</f>
        <v>1 | Agricultural Research Agency of Sardinia (Agris), Viale Trieste 111, 09123 Cagliari, Italy</v>
      </c>
      <c r="C27" t="str">
        <v>2 | Institute of Biometeorology, National Research Council, CNR – IBIMET, Traversa La Crucca 3, 07100 Sassari, Italy</v>
      </c>
    </row>
    <row r="28" spans="1:6" x14ac:dyDescent="0.25">
      <c r="A28" t="str">
        <v>Dettori2017_1979</v>
      </c>
      <c r="B28" t="str" cm="1">
        <f t="array" ref="B28:C28">TRANSPOSE(_xlfn._xlws.SORT(_xlfn._xlws.FILTER(institutions[institute_ID]&amp;" | "&amp;institutions[institute_name],institutions[resource_ID]=A28)))</f>
        <v>1 | Agricultural Research Agency of Sardinia (Agris), Viale Trieste 111, 09123 Cagliari, Italy</v>
      </c>
      <c r="C28" t="str">
        <v>2 | Institute of Biometeorology, National Research Council, CNR – IBIMET, Traversa La Crucca 3, 07100 Sassari, Italy</v>
      </c>
    </row>
    <row r="29" spans="1:6" x14ac:dyDescent="0.25">
      <c r="A29" t="str">
        <v>Dettori2017_1980</v>
      </c>
      <c r="B29" t="str" cm="1">
        <f t="array" ref="B29:C29">TRANSPOSE(_xlfn._xlws.SORT(_xlfn._xlws.FILTER(institutions[institute_ID]&amp;" | "&amp;institutions[institute_name],institutions[resource_ID]=A29)))</f>
        <v>1 | Agricultural Research Agency of Sardinia (Agris), Viale Trieste 111, 09123 Cagliari, Italy</v>
      </c>
      <c r="C29" t="str">
        <v>2 | Institute of Biometeorology, National Research Council, CNR – IBIMET, Traversa La Crucca 3, 07100 Sassari, Italy</v>
      </c>
    </row>
    <row r="30" spans="1:6" x14ac:dyDescent="0.25">
      <c r="A30" t="str">
        <v>Dettori2017_1981</v>
      </c>
      <c r="B30" t="str" cm="1">
        <f t="array" ref="B30:C30">TRANSPOSE(_xlfn._xlws.SORT(_xlfn._xlws.FILTER(institutions[institute_ID]&amp;" | "&amp;institutions[institute_name],institutions[resource_ID]=A30)))</f>
        <v>1 | Agricultural Research Agency of Sardinia (Agris), Viale Trieste 111, 09123 Cagliari, Italy</v>
      </c>
      <c r="C30" t="str">
        <v>2 | Institute of Biometeorology, National Research Council, CNR – IBIMET, Traversa La Crucca 3, 07100 Sassari, Italy</v>
      </c>
    </row>
    <row r="31" spans="1:6" x14ac:dyDescent="0.25">
      <c r="A31" t="str">
        <v>Dettori2017_1982</v>
      </c>
      <c r="B31" t="str" cm="1">
        <f t="array" ref="B31:C31">TRANSPOSE(_xlfn._xlws.SORT(_xlfn._xlws.FILTER(institutions[institute_ID]&amp;" | "&amp;institutions[institute_name],institutions[resource_ID]=A31)))</f>
        <v>1 | Agricultural Research Agency of Sardinia (Agris), Viale Trieste 111, 09123 Cagliari, Italy</v>
      </c>
      <c r="C31" t="str">
        <v>2 | Institute of Biometeorology, National Research Council, CNR – IBIMET, Traversa La Crucca 3, 07100 Sassari, Italy</v>
      </c>
    </row>
    <row r="32" spans="1:6" x14ac:dyDescent="0.25">
      <c r="A32" t="str">
        <v>Dettori2017_1983</v>
      </c>
      <c r="B32" t="str" cm="1">
        <f t="array" ref="B32:C32">TRANSPOSE(_xlfn._xlws.SORT(_xlfn._xlws.FILTER(institutions[institute_ID]&amp;" | "&amp;institutions[institute_name],institutions[resource_ID]=A32)))</f>
        <v>1 | Agricultural Research Agency of Sardinia (Agris), Viale Trieste 111, 09123 Cagliari, Italy</v>
      </c>
      <c r="C32" t="str">
        <v>2 | Institute of Biometeorology, National Research Council, CNR – IBIMET, Traversa La Crucca 3, 07100 Sassari, Italy</v>
      </c>
    </row>
    <row r="33" spans="1:3" x14ac:dyDescent="0.25">
      <c r="A33" t="str">
        <v>Dettori2017_1984</v>
      </c>
      <c r="B33" t="str" cm="1">
        <f t="array" ref="B33:C33">TRANSPOSE(_xlfn._xlws.SORT(_xlfn._xlws.FILTER(institutions[institute_ID]&amp;" | "&amp;institutions[institute_name],institutions[resource_ID]=A33)))</f>
        <v>1 | Agricultural Research Agency of Sardinia (Agris), Viale Trieste 111, 09123 Cagliari, Italy</v>
      </c>
      <c r="C33" t="str">
        <v>2 | Institute of Biometeorology, National Research Council, CNR – IBIMET, Traversa La Crucca 3, 07100 Sassari, Italy</v>
      </c>
    </row>
    <row r="34" spans="1:3" x14ac:dyDescent="0.25">
      <c r="A34" t="str">
        <v>Dettori2017_1985</v>
      </c>
      <c r="B34" t="str" cm="1">
        <f t="array" ref="B34:C34">TRANSPOSE(_xlfn._xlws.SORT(_xlfn._xlws.FILTER(institutions[institute_ID]&amp;" | "&amp;institutions[institute_name],institutions[resource_ID]=A34)))</f>
        <v>1 | Agricultural Research Agency of Sardinia (Agris), Viale Trieste 111, 09123 Cagliari, Italy</v>
      </c>
      <c r="C34" t="str">
        <v>2 | Institute of Biometeorology, National Research Council, CNR – IBIMET, Traversa La Crucca 3, 07100 Sassari, Italy</v>
      </c>
    </row>
    <row r="35" spans="1:3" x14ac:dyDescent="0.25">
      <c r="A35" t="str">
        <v>Dettori2017_1986</v>
      </c>
      <c r="B35" t="str" cm="1">
        <f t="array" ref="B35:C35">TRANSPOSE(_xlfn._xlws.SORT(_xlfn._xlws.FILTER(institutions[institute_ID]&amp;" | "&amp;institutions[institute_name],institutions[resource_ID]=A35)))</f>
        <v>1 | Agricultural Research Agency of Sardinia (Agris), Viale Trieste 111, 09123 Cagliari, Italy</v>
      </c>
      <c r="C35" t="str">
        <v>2 | Institute of Biometeorology, National Research Council, CNR – IBIMET, Traversa La Crucca 3, 07100 Sassari, Italy</v>
      </c>
    </row>
    <row r="36" spans="1:3" x14ac:dyDescent="0.25">
      <c r="A36" t="str">
        <v>Dettori2017_1987</v>
      </c>
      <c r="B36" t="str" cm="1">
        <f t="array" ref="B36:C36">TRANSPOSE(_xlfn._xlws.SORT(_xlfn._xlws.FILTER(institutions[institute_ID]&amp;" | "&amp;institutions[institute_name],institutions[resource_ID]=A36)))</f>
        <v>1 | Agricultural Research Agency of Sardinia (Agris), Viale Trieste 111, 09123 Cagliari, Italy</v>
      </c>
      <c r="C36" t="str">
        <v>2 | Institute of Biometeorology, National Research Council, CNR – IBIMET, Traversa La Crucca 3, 07100 Sassari, Italy</v>
      </c>
    </row>
    <row r="37" spans="1:3" x14ac:dyDescent="0.25">
      <c r="A37" t="str">
        <v>Dettori2017_1988</v>
      </c>
      <c r="B37" t="str" cm="1">
        <f t="array" ref="B37:C37">TRANSPOSE(_xlfn._xlws.SORT(_xlfn._xlws.FILTER(institutions[institute_ID]&amp;" | "&amp;institutions[institute_name],institutions[resource_ID]=A37)))</f>
        <v>1 | Agricultural Research Agency of Sardinia (Agris), Viale Trieste 111, 09123 Cagliari, Italy</v>
      </c>
      <c r="C37" t="str">
        <v>2 | Institute of Biometeorology, National Research Council, CNR – IBIMET, Traversa La Crucca 3, 07100 Sassari, Italy</v>
      </c>
    </row>
    <row r="38" spans="1:3" x14ac:dyDescent="0.25">
      <c r="A38" t="str">
        <v>Dettori2017_1989</v>
      </c>
      <c r="B38" t="str" cm="1">
        <f t="array" ref="B38:C38">TRANSPOSE(_xlfn._xlws.SORT(_xlfn._xlws.FILTER(institutions[institute_ID]&amp;" | "&amp;institutions[institute_name],institutions[resource_ID]=A38)))</f>
        <v>1 | Agricultural Research Agency of Sardinia (Agris), Viale Trieste 111, 09123 Cagliari, Italy</v>
      </c>
      <c r="C38" t="str">
        <v>2 | Institute of Biometeorology, National Research Council, CNR – IBIMET, Traversa La Crucca 3, 07100 Sassari, Italy</v>
      </c>
    </row>
    <row r="39" spans="1:3" x14ac:dyDescent="0.25">
      <c r="A39" t="str">
        <v>Dettori2017_1990</v>
      </c>
      <c r="B39" t="str" cm="1">
        <f t="array" ref="B39:C39">TRANSPOSE(_xlfn._xlws.SORT(_xlfn._xlws.FILTER(institutions[institute_ID]&amp;" | "&amp;institutions[institute_name],institutions[resource_ID]=A39)))</f>
        <v>1 | Agricultural Research Agency of Sardinia (Agris), Viale Trieste 111, 09123 Cagliari, Italy</v>
      </c>
      <c r="C39" t="str">
        <v>2 | Institute of Biometeorology, National Research Council, CNR – IBIMET, Traversa La Crucca 3, 07100 Sassari, Italy</v>
      </c>
    </row>
    <row r="40" spans="1:3" x14ac:dyDescent="0.25">
      <c r="A40" t="str">
        <v>Dettori2017_1991</v>
      </c>
      <c r="B40" t="str" cm="1">
        <f t="array" ref="B40:C40">TRANSPOSE(_xlfn._xlws.SORT(_xlfn._xlws.FILTER(institutions[institute_ID]&amp;" | "&amp;institutions[institute_name],institutions[resource_ID]=A40)))</f>
        <v>1 | Agricultural Research Agency of Sardinia (Agris), Viale Trieste 111, 09123 Cagliari, Italy</v>
      </c>
      <c r="C40" t="str">
        <v>2 | Institute of Biometeorology, National Research Council, CNR – IBIMET, Traversa La Crucca 3, 07100 Sassari, Italy</v>
      </c>
    </row>
    <row r="41" spans="1:3" x14ac:dyDescent="0.25">
      <c r="A41" t="str">
        <v>Dettori2017_1992</v>
      </c>
      <c r="B41" t="str" cm="1">
        <f t="array" ref="B41:C41">TRANSPOSE(_xlfn._xlws.SORT(_xlfn._xlws.FILTER(institutions[institute_ID]&amp;" | "&amp;institutions[institute_name],institutions[resource_ID]=A41)))</f>
        <v>1 | Agricultural Research Agency of Sardinia (Agris), Viale Trieste 111, 09123 Cagliari, Italy</v>
      </c>
      <c r="C41" t="str">
        <v>2 | Institute of Biometeorology, National Research Council, CNR – IBIMET, Traversa La Crucca 3, 07100 Sassari, Italy</v>
      </c>
    </row>
    <row r="42" spans="1:3" x14ac:dyDescent="0.25">
      <c r="A42" t="str">
        <v>Dettori2017_1993</v>
      </c>
      <c r="B42" t="str" cm="1">
        <f t="array" ref="B42:C42">TRANSPOSE(_xlfn._xlws.SORT(_xlfn._xlws.FILTER(institutions[institute_ID]&amp;" | "&amp;institutions[institute_name],institutions[resource_ID]=A42)))</f>
        <v>1 | Agricultural Research Agency of Sardinia (Agris), Viale Trieste 111, 09123 Cagliari, Italy</v>
      </c>
      <c r="C42" t="str">
        <v>2 | Institute of Biometeorology, National Research Council, CNR – IBIMET, Traversa La Crucca 3, 07100 Sassari, Italy</v>
      </c>
    </row>
    <row r="43" spans="1:3" x14ac:dyDescent="0.25">
      <c r="A43" t="str">
        <v>Dettori2017_1994</v>
      </c>
      <c r="B43" t="str" cm="1">
        <f t="array" ref="B43:C43">TRANSPOSE(_xlfn._xlws.SORT(_xlfn._xlws.FILTER(institutions[institute_ID]&amp;" | "&amp;institutions[institute_name],institutions[resource_ID]=A43)))</f>
        <v>1 | Agricultural Research Agency of Sardinia (Agris), Viale Trieste 111, 09123 Cagliari, Italy</v>
      </c>
      <c r="C43" t="str">
        <v>2 | Institute of Biometeorology, National Research Council, CNR – IBIMET, Traversa La Crucca 3, 07100 Sassari, Italy</v>
      </c>
    </row>
    <row r="44" spans="1:3" x14ac:dyDescent="0.25">
      <c r="A44" t="str">
        <v>Dettori2017_1995</v>
      </c>
      <c r="B44" t="str" cm="1">
        <f t="array" ref="B44:C44">TRANSPOSE(_xlfn._xlws.SORT(_xlfn._xlws.FILTER(institutions[institute_ID]&amp;" | "&amp;institutions[institute_name],institutions[resource_ID]=A44)))</f>
        <v>1 | Agricultural Research Agency of Sardinia (Agris), Viale Trieste 111, 09123 Cagliari, Italy</v>
      </c>
      <c r="C44" t="str">
        <v>2 | Institute of Biometeorology, National Research Council, CNR – IBIMET, Traversa La Crucca 3, 07100 Sassari, Italy</v>
      </c>
    </row>
    <row r="45" spans="1:3" x14ac:dyDescent="0.25">
      <c r="A45" t="str">
        <v>Dettori2017_1996</v>
      </c>
      <c r="B45" t="str" cm="1">
        <f t="array" ref="B45:C45">TRANSPOSE(_xlfn._xlws.SORT(_xlfn._xlws.FILTER(institutions[institute_ID]&amp;" | "&amp;institutions[institute_name],institutions[resource_ID]=A45)))</f>
        <v>1 | Agricultural Research Agency of Sardinia (Agris), Viale Trieste 111, 09123 Cagliari, Italy</v>
      </c>
      <c r="C45" t="str">
        <v>2 | Institute of Biometeorology, National Research Council, CNR – IBIMET, Traversa La Crucca 3, 07100 Sassari, Italy</v>
      </c>
    </row>
    <row r="46" spans="1:3" x14ac:dyDescent="0.25">
      <c r="A46" t="str">
        <v>Dettori2017_1997</v>
      </c>
      <c r="B46" t="str" cm="1">
        <f t="array" ref="B46:C46">TRANSPOSE(_xlfn._xlws.SORT(_xlfn._xlws.FILTER(institutions[institute_ID]&amp;" | "&amp;institutions[institute_name],institutions[resource_ID]=A46)))</f>
        <v>1 | Agricultural Research Agency of Sardinia (Agris), Viale Trieste 111, 09123 Cagliari, Italy</v>
      </c>
      <c r="C46" t="str">
        <v>2 | Institute of Biometeorology, National Research Council, CNR – IBIMET, Traversa La Crucca 3, 07100 Sassari, Italy</v>
      </c>
    </row>
    <row r="47" spans="1:3" x14ac:dyDescent="0.25">
      <c r="A47" t="str">
        <v>Dettori2017_1998</v>
      </c>
      <c r="B47" t="str" cm="1">
        <f t="array" ref="B47:C47">TRANSPOSE(_xlfn._xlws.SORT(_xlfn._xlws.FILTER(institutions[institute_ID]&amp;" | "&amp;institutions[institute_name],institutions[resource_ID]=A47)))</f>
        <v>1 | Agricultural Research Agency of Sardinia (Agris), Viale Trieste 111, 09123 Cagliari, Italy</v>
      </c>
      <c r="C47" t="str">
        <v>2 | Institute of Biometeorology, National Research Council, CNR – IBIMET, Traversa La Crucca 3, 07100 Sassari, Italy</v>
      </c>
    </row>
    <row r="48" spans="1:3" x14ac:dyDescent="0.25">
      <c r="A48" t="str">
        <v>Dettori2017_1999</v>
      </c>
      <c r="B48" t="str" cm="1">
        <f t="array" ref="B48:C48">TRANSPOSE(_xlfn._xlws.SORT(_xlfn._xlws.FILTER(institutions[institute_ID]&amp;" | "&amp;institutions[institute_name],institutions[resource_ID]=A48)))</f>
        <v>1 | Agricultural Research Agency of Sardinia (Agris), Viale Trieste 111, 09123 Cagliari, Italy</v>
      </c>
      <c r="C48" t="str">
        <v>2 | Institute of Biometeorology, National Research Council, CNR – IBIMET, Traversa La Crucca 3, 07100 Sassari, Italy</v>
      </c>
    </row>
    <row r="49" spans="1:42" x14ac:dyDescent="0.25">
      <c r="A49" t="str">
        <v>Dettori2017_2000</v>
      </c>
      <c r="B49" t="str" cm="1">
        <f t="array" ref="B49:C49">TRANSPOSE(_xlfn._xlws.SORT(_xlfn._xlws.FILTER(institutions[institute_ID]&amp;" | "&amp;institutions[institute_name],institutions[resource_ID]=A49)))</f>
        <v>1 | Agricultural Research Agency of Sardinia (Agris), Viale Trieste 111, 09123 Cagliari, Italy</v>
      </c>
      <c r="C49" t="str">
        <v>2 | Institute of Biometeorology, National Research Council, CNR – IBIMET, Traversa La Crucca 3, 07100 Sassari, Italy</v>
      </c>
    </row>
    <row r="50" spans="1:42" x14ac:dyDescent="0.25">
      <c r="A50" t="str">
        <v>Dettori2017_2001</v>
      </c>
      <c r="B50" t="str" cm="1">
        <f t="array" ref="B50:C50">TRANSPOSE(_xlfn._xlws.SORT(_xlfn._xlws.FILTER(institutions[institute_ID]&amp;" | "&amp;institutions[institute_name],institutions[resource_ID]=A50)))</f>
        <v>1 | Agricultural Research Agency of Sardinia (Agris), Viale Trieste 111, 09123 Cagliari, Italy</v>
      </c>
      <c r="C50" t="str">
        <v>2 | Institute of Biometeorology, National Research Council, CNR – IBIMET, Traversa La Crucca 3, 07100 Sassari, Italy</v>
      </c>
    </row>
    <row r="51" spans="1:42" x14ac:dyDescent="0.25">
      <c r="A51" t="str">
        <v>Dettori2017_2002</v>
      </c>
      <c r="B51" t="str" cm="1">
        <f t="array" ref="B51:C51">TRANSPOSE(_xlfn._xlws.SORT(_xlfn._xlws.FILTER(institutions[institute_ID]&amp;" | "&amp;institutions[institute_name],institutions[resource_ID]=A51)))</f>
        <v>1 | Agricultural Research Agency of Sardinia (Agris), Viale Trieste 111, 09123 Cagliari, Italy</v>
      </c>
      <c r="C51" t="str">
        <v>2 | Institute of Biometeorology, National Research Council, CNR – IBIMET, Traversa La Crucca 3, 07100 Sassari, Italy</v>
      </c>
    </row>
    <row r="52" spans="1:42" x14ac:dyDescent="0.25">
      <c r="A52" t="str">
        <v>Dettori2017_2003</v>
      </c>
      <c r="B52" t="str" cm="1">
        <f t="array" ref="B52:C52">TRANSPOSE(_xlfn._xlws.SORT(_xlfn._xlws.FILTER(institutions[institute_ID]&amp;" | "&amp;institutions[institute_name],institutions[resource_ID]=A52)))</f>
        <v>1 | Agricultural Research Agency of Sardinia (Agris), Viale Trieste 111, 09123 Cagliari, Italy</v>
      </c>
      <c r="C52" t="str">
        <v>2 | Institute of Biometeorology, National Research Council, CNR – IBIMET, Traversa La Crucca 3, 07100 Sassari, Italy</v>
      </c>
    </row>
    <row r="53" spans="1:42" x14ac:dyDescent="0.25">
      <c r="A53" t="str">
        <v>Dettori2017_2004</v>
      </c>
      <c r="B53" t="str" cm="1">
        <f t="array" ref="B53:C53">TRANSPOSE(_xlfn._xlws.SORT(_xlfn._xlws.FILTER(institutions[institute_ID]&amp;" | "&amp;institutions[institute_name],institutions[resource_ID]=A53)))</f>
        <v>1 | Agricultural Research Agency of Sardinia (Agris), Viale Trieste 111, 09123 Cagliari, Italy</v>
      </c>
      <c r="C53" t="str">
        <v>2 | Institute of Biometeorology, National Research Council, CNR – IBIMET, Traversa La Crucca 3, 07100 Sassari, Italy</v>
      </c>
    </row>
    <row r="54" spans="1:42" x14ac:dyDescent="0.25">
      <c r="A54" t="str">
        <v>Dueri2022_2013</v>
      </c>
      <c r="B54" t="str" cm="1">
        <f t="array" ref="B54:AP54">TRANSPOSE(_xlfn._xlws.SORT(_xlfn._xlws.FILTER(institutions[institute_ID]&amp;" | "&amp;institutions[institute_name],institutions[resource_ID]=A54)))</f>
        <v>1 | LEPSE, Univ. Montpellier, INRAE, Institut Agro Montpellier , Montpellier, France</v>
      </c>
      <c r="C54" t="str">
        <v>10 | NASA Goddard Institute for Space Studies, New York, NY, USA</v>
      </c>
      <c r="D54" t="str">
        <v>11 | International Maize and Wheat Improvement Center (CIMMYT), Mexico DF, Mexico</v>
      </c>
      <c r="E54" t="str">
        <v>12 | Department of Agronomy, Pir Mehr Ali Shah Arid Agriculture University, Rawalpindi, Pakistan</v>
      </c>
      <c r="F54" t="str">
        <v>13 | Department of Agricultural Research for Northern Sweden, Swedish University of Agricultural Sciences Umeå, Sweden</v>
      </c>
      <c r="G54" t="str">
        <v>14 | Department of Plant and Soil Sciences, Oklahoma State University, Stillwater, OK, USA</v>
      </c>
      <c r="H54" t="str">
        <v>15 | Department of Earth and Environmental Sciences, Michigan State University, East Lansing, MI, USA</v>
      </c>
      <c r="I54" t="str">
        <v>16 | W. K. Kellogg Biological Station, Michigan State University, East Lansing, MI, USA</v>
      </c>
      <c r="J54" t="str">
        <v>17 | National Institute of Agricultural Research (INIA), Colonia, Uruguay</v>
      </c>
      <c r="K54" t="str">
        <v>18 | Tropical Plant Production and Agricultural Systems Modelling (TROPAGS), University of Göttingen, Göttingen, Germany</v>
      </c>
      <c r="L54" t="str">
        <v>19 | Department of Agroecology, Aarhus University, Tjele, Denmark</v>
      </c>
      <c r="M54" t="str">
        <v>2 | The New Zealand Institute for Plant &amp; Food Research Limited, Christchurch, New Zealand</v>
      </c>
      <c r="N54" t="str">
        <v>20 | Institute of Geographical Sciences and Natural Resources Research, Chinese Academy of Science, Beijing, China</v>
      </c>
      <c r="O54" t="str">
        <v>21 | Plant Sciences Axis – Crop Science, Gembloux Agro-Bio Tech, University of Liege, Gembloux, Belgium</v>
      </c>
      <c r="P54" t="str">
        <v>22 | IAS-CSIC &amp; DAUCO, University of Cordoba, Cordoba, Spain</v>
      </c>
      <c r="Q54" t="str">
        <v>23 | Department of Agriculture, food, environment and forestry (DAGRI), University of Florence, Florence, Italy</v>
      </c>
      <c r="R54" t="str">
        <v>24 | Institute of Soil Science and Land Evaluation, University of Hohenheim, Stuttgart, Germany</v>
      </c>
      <c r="S54" t="str">
        <v>25 | CSIRO Agriculture and Food, Brisbane, Queensland, Australia</v>
      </c>
      <c r="T54" t="str">
        <v>26 | Institute for Sustainable Food Systems, University of Florida, Gainesville, FL, USA</v>
      </c>
      <c r="U54" t="str">
        <v>27 | Global Change Research Institute, Academy of Sciences of the Czech Republic, Brno, Czech Republic</v>
      </c>
      <c r="V54" t="str">
        <v>28 | Institute of Biochemistry and Biology, University of Potsdam, Potsdam, Germany</v>
      </c>
      <c r="W54" t="str">
        <v>29 | Natural Resources Institute Finland (Luke), Helsinki, Finland</v>
      </c>
      <c r="X54" t="str">
        <v>3 | Department of Life Science Engineering, Digital Agriculture, Technical University of Munich, Freising, Germany</v>
      </c>
      <c r="Y54" t="str">
        <v>30 | Institute of Biochemical Plant Pathology, Helmholtz Zentrum München—German Research Center for Environmental Health, Neuherberg, Germany</v>
      </c>
      <c r="Z54" t="str">
        <v>31 | CEIGRAM, Technical University of Madrid, Madrid, Spain</v>
      </c>
      <c r="AA54" t="str">
        <v>32 | Department of Economic Analysis and Finances, University of Castilla-La Mancha, Toledo, Spain</v>
      </c>
      <c r="AB54" t="str">
        <v>33 | Centre of Biodiversity and Sustainable Land Use (CBL), University of Göttingen, Göttingen, Germany</v>
      </c>
      <c r="AC54" t="str">
        <v>34 | Rothamsted Research, Harpenden, UK</v>
      </c>
      <c r="AD54" t="str">
        <v>35 | Department of Crop Sciences, University of Göttingen, Göttingen, Germany</v>
      </c>
      <c r="AE54" t="str">
        <v>36 | Biological Systems Engineering, Washington State University, Pullman, WA, USA</v>
      </c>
      <c r="AF54" t="str">
        <v>37 | Water Systems &amp; Global Change Group, Wageningen University, Wageningen, The Netherlands</v>
      </c>
      <c r="AG54" t="str">
        <v>38 | CSIRO Agriculture and Food, Canberra, Australian Capital Territory, Australia</v>
      </c>
      <c r="AH54" t="str">
        <v>39 | College of Environmental and Resource Sciences, Zhejiang University, Hangzhou, Zhejiang, China</v>
      </c>
      <c r="AI54" t="str">
        <v>4 | Institute of Crop Science and Resource Conservation INRES, University of Bonn, Bonn, Germany</v>
      </c>
      <c r="AJ54" t="str">
        <v>40 | National Engineering and Technology Center for Information Agriculture, Ministry of Agriculture, Jiangsu Key Laboratory for Information Agriculture,  Nanjing Agricultural University, Nanjing, China</v>
      </c>
      <c r="AK54" t="str">
        <v>41 | College of Resources and Environmental Sciences, China Agricultural University, Beijing, China</v>
      </c>
      <c r="AL54" t="str">
        <v>5 | Leibniz Centre for Agricultural Landscape Research, Müncheberg, Germany</v>
      </c>
      <c r="AM54" t="str">
        <v>6 | Brandenburg University of Technology, Faculty of Environment and Natural Sciences, Cottbus, Germany</v>
      </c>
      <c r="AN54" t="str">
        <v>7 | Foundation for Arable Research, Templeton, New Zealand</v>
      </c>
      <c r="AO54" t="str">
        <v>8 | Agricultural &amp; Biological Engineering Department, University of Florida, Gainesville, FL, USA</v>
      </c>
      <c r="AP54" t="str">
        <v>9 | Center for Climate Systems Research, Earth Institute, Columbia University, New York, NY, USA</v>
      </c>
    </row>
    <row r="55" spans="1:42" x14ac:dyDescent="0.25">
      <c r="A55" t="str">
        <v>Dueri2022_2014</v>
      </c>
      <c r="B55" t="str" cm="1">
        <f t="array" ref="B55:AP55">TRANSPOSE(_xlfn._xlws.SORT(_xlfn._xlws.FILTER(institutions[institute_ID]&amp;" | "&amp;institutions[institute_name],institutions[resource_ID]=A55)))</f>
        <v>1 | LEPSE, Univ. Montpellier, INRAE, Institut Agro Montpellier , Montpellier, France</v>
      </c>
      <c r="C55" t="str">
        <v>10 | NASA Goddard Institute for Space Studies, New York, NY, USA</v>
      </c>
      <c r="D55" t="str">
        <v>11 | International Maize and Wheat Improvement Center (CIMMYT), Mexico DF, Mexico</v>
      </c>
      <c r="E55" t="str">
        <v>12 | Department of Agronomy, Pir Mehr Ali Shah Arid Agriculture University, Rawalpindi, Pakistan</v>
      </c>
      <c r="F55" t="str">
        <v>13 | Department of Agricultural Research for Northern Sweden, Swedish University of Agricultural Sciences Umeå, Sweden</v>
      </c>
      <c r="G55" t="str">
        <v>14 | Department of Plant and Soil Sciences, Oklahoma State University, Stillwater, OK, USA</v>
      </c>
      <c r="H55" t="str">
        <v>15 | Department of Earth and Environmental Sciences, Michigan State University, East Lansing, MI, USA</v>
      </c>
      <c r="I55" t="str">
        <v>16 | W. K. Kellogg Biological Station, Michigan State University, East Lansing, MI, USA</v>
      </c>
      <c r="J55" t="str">
        <v>17 | National Institute of Agricultural Research (INIA), Colonia, Uruguay</v>
      </c>
      <c r="K55" t="str">
        <v>18 | Tropical Plant Production and Agricultural Systems Modelling (TROPAGS), University of Göttingen, Göttingen, Germany</v>
      </c>
      <c r="L55" t="str">
        <v>19 | Department of Agroecology, Aarhus University, Tjele, Denmark</v>
      </c>
      <c r="M55" t="str">
        <v>2 | The New Zealand Institute for Plant &amp; Food Research Limited, Christchurch, New Zealand</v>
      </c>
      <c r="N55" t="str">
        <v>20 | Institute of Geographical Sciences and Natural Resources Research, Chinese Academy of Science, Beijing, China</v>
      </c>
      <c r="O55" t="str">
        <v>21 | Plant Sciences Axis – Crop Science, Gembloux Agro-Bio Tech, University of Liege, Gembloux, Belgium</v>
      </c>
      <c r="P55" t="str">
        <v>22 | IAS-CSIC &amp; DAUCO, University of Cordoba, Cordoba, Spain</v>
      </c>
      <c r="Q55" t="str">
        <v>23 | Department of Agriculture, food, environment and forestry (DAGRI), University of Florence, Florence, Italy</v>
      </c>
      <c r="R55" t="str">
        <v>24 | Institute of Soil Science and Land Evaluation, University of Hohenheim, Stuttgart, Germany</v>
      </c>
      <c r="S55" t="str">
        <v>25 | CSIRO Agriculture and Food, Brisbane, Queensland, Australia</v>
      </c>
      <c r="T55" t="str">
        <v>26 | Institute for Sustainable Food Systems, University of Florida, Gainesville, FL, USA</v>
      </c>
      <c r="U55" t="str">
        <v>27 | Global Change Research Institute, Academy of Sciences of the Czech Republic, Brno, Czech Republic</v>
      </c>
      <c r="V55" t="str">
        <v>28 | Institute of Biochemistry and Biology, University of Potsdam, Potsdam, Germany</v>
      </c>
      <c r="W55" t="str">
        <v>29 | Natural Resources Institute Finland (Luke), Helsinki, Finland</v>
      </c>
      <c r="X55" t="str">
        <v>3 | Department of Life Science Engineering, Digital Agriculture, Technical University of Munich, Freising, Germany</v>
      </c>
      <c r="Y55" t="str">
        <v>30 | Institute of Biochemical Plant Pathology, Helmholtz Zentrum München—German Research Center for Environmental Health, Neuherberg, Germany</v>
      </c>
      <c r="Z55" t="str">
        <v>31 | CEIGRAM, Technical University of Madrid, Madrid, Spain</v>
      </c>
      <c r="AA55" t="str">
        <v>32 | Department of Economic Analysis and Finances, University of Castilla-La Mancha, Toledo, Spain</v>
      </c>
      <c r="AB55" t="str">
        <v>33 | Centre of Biodiversity and Sustainable Land Use (CBL), University of Göttingen, Göttingen, Germany</v>
      </c>
      <c r="AC55" t="str">
        <v>34 | Rothamsted Research, Harpenden, UK</v>
      </c>
      <c r="AD55" t="str">
        <v>35 | Department of Crop Sciences, University of Göttingen, Göttingen, Germany</v>
      </c>
      <c r="AE55" t="str">
        <v>36 | Biological Systems Engineering, Washington State University, Pullman, WA, USA</v>
      </c>
      <c r="AF55" t="str">
        <v>37 | Water Systems &amp; Global Change Group, Wageningen University, Wageningen, The Netherlands</v>
      </c>
      <c r="AG55" t="str">
        <v>38 | CSIRO Agriculture and Food, Canberra, Australian Capital Territory, Australia</v>
      </c>
      <c r="AH55" t="str">
        <v>39 | College of Environmental and Resource Sciences, Zhejiang University, Hangzhou, Zhejiang, China</v>
      </c>
      <c r="AI55" t="str">
        <v>4 | Institute of Crop Science and Resource Conservation INRES, University of Bonn, Bonn, Germany</v>
      </c>
      <c r="AJ55" t="str">
        <v>40 | National Engineering and Technology Center for Information Agriculture, Ministry of Agriculture, Jiangsu Key Laboratory for Information Agriculture,  Nanjing Agricultural University, Nanjing, China</v>
      </c>
      <c r="AK55" t="str">
        <v>41 | College of Resources and Environmental Sciences, China Agricultural University, Beijing, China</v>
      </c>
      <c r="AL55" t="str">
        <v>5 | Leibniz Centre for Agricultural Landscape Research, Müncheberg, Germany</v>
      </c>
      <c r="AM55" t="str">
        <v>6 | Brandenburg University of Technology, Faculty of Environment and Natural Sciences, Cottbus, Germany</v>
      </c>
      <c r="AN55" t="str">
        <v>7 | Foundation for Arable Research, Templeton, New Zealand</v>
      </c>
      <c r="AO55" t="str">
        <v>8 | Agricultural &amp; Biological Engineering Department, University of Florida, Gainesville, FL, USA</v>
      </c>
      <c r="AP55" t="str">
        <v>9 | Center for Climate Systems Research, Earth Institute, Columbia University, New York, NY, USA</v>
      </c>
    </row>
    <row r="56" spans="1:42" x14ac:dyDescent="0.25">
      <c r="A56" t="str">
        <v>Dueri2022_2015</v>
      </c>
      <c r="B56" t="str" cm="1">
        <f t="array" ref="B56:AP56">TRANSPOSE(_xlfn._xlws.SORT(_xlfn._xlws.FILTER(institutions[institute_ID]&amp;" | "&amp;institutions[institute_name],institutions[resource_ID]=A56)))</f>
        <v>1 | LEPSE, Univ. Montpellier, INRAE, Institut Agro Montpellier , Montpellier, France</v>
      </c>
      <c r="C56" t="str">
        <v>10 | NASA Goddard Institute for Space Studies, New York, NY, USA</v>
      </c>
      <c r="D56" t="str">
        <v>11 | International Maize and Wheat Improvement Center (CIMMYT), Mexico DF, Mexico</v>
      </c>
      <c r="E56" t="str">
        <v>12 | Department of Agronomy, Pir Mehr Ali Shah Arid Agriculture University, Rawalpindi, Pakistan</v>
      </c>
      <c r="F56" t="str">
        <v>13 | Department of Agricultural Research for Northern Sweden, Swedish University of Agricultural Sciences Umeå, Sweden</v>
      </c>
      <c r="G56" t="str">
        <v>14 | Department of Plant and Soil Sciences, Oklahoma State University, Stillwater, OK, USA</v>
      </c>
      <c r="H56" t="str">
        <v>15 | Department of Earth and Environmental Sciences, Michigan State University, East Lansing, MI, USA</v>
      </c>
      <c r="I56" t="str">
        <v>16 | W. K. Kellogg Biological Station, Michigan State University, East Lansing, MI, USA</v>
      </c>
      <c r="J56" t="str">
        <v>17 | National Institute of Agricultural Research (INIA), Colonia, Uruguay</v>
      </c>
      <c r="K56" t="str">
        <v>18 | Tropical Plant Production and Agricultural Systems Modelling (TROPAGS), University of Göttingen, Göttingen, Germany</v>
      </c>
      <c r="L56" t="str">
        <v>19 | Department of Agroecology, Aarhus University, Tjele, Denmark</v>
      </c>
      <c r="M56" t="str">
        <v>2 | The New Zealand Institute for Plant &amp; Food Research Limited, Christchurch, New Zealand</v>
      </c>
      <c r="N56" t="str">
        <v>20 | Institute of Geographical Sciences and Natural Resources Research, Chinese Academy of Science, Beijing, China</v>
      </c>
      <c r="O56" t="str">
        <v>21 | Plant Sciences Axis – Crop Science, Gembloux Agro-Bio Tech, University of Liege, Gembloux, Belgium</v>
      </c>
      <c r="P56" t="str">
        <v>22 | IAS-CSIC &amp; DAUCO, University of Cordoba, Cordoba, Spain</v>
      </c>
      <c r="Q56" t="str">
        <v>23 | Department of Agriculture, food, environment and forestry (DAGRI), University of Florence, Florence, Italy</v>
      </c>
      <c r="R56" t="str">
        <v>24 | Institute of Soil Science and Land Evaluation, University of Hohenheim, Stuttgart, Germany</v>
      </c>
      <c r="S56" t="str">
        <v>25 | CSIRO Agriculture and Food, Brisbane, Queensland, Australia</v>
      </c>
      <c r="T56" t="str">
        <v>26 | Institute for Sustainable Food Systems, University of Florida, Gainesville, FL, USA</v>
      </c>
      <c r="U56" t="str">
        <v>27 | Global Change Research Institute, Academy of Sciences of the Czech Republic, Brno, Czech Republic</v>
      </c>
      <c r="V56" t="str">
        <v>28 | Institute of Biochemistry and Biology, University of Potsdam, Potsdam, Germany</v>
      </c>
      <c r="W56" t="str">
        <v>29 | Natural Resources Institute Finland (Luke), Helsinki, Finland</v>
      </c>
      <c r="X56" t="str">
        <v>3 | Department of Life Science Engineering, Digital Agriculture, Technical University of Munich, Freising, Germany</v>
      </c>
      <c r="Y56" t="str">
        <v>30 | Institute of Biochemical Plant Pathology, Helmholtz Zentrum München—German Research Center for Environmental Health, Neuherberg, Germany</v>
      </c>
      <c r="Z56" t="str">
        <v>31 | CEIGRAM, Technical University of Madrid, Madrid, Spain</v>
      </c>
      <c r="AA56" t="str">
        <v>32 | Department of Economic Analysis and Finances, University of Castilla-La Mancha, Toledo, Spain</v>
      </c>
      <c r="AB56" t="str">
        <v>33 | Centre of Biodiversity and Sustainable Land Use (CBL), University of Göttingen, Göttingen, Germany</v>
      </c>
      <c r="AC56" t="str">
        <v>34 | Rothamsted Research, Harpenden, UK</v>
      </c>
      <c r="AD56" t="str">
        <v>35 | Department of Crop Sciences, University of Göttingen, Göttingen, Germany</v>
      </c>
      <c r="AE56" t="str">
        <v>36 | Biological Systems Engineering, Washington State University, Pullman, WA, USA</v>
      </c>
      <c r="AF56" t="str">
        <v>37 | Water Systems &amp; Global Change Group, Wageningen University, Wageningen, The Netherlands</v>
      </c>
      <c r="AG56" t="str">
        <v>38 | CSIRO Agriculture and Food, Canberra, Australian Capital Territory, Australia</v>
      </c>
      <c r="AH56" t="str">
        <v>39 | College of Environmental and Resource Sciences, Zhejiang University, Hangzhou, Zhejiang, China</v>
      </c>
      <c r="AI56" t="str">
        <v>4 | Institute of Crop Science and Resource Conservation INRES, University of Bonn, Bonn, Germany</v>
      </c>
      <c r="AJ56" t="str">
        <v>40 | National Engineering and Technology Center for Information Agriculture, Ministry of Agriculture, Jiangsu Key Laboratory for Information Agriculture,  Nanjing Agricultural University, Nanjing, China</v>
      </c>
      <c r="AK56" t="str">
        <v>41 | College of Resources and Environmental Sciences, China Agricultural University, Beijing, China</v>
      </c>
      <c r="AL56" t="str">
        <v>5 | Leibniz Centre for Agricultural Landscape Research, Müncheberg, Germany</v>
      </c>
      <c r="AM56" t="str">
        <v>6 | Brandenburg University of Technology, Faculty of Environment and Natural Sciences, Cottbus, Germany</v>
      </c>
      <c r="AN56" t="str">
        <v>7 | Foundation for Arable Research, Templeton, New Zealand</v>
      </c>
      <c r="AO56" t="str">
        <v>8 | Agricultural &amp; Biological Engineering Department, University of Florida, Gainesville, FL, USA</v>
      </c>
      <c r="AP56" t="str">
        <v>9 | Center for Climate Systems Research, Earth Institute, Columbia University, New York, NY, USA</v>
      </c>
    </row>
    <row r="57" spans="1:42" x14ac:dyDescent="0.25">
      <c r="A57" t="str">
        <v>Dueri2022_2016</v>
      </c>
      <c r="B57" t="str" cm="1">
        <f t="array" ref="B57:AP57">TRANSPOSE(_xlfn._xlws.SORT(_xlfn._xlws.FILTER(institutions[institute_ID]&amp;" | "&amp;institutions[institute_name],institutions[resource_ID]=A57)))</f>
        <v>1 | LEPSE, Univ. Montpellier, INRAE, Institut Agro Montpellier , Montpellier, France</v>
      </c>
      <c r="C57" t="str">
        <v>10 | NASA Goddard Institute for Space Studies, New York, NY, USA</v>
      </c>
      <c r="D57" t="str">
        <v>11 | International Maize and Wheat Improvement Center (CIMMYT), Mexico DF, Mexico</v>
      </c>
      <c r="E57" t="str">
        <v>12 | Department of Agronomy, Pir Mehr Ali Shah Arid Agriculture University, Rawalpindi, Pakistan</v>
      </c>
      <c r="F57" t="str">
        <v>13 | Department of Agricultural Research for Northern Sweden, Swedish University of Agricultural Sciences Umeå, Sweden</v>
      </c>
      <c r="G57" t="str">
        <v>14 | Department of Plant and Soil Sciences, Oklahoma State University, Stillwater, OK, USA</v>
      </c>
      <c r="H57" t="str">
        <v>15 | Department of Earth and Environmental Sciences, Michigan State University, East Lansing, MI, USA</v>
      </c>
      <c r="I57" t="str">
        <v>16 | W. K. Kellogg Biological Station, Michigan State University, East Lansing, MI, USA</v>
      </c>
      <c r="J57" t="str">
        <v>17 | National Institute of Agricultural Research (INIA), Colonia, Uruguay</v>
      </c>
      <c r="K57" t="str">
        <v>18 | Tropical Plant Production and Agricultural Systems Modelling (TROPAGS), University of Göttingen, Göttingen, Germany</v>
      </c>
      <c r="L57" t="str">
        <v>19 | Department of Agroecology, Aarhus University, Tjele, Denmark</v>
      </c>
      <c r="M57" t="str">
        <v>2 | The New Zealand Institute for Plant &amp; Food Research Limited, Christchurch, New Zealand</v>
      </c>
      <c r="N57" t="str">
        <v>20 | Institute of Geographical Sciences and Natural Resources Research, Chinese Academy of Science, Beijing, China</v>
      </c>
      <c r="O57" t="str">
        <v>21 | Plant Sciences Axis – Crop Science, Gembloux Agro-Bio Tech, University of Liege, Gembloux, Belgium</v>
      </c>
      <c r="P57" t="str">
        <v>22 | IAS-CSIC &amp; DAUCO, University of Cordoba, Cordoba, Spain</v>
      </c>
      <c r="Q57" t="str">
        <v>23 | Department of Agriculture, food, environment and forestry (DAGRI), University of Florence, Florence, Italy</v>
      </c>
      <c r="R57" t="str">
        <v>24 | Institute of Soil Science and Land Evaluation, University of Hohenheim, Stuttgart, Germany</v>
      </c>
      <c r="S57" t="str">
        <v>25 | CSIRO Agriculture and Food, Brisbane, Queensland, Australia</v>
      </c>
      <c r="T57" t="str">
        <v>26 | Institute for Sustainable Food Systems, University of Florida, Gainesville, FL, USA</v>
      </c>
      <c r="U57" t="str">
        <v>27 | Global Change Research Institute, Academy of Sciences of the Czech Republic, Brno, Czech Republic</v>
      </c>
      <c r="V57" t="str">
        <v>28 | Institute of Biochemistry and Biology, University of Potsdam, Potsdam, Germany</v>
      </c>
      <c r="W57" t="str">
        <v>29 | Natural Resources Institute Finland (Luke), Helsinki, Finland</v>
      </c>
      <c r="X57" t="str">
        <v>3 | Department of Life Science Engineering, Digital Agriculture, Technical University of Munich, Freising, Germany</v>
      </c>
      <c r="Y57" t="str">
        <v>30 | Institute of Biochemical Plant Pathology, Helmholtz Zentrum München—German Research Center for Environmental Health, Neuherberg, Germany</v>
      </c>
      <c r="Z57" t="str">
        <v>31 | CEIGRAM, Technical University of Madrid, Madrid, Spain</v>
      </c>
      <c r="AA57" t="str">
        <v>32 | Department of Economic Analysis and Finances, University of Castilla-La Mancha, Toledo, Spain</v>
      </c>
      <c r="AB57" t="str">
        <v>33 | Centre of Biodiversity and Sustainable Land Use (CBL), University of Göttingen, Göttingen, Germany</v>
      </c>
      <c r="AC57" t="str">
        <v>34 | Rothamsted Research, Harpenden, UK</v>
      </c>
      <c r="AD57" t="str">
        <v>35 | Department of Crop Sciences, University of Göttingen, Göttingen, Germany</v>
      </c>
      <c r="AE57" t="str">
        <v>36 | Biological Systems Engineering, Washington State University, Pullman, WA, USA</v>
      </c>
      <c r="AF57" t="str">
        <v>37 | Water Systems &amp; Global Change Group, Wageningen University, Wageningen, The Netherlands</v>
      </c>
      <c r="AG57" t="str">
        <v>38 | CSIRO Agriculture and Food, Canberra, Australian Capital Territory, Australia</v>
      </c>
      <c r="AH57" t="str">
        <v>39 | College of Environmental and Resource Sciences, Zhejiang University, Hangzhou, Zhejiang, China</v>
      </c>
      <c r="AI57" t="str">
        <v>4 | Institute of Crop Science and Resource Conservation INRES, University of Bonn, Bonn, Germany</v>
      </c>
      <c r="AJ57" t="str">
        <v>40 | National Engineering and Technology Center for Information Agriculture, Ministry of Agriculture, Jiangsu Key Laboratory for Information Agriculture,  Nanjing Agricultural University, Nanjing, China</v>
      </c>
      <c r="AK57" t="str">
        <v>41 | College of Resources and Environmental Sciences, China Agricultural University, Beijing, China</v>
      </c>
      <c r="AL57" t="str">
        <v>5 | Leibniz Centre for Agricultural Landscape Research, Müncheberg, Germany</v>
      </c>
      <c r="AM57" t="str">
        <v>6 | Brandenburg University of Technology, Faculty of Environment and Natural Sciences, Cottbus, Germany</v>
      </c>
      <c r="AN57" t="str">
        <v>7 | Foundation for Arable Research, Templeton, New Zealand</v>
      </c>
      <c r="AO57" t="str">
        <v>8 | Agricultural &amp; Biological Engineering Department, University of Florida, Gainesville, FL, USA</v>
      </c>
      <c r="AP57" t="str">
        <v>9 | Center for Climate Systems Research, Earth Institute, Columbia University, New York, NY, USA</v>
      </c>
    </row>
    <row r="58" spans="1:42" x14ac:dyDescent="0.25">
      <c r="A58" t="str">
        <v>Dueri2022_2017</v>
      </c>
      <c r="B58" t="str" cm="1">
        <f t="array" ref="B58:AP58">TRANSPOSE(_xlfn._xlws.SORT(_xlfn._xlws.FILTER(institutions[institute_ID]&amp;" | "&amp;institutions[institute_name],institutions[resource_ID]=A58)))</f>
        <v>1 | LEPSE, Univ. Montpellier, INRAE, Institut Agro Montpellier , Montpellier, France</v>
      </c>
      <c r="C58" t="str">
        <v>10 | NASA Goddard Institute for Space Studies, New York, NY, USA</v>
      </c>
      <c r="D58" t="str">
        <v>11 | International Maize and Wheat Improvement Center (CIMMYT), Mexico DF, Mexico</v>
      </c>
      <c r="E58" t="str">
        <v>12 | Department of Agronomy, Pir Mehr Ali Shah Arid Agriculture University, Rawalpindi, Pakistan</v>
      </c>
      <c r="F58" t="str">
        <v>13 | Department of Agricultural Research for Northern Sweden, Swedish University of Agricultural Sciences Umeå, Sweden</v>
      </c>
      <c r="G58" t="str">
        <v>14 | Department of Plant and Soil Sciences, Oklahoma State University, Stillwater, OK, USA</v>
      </c>
      <c r="H58" t="str">
        <v>15 | Department of Earth and Environmental Sciences, Michigan State University, East Lansing, MI, USA</v>
      </c>
      <c r="I58" t="str">
        <v>16 | W. K. Kellogg Biological Station, Michigan State University, East Lansing, MI, USA</v>
      </c>
      <c r="J58" t="str">
        <v>17 | National Institute of Agricultural Research (INIA), Colonia, Uruguay</v>
      </c>
      <c r="K58" t="str">
        <v>18 | Tropical Plant Production and Agricultural Systems Modelling (TROPAGS), University of Göttingen, Göttingen, Germany</v>
      </c>
      <c r="L58" t="str">
        <v>19 | Department of Agroecology, Aarhus University, Tjele, Denmark</v>
      </c>
      <c r="M58" t="str">
        <v>2 | The New Zealand Institute for Plant &amp; Food Research Limited, Christchurch, New Zealand</v>
      </c>
      <c r="N58" t="str">
        <v>20 | Institute of Geographical Sciences and Natural Resources Research, Chinese Academy of Science, Beijing, China</v>
      </c>
      <c r="O58" t="str">
        <v>21 | Plant Sciences Axis – Crop Science, Gembloux Agro-Bio Tech, University of Liege, Gembloux, Belgium</v>
      </c>
      <c r="P58" t="str">
        <v>22 | IAS-CSIC &amp; DAUCO, University of Cordoba, Cordoba, Spain</v>
      </c>
      <c r="Q58" t="str">
        <v>23 | Department of Agriculture, food, environment and forestry (DAGRI), University of Florence, Florence, Italy</v>
      </c>
      <c r="R58" t="str">
        <v>24 | Institute of Soil Science and Land Evaluation, University of Hohenheim, Stuttgart, Germany</v>
      </c>
      <c r="S58" t="str">
        <v>25 | CSIRO Agriculture and Food, Brisbane, Queensland, Australia</v>
      </c>
      <c r="T58" t="str">
        <v>26 | Institute for Sustainable Food Systems, University of Florida, Gainesville, FL, USA</v>
      </c>
      <c r="U58" t="str">
        <v>27 | Global Change Research Institute, Academy of Sciences of the Czech Republic, Brno, Czech Republic</v>
      </c>
      <c r="V58" t="str">
        <v>28 | Institute of Biochemistry and Biology, University of Potsdam, Potsdam, Germany</v>
      </c>
      <c r="W58" t="str">
        <v>29 | Natural Resources Institute Finland (Luke), Helsinki, Finland</v>
      </c>
      <c r="X58" t="str">
        <v>3 | Department of Life Science Engineering, Digital Agriculture, Technical University of Munich, Freising, Germany</v>
      </c>
      <c r="Y58" t="str">
        <v>30 | Institute of Biochemical Plant Pathology, Helmholtz Zentrum München—German Research Center for Environmental Health, Neuherberg, Germany</v>
      </c>
      <c r="Z58" t="str">
        <v>31 | CEIGRAM, Technical University of Madrid, Madrid, Spain</v>
      </c>
      <c r="AA58" t="str">
        <v>32 | Department of Economic Analysis and Finances, University of Castilla-La Mancha, Toledo, Spain</v>
      </c>
      <c r="AB58" t="str">
        <v>33 | Centre of Biodiversity and Sustainable Land Use (CBL), University of Göttingen, Göttingen, Germany</v>
      </c>
      <c r="AC58" t="str">
        <v>34 | Rothamsted Research, Harpenden, UK</v>
      </c>
      <c r="AD58" t="str">
        <v>35 | Department of Crop Sciences, University of Göttingen, Göttingen, Germany</v>
      </c>
      <c r="AE58" t="str">
        <v>36 | Biological Systems Engineering, Washington State University, Pullman, WA, USA</v>
      </c>
      <c r="AF58" t="str">
        <v>37 | Water Systems &amp; Global Change Group, Wageningen University, Wageningen, The Netherlands</v>
      </c>
      <c r="AG58" t="str">
        <v>38 | CSIRO Agriculture and Food, Canberra, Australian Capital Territory, Australia</v>
      </c>
      <c r="AH58" t="str">
        <v>39 | College of Environmental and Resource Sciences, Zhejiang University, Hangzhou, Zhejiang, China</v>
      </c>
      <c r="AI58" t="str">
        <v>4 | Institute of Crop Science and Resource Conservation INRES, University of Bonn, Bonn, Germany</v>
      </c>
      <c r="AJ58" t="str">
        <v>40 | National Engineering and Technology Center for Information Agriculture, Ministry of Agriculture, Jiangsu Key Laboratory for Information Agriculture,  Nanjing Agricultural University, Nanjing, China</v>
      </c>
      <c r="AK58" t="str">
        <v>41 | College of Resources and Environmental Sciences, China Agricultural University, Beijing, China</v>
      </c>
      <c r="AL58" t="str">
        <v>5 | Leibniz Centre for Agricultural Landscape Research, Müncheberg, Germany</v>
      </c>
      <c r="AM58" t="str">
        <v>6 | Brandenburg University of Technology, Faculty of Environment and Natural Sciences, Cottbus, Germany</v>
      </c>
      <c r="AN58" t="str">
        <v>7 | Foundation for Arable Research, Templeton, New Zealand</v>
      </c>
      <c r="AO58" t="str">
        <v>8 | Agricultural &amp; Biological Engineering Department, University of Florida, Gainesville, FL, USA</v>
      </c>
      <c r="AP58" t="str">
        <v>9 | Center for Climate Systems Research, Earth Institute, Columbia University, New York, NY, USA</v>
      </c>
    </row>
    <row r="59" spans="1:42" x14ac:dyDescent="0.25">
      <c r="A59" t="str">
        <v>Dueri2022_2018</v>
      </c>
      <c r="B59" t="str" cm="1">
        <f t="array" ref="B59:AP59">TRANSPOSE(_xlfn._xlws.SORT(_xlfn._xlws.FILTER(institutions[institute_ID]&amp;" | "&amp;institutions[institute_name],institutions[resource_ID]=A59)))</f>
        <v>1 | LEPSE, Univ. Montpellier, INRAE, Institut Agro Montpellier , Montpellier, France</v>
      </c>
      <c r="C59" t="str">
        <v>10 | NASA Goddard Institute for Space Studies, New York, NY, USA</v>
      </c>
      <c r="D59" t="str">
        <v>11 | International Maize and Wheat Improvement Center (CIMMYT), Mexico DF, Mexico</v>
      </c>
      <c r="E59" t="str">
        <v>12 | Department of Agronomy, Pir Mehr Ali Shah Arid Agriculture University, Rawalpindi, Pakistan</v>
      </c>
      <c r="F59" t="str">
        <v>13 | Department of Agricultural Research for Northern Sweden, Swedish University of Agricultural Sciences Umeå, Sweden</v>
      </c>
      <c r="G59" t="str">
        <v>14 | Department of Plant and Soil Sciences, Oklahoma State University, Stillwater, OK, USA</v>
      </c>
      <c r="H59" t="str">
        <v>15 | Department of Earth and Environmental Sciences, Michigan State University, East Lansing, MI, USA</v>
      </c>
      <c r="I59" t="str">
        <v>16 | W. K. Kellogg Biological Station, Michigan State University, East Lansing, MI, USA</v>
      </c>
      <c r="J59" t="str">
        <v>17 | National Institute of Agricultural Research (INIA), Colonia, Uruguay</v>
      </c>
      <c r="K59" t="str">
        <v>18 | Tropical Plant Production and Agricultural Systems Modelling (TROPAGS), University of Göttingen, Göttingen, Germany</v>
      </c>
      <c r="L59" t="str">
        <v>19 | Department of Agroecology, Aarhus University, Tjele, Denmark</v>
      </c>
      <c r="M59" t="str">
        <v>2 | The New Zealand Institute for Plant &amp; Food Research Limited, Christchurch, New Zealand</v>
      </c>
      <c r="N59" t="str">
        <v>20 | Institute of Geographical Sciences and Natural Resources Research, Chinese Academy of Science, Beijing, China</v>
      </c>
      <c r="O59" t="str">
        <v>21 | Plant Sciences Axis – Crop Science, Gembloux Agro-Bio Tech, University of Liege, Gembloux, Belgium</v>
      </c>
      <c r="P59" t="str">
        <v>22 | IAS-CSIC &amp; DAUCO, University of Cordoba, Cordoba, Spain</v>
      </c>
      <c r="Q59" t="str">
        <v>23 | Department of Agriculture, food, environment and forestry (DAGRI), University of Florence, Florence, Italy</v>
      </c>
      <c r="R59" t="str">
        <v>24 | Institute of Soil Science and Land Evaluation, University of Hohenheim, Stuttgart, Germany</v>
      </c>
      <c r="S59" t="str">
        <v>25 | CSIRO Agriculture and Food, Brisbane, Queensland, Australia</v>
      </c>
      <c r="T59" t="str">
        <v>26 | Institute for Sustainable Food Systems, University of Florida, Gainesville, FL, USA</v>
      </c>
      <c r="U59" t="str">
        <v>27 | Global Change Research Institute, Academy of Sciences of the Czech Republic, Brno, Czech Republic</v>
      </c>
      <c r="V59" t="str">
        <v>28 | Institute of Biochemistry and Biology, University of Potsdam, Potsdam, Germany</v>
      </c>
      <c r="W59" t="str">
        <v>29 | Natural Resources Institute Finland (Luke), Helsinki, Finland</v>
      </c>
      <c r="X59" t="str">
        <v>3 | Department of Life Science Engineering, Digital Agriculture, Technical University of Munich, Freising, Germany</v>
      </c>
      <c r="Y59" t="str">
        <v>30 | Institute of Biochemical Plant Pathology, Helmholtz Zentrum München—German Research Center for Environmental Health, Neuherberg, Germany</v>
      </c>
      <c r="Z59" t="str">
        <v>31 | CEIGRAM, Technical University of Madrid, Madrid, Spain</v>
      </c>
      <c r="AA59" t="str">
        <v>32 | Department of Economic Analysis and Finances, University of Castilla-La Mancha, Toledo, Spain</v>
      </c>
      <c r="AB59" t="str">
        <v>33 | Centre of Biodiversity and Sustainable Land Use (CBL), University of Göttingen, Göttingen, Germany</v>
      </c>
      <c r="AC59" t="str">
        <v>34 | Rothamsted Research, Harpenden, UK</v>
      </c>
      <c r="AD59" t="str">
        <v>35 | Department of Crop Sciences, University of Göttingen, Göttingen, Germany</v>
      </c>
      <c r="AE59" t="str">
        <v>36 | Biological Systems Engineering, Washington State University, Pullman, WA, USA</v>
      </c>
      <c r="AF59" t="str">
        <v>37 | Water Systems &amp; Global Change Group, Wageningen University, Wageningen, The Netherlands</v>
      </c>
      <c r="AG59" t="str">
        <v>38 | CSIRO Agriculture and Food, Canberra, Australian Capital Territory, Australia</v>
      </c>
      <c r="AH59" t="str">
        <v>39 | College of Environmental and Resource Sciences, Zhejiang University, Hangzhou, Zhejiang, China</v>
      </c>
      <c r="AI59" t="str">
        <v>4 | Institute of Crop Science and Resource Conservation INRES, University of Bonn, Bonn, Germany</v>
      </c>
      <c r="AJ59" t="str">
        <v>40 | National Engineering and Technology Center for Information Agriculture, Ministry of Agriculture, Jiangsu Key Laboratory for Information Agriculture,  Nanjing Agricultural University, Nanjing, China</v>
      </c>
      <c r="AK59" t="str">
        <v>41 | College of Resources and Environmental Sciences, China Agricultural University, Beijing, China</v>
      </c>
      <c r="AL59" t="str">
        <v>5 | Leibniz Centre for Agricultural Landscape Research, Müncheberg, Germany</v>
      </c>
      <c r="AM59" t="str">
        <v>6 | Brandenburg University of Technology, Faculty of Environment and Natural Sciences, Cottbus, Germany</v>
      </c>
      <c r="AN59" t="str">
        <v>7 | Foundation for Arable Research, Templeton, New Zealand</v>
      </c>
      <c r="AO59" t="str">
        <v>8 | Agricultural &amp; Biological Engineering Department, University of Florida, Gainesville, FL, USA</v>
      </c>
      <c r="AP59" t="str">
        <v>9 | Center for Climate Systems Research, Earth Institute, Columbia University, New York, NY, USA</v>
      </c>
    </row>
    <row r="60" spans="1:42" x14ac:dyDescent="0.25">
      <c r="A60" t="str">
        <v>Fernando2013_2007</v>
      </c>
      <c r="B60" t="str" cm="1">
        <f t="array" ref="B60:E60">TRANSPOSE(_xlfn._xlws.SORT(_xlfn._xlws.FILTER(institutions[institute_ID]&amp;" | "&amp;institutions[institute_name],institutions[resource_ID]=A60)))</f>
        <v>1 | Department of Agriculture and Food Systems, Melbourne School of Land and Environment, The University of Melbourne, 4, Water Street, Creswick, Melbourne, VIC  Australia</v>
      </c>
      <c r="C60" t="str">
        <v>2 | Department of Environment and Primary Industries, Natimuk Road, Private Box 260, Horsham, VIC, Australia</v>
      </c>
      <c r="D60" t="str">
        <v>3 | Department of Forest and Ecosystem Science, Melbourne School of Land and Environment, The University of Melbourne, 4, Water Street, Creswick, Melbourne, VIC, Australia</v>
      </c>
      <c r="E60" t="str">
        <v>4 | International Plant Nutrition Institute, 54 Florence Street, Horsham, VIC, Australia</v>
      </c>
    </row>
    <row r="61" spans="1:42" x14ac:dyDescent="0.25">
      <c r="A61" t="str">
        <v>Fernando2013_2008</v>
      </c>
      <c r="B61" t="str" cm="1">
        <f t="array" ref="B61:E61">TRANSPOSE(_xlfn._xlws.SORT(_xlfn._xlws.FILTER(institutions[institute_ID]&amp;" | "&amp;institutions[institute_name],institutions[resource_ID]=A61)))</f>
        <v>1 | Department of Agriculture and Food Systems, Melbourne School of Land and Environment, The University of Melbourne, 4, Water Street, Creswick, Melbourne, VIC  Australia</v>
      </c>
      <c r="C61" t="str">
        <v>2 | Department of Environment and Primary Industries, Natimuk Road, Private Box 260, Horsham, VIC, Australia</v>
      </c>
      <c r="D61" t="str">
        <v>3 | Department of Forest and Ecosystem Science, Melbourne School of Land and Environment, The University of Melbourne, 4, Water Street, Creswick, Melbourne, VIC, Australia</v>
      </c>
      <c r="E61" t="str">
        <v>4 | International Plant Nutrition Institute, 54 Florence Street, Horsham, VIC, Australia</v>
      </c>
    </row>
    <row r="62" spans="1:42" x14ac:dyDescent="0.25">
      <c r="A62" t="str">
        <v>Fernando2013_2009</v>
      </c>
      <c r="B62" t="str" cm="1">
        <f t="array" ref="B62:E62">TRANSPOSE(_xlfn._xlws.SORT(_xlfn._xlws.FILTER(institutions[institute_ID]&amp;" | "&amp;institutions[institute_name],institutions[resource_ID]=A62)))</f>
        <v>1 | Department of Agriculture and Food Systems, Melbourne School of Land and Environment, The University of Melbourne, 4, Water Street, Creswick, Melbourne, VIC  Australia</v>
      </c>
      <c r="C62" t="str">
        <v>2 | Department of Environment and Primary Industries, Natimuk Road, Private Box 260, Horsham, VIC, Australia</v>
      </c>
      <c r="D62" t="str">
        <v>3 | Department of Forest and Ecosystem Science, Melbourne School of Land and Environment, The University of Melbourne, 4, Water Street, Creswick, Melbourne, VIC, Australia</v>
      </c>
      <c r="E62" t="str">
        <v>4 | International Plant Nutrition Institute, 54 Florence Street, Horsham, VIC, Australia</v>
      </c>
    </row>
    <row r="63" spans="1:42" x14ac:dyDescent="0.25">
      <c r="A63" t="str">
        <v>Hunsaker1996_1993</v>
      </c>
      <c r="B63" t="str" cm="1">
        <f t="array" ref="B63">TRANSPOSE(_xlfn._xlws.SORT(_xlfn._xlws.FILTER(institutions[institute_ID]&amp;" | "&amp;institutions[institute_name],institutions[resource_ID]=A63)))</f>
        <v>1 | USDA-Agricultural Research Service, U.S. Water Conservation Laboratory, Flioenix, Arizona</v>
      </c>
    </row>
    <row r="64" spans="1:42" x14ac:dyDescent="0.25">
      <c r="A64" t="str">
        <v>Hunsaker1996_1994</v>
      </c>
      <c r="B64" t="str" cm="1">
        <f t="array" ref="B64">TRANSPOSE(_xlfn._xlws.SORT(_xlfn._xlws.FILTER(institutions[institute_ID]&amp;" | "&amp;institutions[institute_name],institutions[resource_ID]=A64)))</f>
        <v>1 | USDA-Agricultural Research Service, U.S. Water Conservation Laboratory, Flioenix, Arizona</v>
      </c>
    </row>
    <row r="65" spans="1:5" x14ac:dyDescent="0.25">
      <c r="A65" t="str">
        <v>Iqba2014_1998</v>
      </c>
      <c r="B65" t="str" cm="1">
        <f t="array" ref="B65:E65">TRANSPOSE(_xlfn._xlws.SORT(_xlfn._xlws.FILTER(institutions[institute_ID]&amp;" | "&amp;institutions[institute_name],institutions[resource_ID]=A65)))</f>
        <v>1 | Center for Agricultural Resources Research, Institute of Genetics and Developmental Biology, Chinese Academy of Sciences, Shijiazhuang, China</v>
      </c>
      <c r="C65" t="str">
        <v>2 | University of Belgrade, Faculty of Agriculture, Nemanjina 6,  Zemun, Serbia</v>
      </c>
      <c r="D65" t="str">
        <v>3 | Department of Agriculture, Islamic Azad University, Lahijan Branch, Lahijan, Iran</v>
      </c>
      <c r="E65" t="str">
        <v>4 | Department of Biodiversity and Environmental Management (Area of Botany), Mountain Livestock Farming Institute (Joint Center CSIC-ULE), Faculty of Biological and Environmental Sciences, University of Leon, Spain</v>
      </c>
    </row>
    <row r="66" spans="1:5" x14ac:dyDescent="0.25">
      <c r="A66" t="str">
        <v>Iqba2014_1999</v>
      </c>
      <c r="B66" t="str" cm="1">
        <f t="array" ref="B66:E66">TRANSPOSE(_xlfn._xlws.SORT(_xlfn._xlws.FILTER(institutions[institute_ID]&amp;" | "&amp;institutions[institute_name],institutions[resource_ID]=A66)))</f>
        <v>1 | Center for Agricultural Resources Research, Institute of Genetics and Developmental Biology, Chinese Academy of Sciences, Shijiazhuang, China</v>
      </c>
      <c r="C66" t="str">
        <v>2 | University of Belgrade, Faculty of Agriculture, Nemanjina 6,  Zemun, Serbia</v>
      </c>
      <c r="D66" t="str">
        <v>3 | Department of Agriculture, Islamic Azad University, Lahijan Branch, Lahijan, Iran</v>
      </c>
      <c r="E66" t="str">
        <v>4 | Department of Biodiversity and Environmental Management (Area of Botany), Mountain Livestock Farming Institute (Joint Center CSIC-ULE), Faculty of Biological and Environmental Sciences, University of Leon, Spain</v>
      </c>
    </row>
    <row r="67" spans="1:5" x14ac:dyDescent="0.25">
      <c r="A67" t="str">
        <v>Iqba2014_2000</v>
      </c>
      <c r="B67" t="str" cm="1">
        <f t="array" ref="B67:E67">TRANSPOSE(_xlfn._xlws.SORT(_xlfn._xlws.FILTER(institutions[institute_ID]&amp;" | "&amp;institutions[institute_name],institutions[resource_ID]=A67)))</f>
        <v>1 | Center for Agricultural Resources Research, Institute of Genetics and Developmental Biology, Chinese Academy of Sciences, Shijiazhuang, China</v>
      </c>
      <c r="C67" t="str">
        <v>2 | University of Belgrade, Faculty of Agriculture, Nemanjina 6,  Zemun, Serbia</v>
      </c>
      <c r="D67" t="str">
        <v>3 | Department of Agriculture, Islamic Azad University, Lahijan Branch, Lahijan, Iran</v>
      </c>
      <c r="E67" t="str">
        <v>4 | Department of Biodiversity and Environmental Management (Area of Botany), Mountain Livestock Farming Institute (Joint Center CSIC-ULE), Faculty of Biological and Environmental Sciences, University of Leon, Spain</v>
      </c>
    </row>
    <row r="68" spans="1:5" x14ac:dyDescent="0.25">
      <c r="A68" t="str">
        <v>Li2014_1979</v>
      </c>
      <c r="B68" t="str" cm="1">
        <f t="array" ref="B68:D68">TRANSPOSE(_xlfn._xlws.SORT(_xlfn._xlws.FILTER(institutions[institute_ID]&amp;" | "&amp;institutions[institute_name],institutions[resource_ID]=A68)))</f>
        <v>1 | State Key Laboratory of Grassland and Agro-ecosystems, School of Life Sciences, Lanzhou University, South Tianshui Road, Lanzhou, China</v>
      </c>
      <c r="C68" t="str">
        <v>2 | Greenhouse and Processing Crops Research Centre, Agriculture and Agri-Food Canada, Harrow, ON N0R 1G0, Canada</v>
      </c>
      <c r="D68" t="str">
        <v>3 | AgWeatherNet, Washington State University, WA, USA</v>
      </c>
    </row>
    <row r="69" spans="1:5" x14ac:dyDescent="0.25">
      <c r="A69" t="str">
        <v>Li2014_1980</v>
      </c>
      <c r="B69" t="str" cm="1">
        <f t="array" ref="B69:D69">TRANSPOSE(_xlfn._xlws.SORT(_xlfn._xlws.FILTER(institutions[institute_ID]&amp;" | "&amp;institutions[institute_name],institutions[resource_ID]=A69)))</f>
        <v>1 | State Key Laboratory of Grassland and Agro-ecosystems, School of Life Sciences, Lanzhou University, South Tianshui Road, Lanzhou, China</v>
      </c>
      <c r="C69" t="str">
        <v>2 | Greenhouse and Processing Crops Research Centre, Agriculture and Agri-Food Canada, Harrow, ON N0R 1G0, Canada</v>
      </c>
      <c r="D69" t="str">
        <v>3 | AgWeatherNet, Washington State University, WA, USA</v>
      </c>
    </row>
    <row r="70" spans="1:5" x14ac:dyDescent="0.25">
      <c r="A70" t="str">
        <v>Li2014_1981</v>
      </c>
      <c r="B70" t="str" cm="1">
        <f t="array" ref="B70:D70">TRANSPOSE(_xlfn._xlws.SORT(_xlfn._xlws.FILTER(institutions[institute_ID]&amp;" | "&amp;institutions[institute_name],institutions[resource_ID]=A70)))</f>
        <v>1 | State Key Laboratory of Grassland and Agro-ecosystems, School of Life Sciences, Lanzhou University, South Tianshui Road, Lanzhou, China</v>
      </c>
      <c r="C70" t="str">
        <v>2 | Greenhouse and Processing Crops Research Centre, Agriculture and Agri-Food Canada, Harrow, ON N0R 1G0, Canada</v>
      </c>
      <c r="D70" t="str">
        <v>3 | AgWeatherNet, Washington State University, WA, USA</v>
      </c>
    </row>
    <row r="71" spans="1:5" x14ac:dyDescent="0.25">
      <c r="A71" t="str">
        <v>Li2014_1982</v>
      </c>
      <c r="B71" t="str" cm="1">
        <f t="array" ref="B71:D71">TRANSPOSE(_xlfn._xlws.SORT(_xlfn._xlws.FILTER(institutions[institute_ID]&amp;" | "&amp;institutions[institute_name],institutions[resource_ID]=A71)))</f>
        <v>1 | State Key Laboratory of Grassland and Agro-ecosystems, School of Life Sciences, Lanzhou University, South Tianshui Road, Lanzhou, China</v>
      </c>
      <c r="C71" t="str">
        <v>2 | Greenhouse and Processing Crops Research Centre, Agriculture and Agri-Food Canada, Harrow, ON N0R 1G0, Canada</v>
      </c>
      <c r="D71" t="str">
        <v>3 | AgWeatherNet, Washington State University, WA, USA</v>
      </c>
    </row>
    <row r="72" spans="1:5" x14ac:dyDescent="0.25">
      <c r="A72" t="str">
        <v>Li2014_1983</v>
      </c>
      <c r="B72" t="str" cm="1">
        <f t="array" ref="B72:D72">TRANSPOSE(_xlfn._xlws.SORT(_xlfn._xlws.FILTER(institutions[institute_ID]&amp;" | "&amp;institutions[institute_name],institutions[resource_ID]=A72)))</f>
        <v>1 | State Key Laboratory of Grassland and Agro-ecosystems, School of Life Sciences, Lanzhou University, South Tianshui Road, Lanzhou, China</v>
      </c>
      <c r="C72" t="str">
        <v>2 | Greenhouse and Processing Crops Research Centre, Agriculture and Agri-Food Canada, Harrow, ON N0R 1G0, Canada</v>
      </c>
      <c r="D72" t="str">
        <v>3 | AgWeatherNet, Washington State University, WA, USA</v>
      </c>
    </row>
    <row r="73" spans="1:5" x14ac:dyDescent="0.25">
      <c r="A73" t="str">
        <v>Li2014_1984</v>
      </c>
      <c r="B73" t="str" cm="1">
        <f t="array" ref="B73:D73">TRANSPOSE(_xlfn._xlws.SORT(_xlfn._xlws.FILTER(institutions[institute_ID]&amp;" | "&amp;institutions[institute_name],institutions[resource_ID]=A73)))</f>
        <v>1 | State Key Laboratory of Grassland and Agro-ecosystems, School of Life Sciences, Lanzhou University, South Tianshui Road, Lanzhou, China</v>
      </c>
      <c r="C73" t="str">
        <v>2 | Greenhouse and Processing Crops Research Centre, Agriculture and Agri-Food Canada, Harrow, ON N0R 1G0, Canada</v>
      </c>
      <c r="D73" t="str">
        <v>3 | AgWeatherNet, Washington State University, WA, USA</v>
      </c>
    </row>
    <row r="74" spans="1:5" x14ac:dyDescent="0.25">
      <c r="A74" t="str">
        <v>Li2014_1985</v>
      </c>
      <c r="B74" t="str" cm="1">
        <f t="array" ref="B74:D74">TRANSPOSE(_xlfn._xlws.SORT(_xlfn._xlws.FILTER(institutions[institute_ID]&amp;" | "&amp;institutions[institute_name],institutions[resource_ID]=A74)))</f>
        <v>1 | State Key Laboratory of Grassland and Agro-ecosystems, School of Life Sciences, Lanzhou University, South Tianshui Road, Lanzhou, China</v>
      </c>
      <c r="C74" t="str">
        <v>2 | Greenhouse and Processing Crops Research Centre, Agriculture and Agri-Food Canada, Harrow, ON N0R 1G0, Canada</v>
      </c>
      <c r="D74" t="str">
        <v>3 | AgWeatherNet, Washington State University, WA, USA</v>
      </c>
    </row>
    <row r="75" spans="1:5" x14ac:dyDescent="0.25">
      <c r="A75" t="str">
        <v>Li2014_1986</v>
      </c>
      <c r="B75" t="str" cm="1">
        <f t="array" ref="B75:D75">TRANSPOSE(_xlfn._xlws.SORT(_xlfn._xlws.FILTER(institutions[institute_ID]&amp;" | "&amp;institutions[institute_name],institutions[resource_ID]=A75)))</f>
        <v>1 | State Key Laboratory of Grassland and Agro-ecosystems, School of Life Sciences, Lanzhou University, South Tianshui Road, Lanzhou, China</v>
      </c>
      <c r="C75" t="str">
        <v>2 | Greenhouse and Processing Crops Research Centre, Agriculture and Agri-Food Canada, Harrow, ON N0R 1G0, Canada</v>
      </c>
      <c r="D75" t="str">
        <v>3 | AgWeatherNet, Washington State University, WA, USA</v>
      </c>
    </row>
    <row r="76" spans="1:5" x14ac:dyDescent="0.25">
      <c r="A76" t="str">
        <v>Li2014_1987</v>
      </c>
      <c r="B76" t="str" cm="1">
        <f t="array" ref="B76:D76">TRANSPOSE(_xlfn._xlws.SORT(_xlfn._xlws.FILTER(institutions[institute_ID]&amp;" | "&amp;institutions[institute_name],institutions[resource_ID]=A76)))</f>
        <v>1 | State Key Laboratory of Grassland and Agro-ecosystems, School of Life Sciences, Lanzhou University, South Tianshui Road, Lanzhou, China</v>
      </c>
      <c r="C76" t="str">
        <v>2 | Greenhouse and Processing Crops Research Centre, Agriculture and Agri-Food Canada, Harrow, ON N0R 1G0, Canada</v>
      </c>
      <c r="D76" t="str">
        <v>3 | AgWeatherNet, Washington State University, WA, USA</v>
      </c>
    </row>
    <row r="77" spans="1:5" x14ac:dyDescent="0.25">
      <c r="A77" t="str">
        <v>Li2014_1988</v>
      </c>
      <c r="B77" t="str" cm="1">
        <f t="array" ref="B77:D77">TRANSPOSE(_xlfn._xlws.SORT(_xlfn._xlws.FILTER(institutions[institute_ID]&amp;" | "&amp;institutions[institute_name],institutions[resource_ID]=A77)))</f>
        <v>1 | State Key Laboratory of Grassland and Agro-ecosystems, School of Life Sciences, Lanzhou University, South Tianshui Road, Lanzhou, China</v>
      </c>
      <c r="C77" t="str">
        <v>2 | Greenhouse and Processing Crops Research Centre, Agriculture and Agri-Food Canada, Harrow, ON N0R 1G0, Canada</v>
      </c>
      <c r="D77" t="str">
        <v>3 | AgWeatherNet, Washington State University, WA, USA</v>
      </c>
    </row>
    <row r="78" spans="1:5" x14ac:dyDescent="0.25">
      <c r="A78" t="str">
        <v>Li2014_1989</v>
      </c>
      <c r="B78" t="str" cm="1">
        <f t="array" ref="B78:D78">TRANSPOSE(_xlfn._xlws.SORT(_xlfn._xlws.FILTER(institutions[institute_ID]&amp;" | "&amp;institutions[institute_name],institutions[resource_ID]=A78)))</f>
        <v>1 | State Key Laboratory of Grassland and Agro-ecosystems, School of Life Sciences, Lanzhou University, South Tianshui Road, Lanzhou, China</v>
      </c>
      <c r="C78" t="str">
        <v>2 | Greenhouse and Processing Crops Research Centre, Agriculture and Agri-Food Canada, Harrow, ON N0R 1G0, Canada</v>
      </c>
      <c r="D78" t="str">
        <v>3 | AgWeatherNet, Washington State University, WA, USA</v>
      </c>
    </row>
    <row r="79" spans="1:5" x14ac:dyDescent="0.25">
      <c r="A79" t="str">
        <v>Li2014_1990</v>
      </c>
      <c r="B79" t="str" cm="1">
        <f t="array" ref="B79:D79">TRANSPOSE(_xlfn._xlws.SORT(_xlfn._xlws.FILTER(institutions[institute_ID]&amp;" | "&amp;institutions[institute_name],institutions[resource_ID]=A79)))</f>
        <v>1 | State Key Laboratory of Grassland and Agro-ecosystems, School of Life Sciences, Lanzhou University, South Tianshui Road, Lanzhou, China</v>
      </c>
      <c r="C79" t="str">
        <v>2 | Greenhouse and Processing Crops Research Centre, Agriculture and Agri-Food Canada, Harrow, ON N0R 1G0, Canada</v>
      </c>
      <c r="D79" t="str">
        <v>3 | AgWeatherNet, Washington State University, WA, USA</v>
      </c>
    </row>
    <row r="80" spans="1:5" x14ac:dyDescent="0.25">
      <c r="A80" t="str">
        <v>Li2014_1991</v>
      </c>
      <c r="B80" t="str" cm="1">
        <f t="array" ref="B80:D80">TRANSPOSE(_xlfn._xlws.SORT(_xlfn._xlws.FILTER(institutions[institute_ID]&amp;" | "&amp;institutions[institute_name],institutions[resource_ID]=A80)))</f>
        <v>1 | State Key Laboratory of Grassland and Agro-ecosystems, School of Life Sciences, Lanzhou University, South Tianshui Road, Lanzhou, China</v>
      </c>
      <c r="C80" t="str">
        <v>2 | Greenhouse and Processing Crops Research Centre, Agriculture and Agri-Food Canada, Harrow, ON N0R 1G0, Canada</v>
      </c>
      <c r="D80" t="str">
        <v>3 | AgWeatherNet, Washington State University, WA, USA</v>
      </c>
    </row>
    <row r="81" spans="1:5" x14ac:dyDescent="0.25">
      <c r="A81" t="str">
        <v>Li2014_1992</v>
      </c>
      <c r="B81" t="str" cm="1">
        <f t="array" ref="B81:D81">TRANSPOSE(_xlfn._xlws.SORT(_xlfn._xlws.FILTER(institutions[institute_ID]&amp;" | "&amp;institutions[institute_name],institutions[resource_ID]=A81)))</f>
        <v>1 | State Key Laboratory of Grassland and Agro-ecosystems, School of Life Sciences, Lanzhou University, South Tianshui Road, Lanzhou, China</v>
      </c>
      <c r="C81" t="str">
        <v>2 | Greenhouse and Processing Crops Research Centre, Agriculture and Agri-Food Canada, Harrow, ON N0R 1G0, Canada</v>
      </c>
      <c r="D81" t="str">
        <v>3 | AgWeatherNet, Washington State University, WA, USA</v>
      </c>
    </row>
    <row r="82" spans="1:5" x14ac:dyDescent="0.25">
      <c r="A82" t="str">
        <v>Shoukat2024_2021</v>
      </c>
      <c r="B82" t="str" cm="1">
        <f t="array" ref="B82:E82">TRANSPOSE(_xlfn._xlws.SORT(_xlfn._xlws.FILTER(institutions[institute_ID]&amp;" | "&amp;institutions[institute_name],institutions[resource_ID]=A82)))</f>
        <v>1 | College of Water Resources and Civil Engineering,China Agricultural University, Beijing, China</v>
      </c>
      <c r="C82" t="str">
        <v>2 | Institute of Crop Science and Resource Conservation (INRES), University Bonn, Germany</v>
      </c>
      <c r="D82" t="str">
        <v>3 | Agricultural and Biological Engineering, University of Florida, Gainesville, USA</v>
      </c>
      <c r="E82" t="str">
        <v>4 | Engineering Research Center for Agricultural Water-Saving and Water Resources, Beijing, China</v>
      </c>
    </row>
    <row r="83" spans="1:5" x14ac:dyDescent="0.25">
      <c r="A83" t="str">
        <v>Shoukat2024_2022</v>
      </c>
      <c r="B83" t="str" cm="1">
        <f t="array" ref="B83:E83">TRANSPOSE(_xlfn._xlws.SORT(_xlfn._xlws.FILTER(institutions[institute_ID]&amp;" | "&amp;institutions[institute_name],institutions[resource_ID]=A83)))</f>
        <v>1 | College of Water Resources and Civil Engineering,China Agricultural University, Beijing, China</v>
      </c>
      <c r="C83" t="str">
        <v>2 | Institute of Crop Science and Resource Conservation (INRES), University Bonn, Germany</v>
      </c>
      <c r="D83" t="str">
        <v>3 | Agricultural and Biological Engineering, University of Florida, Gainesville, USA</v>
      </c>
      <c r="E83" t="str">
        <v>4 | Engineering Research Center for Agricultural Water-Saving and Water Resources, Beijing, China</v>
      </c>
    </row>
    <row r="84" spans="1:5" x14ac:dyDescent="0.25">
      <c r="A84" t="str">
        <v>Spiertz1978_1976</v>
      </c>
      <c r="B84" t="str" cm="1">
        <f t="array" ref="B84">TRANSPOSE(_xlfn._xlws.SORT(_xlfn._xlws.FILTER(institutions[institute_ID]&amp;" | "&amp;institutions[institute_name],institutions[resource_ID]=A84)))</f>
        <v>1 | Wageningen University, Department of Field Crops and Grassland Husbandry</v>
      </c>
    </row>
    <row r="85" spans="1:5" x14ac:dyDescent="0.25">
      <c r="A85" t="str">
        <v>Ventrella2016_1977</v>
      </c>
      <c r="B85" t="str" cm="1">
        <f t="array" ref="B85">TRANSPOSE(_xlfn._xlws.SORT(_xlfn._xlws.FILTER(institutions[institute_ID]&amp;" | "&amp;institutions[institute_name],institutions[resource_ID]=A85)))</f>
        <v>1 | field experiment farm "Podere"</v>
      </c>
    </row>
    <row r="86" spans="1:5" x14ac:dyDescent="0.25">
      <c r="A86" t="str">
        <v>Ventrella2016_1978</v>
      </c>
      <c r="B86" t="str" cm="1">
        <f t="array" ref="B86">TRANSPOSE(_xlfn._xlws.SORT(_xlfn._xlws.FILTER(institutions[institute_ID]&amp;" | "&amp;institutions[institute_name],institutions[resource_ID]=A86)))</f>
        <v>1 | field experiment farm "Podere"</v>
      </c>
    </row>
    <row r="87" spans="1:5" x14ac:dyDescent="0.25">
      <c r="A87" t="str">
        <v>Ventrella2016_1979</v>
      </c>
      <c r="B87" t="str" cm="1">
        <f t="array" ref="B87">TRANSPOSE(_xlfn._xlws.SORT(_xlfn._xlws.FILTER(institutions[institute_ID]&amp;" | "&amp;institutions[institute_name],institutions[resource_ID]=A87)))</f>
        <v>1 | field experiment farm "Podere"</v>
      </c>
    </row>
    <row r="88" spans="1:5" x14ac:dyDescent="0.25">
      <c r="A88" t="str">
        <v>Ventrella2016_1980</v>
      </c>
      <c r="B88" t="str" cm="1">
        <f t="array" ref="B88">TRANSPOSE(_xlfn._xlws.SORT(_xlfn._xlws.FILTER(institutions[institute_ID]&amp;" | "&amp;institutions[institute_name],institutions[resource_ID]=A88)))</f>
        <v>1 | field experiment farm "Podere"</v>
      </c>
    </row>
    <row r="89" spans="1:5" x14ac:dyDescent="0.25">
      <c r="A89" t="str">
        <v>Ventrella2016_1981</v>
      </c>
      <c r="B89" t="str" cm="1">
        <f t="array" ref="B89">TRANSPOSE(_xlfn._xlws.SORT(_xlfn._xlws.FILTER(institutions[institute_ID]&amp;" | "&amp;institutions[institute_name],institutions[resource_ID]=A89)))</f>
        <v>1 | field experiment farm "Podere"</v>
      </c>
    </row>
    <row r="90" spans="1:5" x14ac:dyDescent="0.25">
      <c r="A90" t="str">
        <v>Ventrella2016_1982</v>
      </c>
      <c r="B90" t="str" cm="1">
        <f t="array" ref="B90">TRANSPOSE(_xlfn._xlws.SORT(_xlfn._xlws.FILTER(institutions[institute_ID]&amp;" | "&amp;institutions[institute_name],institutions[resource_ID]=A90)))</f>
        <v>1 | field experiment farm "Podere"</v>
      </c>
    </row>
    <row r="91" spans="1:5" x14ac:dyDescent="0.25">
      <c r="A91" t="str">
        <v>Ventrella2016_1983</v>
      </c>
      <c r="B91" t="str" cm="1">
        <f t="array" ref="B91">TRANSPOSE(_xlfn._xlws.SORT(_xlfn._xlws.FILTER(institutions[institute_ID]&amp;" | "&amp;institutions[institute_name],institutions[resource_ID]=A91)))</f>
        <v>1 | field experiment farm "Podere"</v>
      </c>
    </row>
    <row r="92" spans="1:5" x14ac:dyDescent="0.25">
      <c r="A92" t="str">
        <v>Ventrella2016_1984</v>
      </c>
      <c r="B92" t="str" cm="1">
        <f t="array" ref="B92">TRANSPOSE(_xlfn._xlws.SORT(_xlfn._xlws.FILTER(institutions[institute_ID]&amp;" | "&amp;institutions[institute_name],institutions[resource_ID]=A92)))</f>
        <v>1 | field experiment farm "Podere"</v>
      </c>
    </row>
    <row r="93" spans="1:5" x14ac:dyDescent="0.25">
      <c r="A93" t="str">
        <v>Ventrella2016_1985</v>
      </c>
      <c r="B93" t="str" cm="1">
        <f t="array" ref="B93">TRANSPOSE(_xlfn._xlws.SORT(_xlfn._xlws.FILTER(institutions[institute_ID]&amp;" | "&amp;institutions[institute_name],institutions[resource_ID]=A93)))</f>
        <v>1 | field experiment farm "Podere"</v>
      </c>
    </row>
    <row r="94" spans="1:5" x14ac:dyDescent="0.25">
      <c r="A94" t="str">
        <v>Ventrella2016_1986</v>
      </c>
      <c r="B94" t="str" cm="1">
        <f t="array" ref="B94">TRANSPOSE(_xlfn._xlws.SORT(_xlfn._xlws.FILTER(institutions[institute_ID]&amp;" | "&amp;institutions[institute_name],institutions[resource_ID]=A94)))</f>
        <v>1 | field experiment farm "Podere"</v>
      </c>
    </row>
    <row r="95" spans="1:5" x14ac:dyDescent="0.25">
      <c r="A95" t="str">
        <v>Ventrella2016_1987</v>
      </c>
      <c r="B95" t="str" cm="1">
        <f t="array" ref="B95">TRANSPOSE(_xlfn._xlws.SORT(_xlfn._xlws.FILTER(institutions[institute_ID]&amp;" | "&amp;institutions[institute_name],institutions[resource_ID]=A95)))</f>
        <v>1 | field experiment farm "Podere"</v>
      </c>
    </row>
    <row r="96" spans="1:5" x14ac:dyDescent="0.25">
      <c r="A96" t="str">
        <v>Ventrella2016_1988</v>
      </c>
      <c r="B96" t="str" cm="1">
        <f t="array" ref="B96">TRANSPOSE(_xlfn._xlws.SORT(_xlfn._xlws.FILTER(institutions[institute_ID]&amp;" | "&amp;institutions[institute_name],institutions[resource_ID]=A96)))</f>
        <v>1 | field experiment farm "Podere"</v>
      </c>
    </row>
    <row r="97" spans="1:2" x14ac:dyDescent="0.25">
      <c r="A97" t="str">
        <v>Ventrella2016_1989</v>
      </c>
      <c r="B97" t="str" cm="1">
        <f t="array" ref="B97">TRANSPOSE(_xlfn._xlws.SORT(_xlfn._xlws.FILTER(institutions[institute_ID]&amp;" | "&amp;institutions[institute_name],institutions[resource_ID]=A97)))</f>
        <v>1 | field experiment farm "Podere"</v>
      </c>
    </row>
    <row r="98" spans="1:2" x14ac:dyDescent="0.25">
      <c r="A98" t="str">
        <v>Ventrella2016_1990</v>
      </c>
      <c r="B98" t="str" cm="1">
        <f t="array" ref="B98">TRANSPOSE(_xlfn._xlws.SORT(_xlfn._xlws.FILTER(institutions[institute_ID]&amp;" | "&amp;institutions[institute_name],institutions[resource_ID]=A98)))</f>
        <v>1 | field experiment farm "Podere"</v>
      </c>
    </row>
    <row r="99" spans="1:2" x14ac:dyDescent="0.25">
      <c r="A99" t="str">
        <v>Ventrella2016_1991</v>
      </c>
      <c r="B99" t="str" cm="1">
        <f t="array" ref="B99">TRANSPOSE(_xlfn._xlws.SORT(_xlfn._xlws.FILTER(institutions[institute_ID]&amp;" | "&amp;institutions[institute_name],institutions[resource_ID]=A99)))</f>
        <v>1 | field experiment farm "Podere"</v>
      </c>
    </row>
    <row r="100" spans="1:2" x14ac:dyDescent="0.25">
      <c r="A100" t="str">
        <v>Ventrella2016_1992</v>
      </c>
      <c r="B100" t="str" cm="1">
        <f t="array" ref="B100">TRANSPOSE(_xlfn._xlws.SORT(_xlfn._xlws.FILTER(institutions[institute_ID]&amp;" | "&amp;institutions[institute_name],institutions[resource_ID]=A100)))</f>
        <v>1 | field experiment farm "Podere"</v>
      </c>
    </row>
    <row r="101" spans="1:2" x14ac:dyDescent="0.25">
      <c r="A101" t="str">
        <v>Ventrella2016_1993</v>
      </c>
      <c r="B101" t="str" cm="1">
        <f t="array" ref="B101">TRANSPOSE(_xlfn._xlws.SORT(_xlfn._xlws.FILTER(institutions[institute_ID]&amp;" | "&amp;institutions[institute_name],institutions[resource_ID]=A101)))</f>
        <v>1 | field experiment farm "Podere"</v>
      </c>
    </row>
    <row r="102" spans="1:2" x14ac:dyDescent="0.25">
      <c r="A102" t="str">
        <v>Ventrella2016_1994</v>
      </c>
      <c r="B102" t="str" cm="1">
        <f t="array" ref="B102">TRANSPOSE(_xlfn._xlws.SORT(_xlfn._xlws.FILTER(institutions[institute_ID]&amp;" | "&amp;institutions[institute_name],institutions[resource_ID]=A102)))</f>
        <v>1 | field experiment farm "Podere"</v>
      </c>
    </row>
    <row r="103" spans="1:2" x14ac:dyDescent="0.25">
      <c r="A103" t="str">
        <v>Ventrella2016_1995</v>
      </c>
      <c r="B103" t="str" cm="1">
        <f t="array" ref="B103">TRANSPOSE(_xlfn._xlws.SORT(_xlfn._xlws.FILTER(institutions[institute_ID]&amp;" | "&amp;institutions[institute_name],institutions[resource_ID]=A103)))</f>
        <v>1 | field experiment farm "Podere"</v>
      </c>
    </row>
    <row r="104" spans="1:2" x14ac:dyDescent="0.25">
      <c r="A104" t="str">
        <v>Ventrella2016_1996</v>
      </c>
      <c r="B104" t="str" cm="1">
        <f t="array" ref="B104">TRANSPOSE(_xlfn._xlws.SORT(_xlfn._xlws.FILTER(institutions[institute_ID]&amp;" | "&amp;institutions[institute_name],institutions[resource_ID]=A104)))</f>
        <v>1 | field experiment farm "Podere"</v>
      </c>
    </row>
    <row r="105" spans="1:2" x14ac:dyDescent="0.25">
      <c r="A105" t="str">
        <v>Ventrella2016_1997</v>
      </c>
      <c r="B105" t="str" cm="1">
        <f t="array" ref="B105">TRANSPOSE(_xlfn._xlws.SORT(_xlfn._xlws.FILTER(institutions[institute_ID]&amp;" | "&amp;institutions[institute_name],institutions[resource_ID]=A105)))</f>
        <v>1 | field experiment farm "Podere"</v>
      </c>
    </row>
    <row r="106" spans="1:2" x14ac:dyDescent="0.25">
      <c r="A106" t="str">
        <v>Ventrella2016_1998</v>
      </c>
      <c r="B106" t="str" cm="1">
        <f t="array" ref="B106">TRANSPOSE(_xlfn._xlws.SORT(_xlfn._xlws.FILTER(institutions[institute_ID]&amp;" | "&amp;institutions[institute_name],institutions[resource_ID]=A106)))</f>
        <v>1 | field experiment farm "Podere"</v>
      </c>
    </row>
    <row r="107" spans="1:2" x14ac:dyDescent="0.25">
      <c r="A107" t="str">
        <v>Ventrella2016_1999</v>
      </c>
      <c r="B107" t="str" cm="1">
        <f t="array" ref="B107">TRANSPOSE(_xlfn._xlws.SORT(_xlfn._xlws.FILTER(institutions[institute_ID]&amp;" | "&amp;institutions[institute_name],institutions[resource_ID]=A107)))</f>
        <v>1 | field experiment farm "Podere"</v>
      </c>
    </row>
    <row r="108" spans="1:2" x14ac:dyDescent="0.25">
      <c r="A108" t="str">
        <v>Ventrella2016_2000</v>
      </c>
      <c r="B108" t="str" cm="1">
        <f t="array" ref="B108">TRANSPOSE(_xlfn._xlws.SORT(_xlfn._xlws.FILTER(institutions[institute_ID]&amp;" | "&amp;institutions[institute_name],institutions[resource_ID]=A108)))</f>
        <v>1 | field experiment farm "Podere"</v>
      </c>
    </row>
    <row r="109" spans="1:2" x14ac:dyDescent="0.25">
      <c r="A109" t="str">
        <v>Ventrella2016_2001</v>
      </c>
      <c r="B109" t="str" cm="1">
        <f t="array" ref="B109">TRANSPOSE(_xlfn._xlws.SORT(_xlfn._xlws.FILTER(institutions[institute_ID]&amp;" | "&amp;institutions[institute_name],institutions[resource_ID]=A109)))</f>
        <v>1 | field experiment farm "Podere"</v>
      </c>
    </row>
    <row r="110" spans="1:2" x14ac:dyDescent="0.25">
      <c r="A110" t="str">
        <v>Ventrella2016_2002</v>
      </c>
      <c r="B110" t="str" cm="1">
        <f t="array" ref="B110">TRANSPOSE(_xlfn._xlws.SORT(_xlfn._xlws.FILTER(institutions[institute_ID]&amp;" | "&amp;institutions[institute_name],institutions[resource_ID]=A110)))</f>
        <v>1 | field experiment farm "Podere"</v>
      </c>
    </row>
    <row r="111" spans="1:2" x14ac:dyDescent="0.25">
      <c r="A111" t="str">
        <v>Ventrella2016_2003</v>
      </c>
      <c r="B111" t="str" cm="1">
        <f t="array" ref="B111">TRANSPOSE(_xlfn._xlws.SORT(_xlfn._xlws.FILTER(institutions[institute_ID]&amp;" | "&amp;institutions[institute_name],institutions[resource_ID]=A111)))</f>
        <v>1 | field experiment farm "Podere"</v>
      </c>
    </row>
    <row r="112" spans="1:2" x14ac:dyDescent="0.25">
      <c r="A112" t="str">
        <v>Ventrella2016_2004</v>
      </c>
      <c r="B112" t="str" cm="1">
        <f t="array" ref="B112">TRANSPOSE(_xlfn._xlws.SORT(_xlfn._xlws.FILTER(institutions[institute_ID]&amp;" | "&amp;institutions[institute_name],institutions[resource_ID]=A112)))</f>
        <v>1 | field experiment farm "Podere"</v>
      </c>
    </row>
    <row r="113" spans="1:2" x14ac:dyDescent="0.25">
      <c r="A113" t="str">
        <v>Ventrella2016_2005</v>
      </c>
      <c r="B113" t="str" cm="1">
        <f t="array" ref="B113">TRANSPOSE(_xlfn._xlws.SORT(_xlfn._xlws.FILTER(institutions[institute_ID]&amp;" | "&amp;institutions[institute_name],institutions[resource_ID]=A113)))</f>
        <v>1 | field experiment farm "Podere"</v>
      </c>
    </row>
    <row r="114" spans="1:2" x14ac:dyDescent="0.25">
      <c r="A114" t="str">
        <v>Ventrella2016_2006</v>
      </c>
      <c r="B114" t="str" cm="1">
        <f t="array" ref="B114">TRANSPOSE(_xlfn._xlws.SORT(_xlfn._xlws.FILTER(institutions[institute_ID]&amp;" | "&amp;institutions[institute_name],institutions[resource_ID]=A114)))</f>
        <v>1 | field experiment farm "Podere"</v>
      </c>
    </row>
    <row r="115" spans="1:2" x14ac:dyDescent="0.25">
      <c r="A115" t="str">
        <v>Ventrella2016_2007</v>
      </c>
      <c r="B115" t="str" cm="1">
        <f t="array" ref="B115">TRANSPOSE(_xlfn._xlws.SORT(_xlfn._xlws.FILTER(institutions[institute_ID]&amp;" | "&amp;institutions[institute_name],institutions[resource_ID]=A115)))</f>
        <v>1 | field experiment farm "Podere"</v>
      </c>
    </row>
    <row r="116" spans="1:2" x14ac:dyDescent="0.25">
      <c r="A116" t="str">
        <v>Ventrella2016_2008</v>
      </c>
      <c r="B116" t="str" cm="1">
        <f t="array" ref="B116">TRANSPOSE(_xlfn._xlws.SORT(_xlfn._xlws.FILTER(institutions[institute_ID]&amp;" | "&amp;institutions[institute_name],institutions[resource_ID]=A116)))</f>
        <v>1 | field experiment farm "Podere"</v>
      </c>
    </row>
    <row r="117" spans="1:2" x14ac:dyDescent="0.25">
      <c r="A117" t="str">
        <v>Ventrella2016_2009</v>
      </c>
      <c r="B117" t="str" cm="1">
        <f t="array" ref="B117">TRANSPOSE(_xlfn._xlws.SORT(_xlfn._xlws.FILTER(institutions[institute_ID]&amp;" | "&amp;institutions[institute_name],institutions[resource_ID]=A117)))</f>
        <v>1 | field experiment farm "Podere"</v>
      </c>
    </row>
    <row r="118" spans="1:2" x14ac:dyDescent="0.25">
      <c r="A118" t="str">
        <v>Ventrella2016_2010</v>
      </c>
      <c r="B118" t="str" cm="1">
        <f t="array" ref="B118">TRANSPOSE(_xlfn._xlws.SORT(_xlfn._xlws.FILTER(institutions[institute_ID]&amp;" | "&amp;institutions[institute_name],institutions[resource_ID]=A118)))</f>
        <v>1 | field experiment farm "Podere"</v>
      </c>
    </row>
    <row r="119" spans="1:2" x14ac:dyDescent="0.25">
      <c r="A119" t="str">
        <v>Ventrella2016_2011</v>
      </c>
      <c r="B119" t="str" cm="1">
        <f t="array" ref="B119">TRANSPOSE(_xlfn._xlws.SORT(_xlfn._xlws.FILTER(institutions[institute_ID]&amp;" | "&amp;institutions[institute_name],institutions[resource_ID]=A119)))</f>
        <v>1 | field experiment farm "Podere"</v>
      </c>
    </row>
    <row r="120" spans="1:2" x14ac:dyDescent="0.25">
      <c r="A120" t="str">
        <v>Ventrella2016_2012</v>
      </c>
      <c r="B120" t="str" cm="1">
        <f t="array" ref="B120">TRANSPOSE(_xlfn._xlws.SORT(_xlfn._xlws.FILTER(institutions[institute_ID]&amp;" | "&amp;institutions[institute_name],institutions[resource_ID]=A120)))</f>
        <v>1 | field experiment farm "Podere"</v>
      </c>
    </row>
    <row r="121" spans="1:2" x14ac:dyDescent="0.25">
      <c r="B121" t="str" cm="1">
        <f t="array" ref="B121">TRANSPOSE(_xlfn._xlws.SORT(_xlfn._xlws.FILTER(institutions[institute_ID]&amp;" | "&amp;institutions[institute_name],institutions[resource_ID]=A121)))</f>
        <v xml:space="preserve"> | </v>
      </c>
    </row>
    <row r="122" spans="1:2" x14ac:dyDescent="0.25">
      <c r="B122" t="str" cm="1">
        <f t="array" ref="B122">TRANSPOSE(_xlfn._xlws.SORT(_xlfn._xlws.FILTER(institutions[institute_ID]&amp;" | "&amp;institutions[institute_name],institutions[resource_ID]=A122)))</f>
        <v xml:space="preserve"> | </v>
      </c>
    </row>
    <row r="123" spans="1:2" x14ac:dyDescent="0.25">
      <c r="B123" t="str" cm="1">
        <f t="array" ref="B123">TRANSPOSE(_xlfn._xlws.SORT(_xlfn._xlws.FILTER(institutions[institute_ID]&amp;" | "&amp;institutions[institute_name],institutions[resource_ID]=A123)))</f>
        <v xml:space="preserve"> | </v>
      </c>
    </row>
    <row r="124" spans="1:2" x14ac:dyDescent="0.25">
      <c r="B124" t="str" cm="1">
        <f t="array" ref="B124">TRANSPOSE(_xlfn._xlws.SORT(_xlfn._xlws.FILTER(institutions[institute_ID]&amp;" | "&amp;institutions[institute_name],institutions[resource_ID]=A124)))</f>
        <v xml:space="preserve"> | </v>
      </c>
    </row>
    <row r="125" spans="1:2" x14ac:dyDescent="0.25">
      <c r="B125" t="str" cm="1">
        <f t="array" ref="B125">TRANSPOSE(_xlfn._xlws.SORT(_xlfn._xlws.FILTER(institutions[institute_ID]&amp;" | "&amp;institutions[institute_name],institutions[resource_ID]=A125)))</f>
        <v xml:space="preserve"> | </v>
      </c>
    </row>
    <row r="126" spans="1:2" x14ac:dyDescent="0.25">
      <c r="B126" t="str" cm="1">
        <f t="array" ref="B126">TRANSPOSE(_xlfn._xlws.SORT(_xlfn._xlws.FILTER(institutions[institute_ID]&amp;" | "&amp;institutions[institute_name],institutions[resource_ID]=A126)))</f>
        <v xml:space="preserve"> | </v>
      </c>
    </row>
    <row r="127" spans="1:2" x14ac:dyDescent="0.25">
      <c r="B127" t="str" cm="1">
        <f t="array" ref="B127">TRANSPOSE(_xlfn._xlws.SORT(_xlfn._xlws.FILTER(institutions[institute_ID]&amp;" | "&amp;institutions[institute_name],institutions[resource_ID]=A127)))</f>
        <v xml:space="preserve"> | </v>
      </c>
    </row>
    <row r="128" spans="1: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08" customFormat="1" x14ac:dyDescent="0.2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4" customFormat="1" x14ac:dyDescent="0.25">
      <c r="A1" s="123" t="s">
        <v>1666</v>
      </c>
      <c r="I1" s="125"/>
    </row>
    <row r="2" spans="1:9" x14ac:dyDescent="0.25">
      <c r="A2" t="str" cm="1">
        <f t="array" ref="A2:A120">_xlfn._xlws.SORT(_xlfn.UNIQUE(_xlfn._xlws.FILTER(genotypes[experiment_ID],genotypes[experiment_ID] &lt;&gt; "")))</f>
        <v>Basso2010_1991</v>
      </c>
      <c r="B2" t="str" cm="1">
        <f t="array" ref="B2">TRANSPOSE(_xlfn._xlws.SORT(_xlfn._xlws.FILTER(genotypes[cultivar_level]&amp;" | "&amp;genotypes[cultivar_name],genotypes[experiment_ID]=A2)))</f>
        <v>1 | Triticum Durum, Desf.; cv. Ofanto)</v>
      </c>
    </row>
    <row r="3" spans="1:9" x14ac:dyDescent="0.25">
      <c r="A3" t="str">
        <v>Basso2010_1992</v>
      </c>
      <c r="B3" t="str" cm="1">
        <f t="array" ref="B3">TRANSPOSE(_xlfn._xlws.SORT(_xlfn._xlws.FILTER(genotypes[cultivar_level]&amp;" | "&amp;genotypes[cultivar_name],genotypes[experiment_ID]=A3)))</f>
        <v>1 | Triticum Durum, Desf.; cv. Ofanto)</v>
      </c>
    </row>
    <row r="4" spans="1:9" x14ac:dyDescent="0.25">
      <c r="A4" t="str">
        <v>Basso2010_1993</v>
      </c>
      <c r="B4" t="str" cm="1">
        <f t="array" ref="B4">TRANSPOSE(_xlfn._xlws.SORT(_xlfn._xlws.FILTER(genotypes[cultivar_level]&amp;" | "&amp;genotypes[cultivar_name],genotypes[experiment_ID]=A4)))</f>
        <v>1 | Triticum Durum, Desf.; cv. Ofanto)</v>
      </c>
    </row>
    <row r="5" spans="1:9" x14ac:dyDescent="0.25">
      <c r="A5" t="str">
        <v>Basso2010_1994</v>
      </c>
      <c r="B5" t="str" cm="1">
        <f t="array" ref="B5">TRANSPOSE(_xlfn._xlws.SORT(_xlfn._xlws.FILTER(genotypes[cultivar_level]&amp;" | "&amp;genotypes[cultivar_name],genotypes[experiment_ID]=A5)))</f>
        <v>1 | Triticum Durum, Desf.; cv. Ofanto)</v>
      </c>
    </row>
    <row r="6" spans="1:9" x14ac:dyDescent="0.25">
      <c r="A6" t="str">
        <v>Basso2010_1995</v>
      </c>
      <c r="B6" t="str" cm="1">
        <f t="array" ref="B6">TRANSPOSE(_xlfn._xlws.SORT(_xlfn._xlws.FILTER(genotypes[cultivar_level]&amp;" | "&amp;genotypes[cultivar_name],genotypes[experiment_ID]=A6)))</f>
        <v>1 | Triticum Durum, Desf.; cv. Ofanto)</v>
      </c>
    </row>
    <row r="7" spans="1:9" x14ac:dyDescent="0.25">
      <c r="A7" t="str">
        <v>Basso2010_1996</v>
      </c>
      <c r="B7" t="str" cm="1">
        <f t="array" ref="B7">TRANSPOSE(_xlfn._xlws.SORT(_xlfn._xlws.FILTER(genotypes[cultivar_level]&amp;" | "&amp;genotypes[cultivar_name],genotypes[experiment_ID]=A7)))</f>
        <v>1 | Triticum Durum, Desf.; cv. Ofanto)</v>
      </c>
    </row>
    <row r="8" spans="1:9" x14ac:dyDescent="0.25">
      <c r="A8" t="str">
        <v>Basso2010_1997</v>
      </c>
      <c r="B8" t="str" cm="1">
        <f t="array" ref="B8">TRANSPOSE(_xlfn._xlws.SORT(_xlfn._xlws.FILTER(genotypes[cultivar_level]&amp;" | "&amp;genotypes[cultivar_name],genotypes[experiment_ID]=A8)))</f>
        <v>1 | Triticum Durum, Desf.; cv. Ofanto)</v>
      </c>
    </row>
    <row r="9" spans="1:9" x14ac:dyDescent="0.25">
      <c r="A9" t="str">
        <v>Basso2010_1998</v>
      </c>
      <c r="B9" t="str" cm="1">
        <f t="array" ref="B9">TRANSPOSE(_xlfn._xlws.SORT(_xlfn._xlws.FILTER(genotypes[cultivar_level]&amp;" | "&amp;genotypes[cultivar_name],genotypes[experiment_ID]=A9)))</f>
        <v>1 | Triticum Durum, Desf.; cv. Ofanto)</v>
      </c>
    </row>
    <row r="10" spans="1:9" x14ac:dyDescent="0.25">
      <c r="A10" t="str">
        <v>Basso2010_1999</v>
      </c>
      <c r="B10" t="str" cm="1">
        <f t="array" ref="B10">TRANSPOSE(_xlfn._xlws.SORT(_xlfn._xlws.FILTER(genotypes[cultivar_level]&amp;" | "&amp;genotypes[cultivar_name],genotypes[experiment_ID]=A10)))</f>
        <v>1 | Triticum Durum, Desf.; cv. Ofanto)</v>
      </c>
    </row>
    <row r="11" spans="1:9" x14ac:dyDescent="0.25">
      <c r="A11" t="str">
        <v>Basso2010_2000</v>
      </c>
      <c r="B11" t="str" cm="1">
        <f t="array" ref="B11">TRANSPOSE(_xlfn._xlws.SORT(_xlfn._xlws.FILTER(genotypes[cultivar_level]&amp;" | "&amp;genotypes[cultivar_name],genotypes[experiment_ID]=A11)))</f>
        <v>1 | Triticum Durum, Desf.; cv. Ofanto)</v>
      </c>
    </row>
    <row r="12" spans="1:9" x14ac:dyDescent="0.25">
      <c r="A12" t="str">
        <v>Basso2010_2001</v>
      </c>
      <c r="B12" t="str" cm="1">
        <f t="array" ref="B12">TRANSPOSE(_xlfn._xlws.SORT(_xlfn._xlws.FILTER(genotypes[cultivar_level]&amp;" | "&amp;genotypes[cultivar_name],genotypes[experiment_ID]=A12)))</f>
        <v>1 | Triticum Durum, Desf.; cv. Ofanto)</v>
      </c>
    </row>
    <row r="13" spans="1:9" x14ac:dyDescent="0.25">
      <c r="A13" t="str">
        <v>Basso2010_2002</v>
      </c>
      <c r="B13" t="str" cm="1">
        <f t="array" ref="B13">TRANSPOSE(_xlfn._xlws.SORT(_xlfn._xlws.FILTER(genotypes[cultivar_level]&amp;" | "&amp;genotypes[cultivar_name],genotypes[experiment_ID]=A13)))</f>
        <v>1 | Triticum Durum, Desf.; cv. Ofanto)</v>
      </c>
    </row>
    <row r="14" spans="1:9" x14ac:dyDescent="0.25">
      <c r="A14" t="str">
        <v>Basso2010_2003</v>
      </c>
      <c r="B14" t="str" cm="1">
        <f t="array" ref="B14">TRANSPOSE(_xlfn._xlws.SORT(_xlfn._xlws.FILTER(genotypes[cultivar_level]&amp;" | "&amp;genotypes[cultivar_name],genotypes[experiment_ID]=A14)))</f>
        <v>1 | Triticum Durum, Desf.; cv. Ofanto)</v>
      </c>
    </row>
    <row r="15" spans="1:9" x14ac:dyDescent="0.25">
      <c r="A15" t="str">
        <v>Basso2010_2004</v>
      </c>
      <c r="B15" t="str" cm="1">
        <f t="array" ref="B15">TRANSPOSE(_xlfn._xlws.SORT(_xlfn._xlws.FILTER(genotypes[cultivar_level]&amp;" | "&amp;genotypes[cultivar_name],genotypes[experiment_ID]=A15)))</f>
        <v>1 | Triticum Durum, Desf.; cv. Ofanto)</v>
      </c>
    </row>
    <row r="16" spans="1:9" x14ac:dyDescent="0.25">
      <c r="A16" t="str">
        <v>Basso2010_2005</v>
      </c>
      <c r="B16" t="str" cm="1">
        <f t="array" ref="B16">TRANSPOSE(_xlfn._xlws.SORT(_xlfn._xlws.FILTER(genotypes[cultivar_level]&amp;" | "&amp;genotypes[cultivar_name],genotypes[experiment_ID]=A16)))</f>
        <v>1 | Triticum Durum, Desf.; cv. Ofanto)</v>
      </c>
    </row>
    <row r="17" spans="1:5" x14ac:dyDescent="0.25">
      <c r="A17" t="str">
        <v>Basso2010_2006</v>
      </c>
      <c r="B17" t="str" cm="1">
        <f t="array" ref="B17">TRANSPOSE(_xlfn._xlws.SORT(_xlfn._xlws.FILTER(genotypes[cultivar_level]&amp;" | "&amp;genotypes[cultivar_name],genotypes[experiment_ID]=A17)))</f>
        <v>1 | Triticum Durum, Desf.; cv. Ofanto)</v>
      </c>
    </row>
    <row r="18" spans="1:5" x14ac:dyDescent="0.25">
      <c r="A18" t="str">
        <v>Boulch2021_9999</v>
      </c>
      <c r="B18" t="str" cm="1">
        <f t="array" ref="B18:C18">TRANSPOSE(_xlfn._xlws.SORT(_xlfn._xlws.FILTER(genotypes[cultivar_level]&amp;" | "&amp;genotypes[cultivar_name],genotypes[experiment_ID]=A18)))</f>
        <v>1 | RGT Sirelia (MG 000)</v>
      </c>
      <c r="C18" t="str">
        <v>2 | ES Mentor</v>
      </c>
    </row>
    <row r="19" spans="1:5" x14ac:dyDescent="0.25">
      <c r="A19" t="str">
        <v>Bustos-Korts2013_2009</v>
      </c>
      <c r="B19" t="str" cm="1">
        <f t="array" ref="B19:C19">TRANSPOSE(_xlfn._xlws.SORT(_xlfn._xlws.FILTER(genotypes[cultivar_level]&amp;" | "&amp;genotypes[cultivar_name],genotypes[experiment_ID]=A19)))</f>
        <v>1 | 105 spring wheat DH lines</v>
      </c>
      <c r="C19" t="str">
        <v>2 | Pandora-INIA</v>
      </c>
    </row>
    <row r="20" spans="1:5" x14ac:dyDescent="0.25">
      <c r="A20" t="str">
        <v>Bustos-Korts2013_2010</v>
      </c>
      <c r="B20" t="str" cm="1">
        <f t="array" ref="B20:C20">TRANSPOSE(_xlfn._xlws.SORT(_xlfn._xlws.FILTER(genotypes[cultivar_level]&amp;" | "&amp;genotypes[cultivar_name],genotypes[experiment_ID]=A20)))</f>
        <v>1 | 105 spring wheat DH lines</v>
      </c>
      <c r="C20" t="str">
        <v>2 | Pandora-INIA</v>
      </c>
    </row>
    <row r="21" spans="1:5" x14ac:dyDescent="0.25">
      <c r="A21" t="str">
        <v>Bustos-Korts2013_2011</v>
      </c>
      <c r="B21" t="str" cm="1">
        <f t="array" ref="B21:E21">TRANSPOSE(_xlfn._xlws.SORT(_xlfn._xlws.FILTER(genotypes[cultivar_level]&amp;" | "&amp;genotypes[cultivar_name],genotypes[experiment_ID]=A21)))</f>
        <v>1 | DH1</v>
      </c>
      <c r="C21" t="str">
        <v>2 | DH2</v>
      </c>
      <c r="D21" t="str">
        <v>3 | Pandora-INIA</v>
      </c>
      <c r="E21" t="str">
        <v>4 | Invento-BAER</v>
      </c>
    </row>
    <row r="22" spans="1:5" x14ac:dyDescent="0.25">
      <c r="A22" t="str">
        <v>Darwinkel1978_1976</v>
      </c>
      <c r="B22" t="str" cm="1">
        <f t="array" ref="B22">TRANSPOSE(_xlfn._xlws.SORT(_xlfn._xlws.FILTER(genotypes[cultivar_level]&amp;" | "&amp;genotypes[cultivar_name],genotypes[experiment_ID]=A22)))</f>
        <v>1 | Lely</v>
      </c>
    </row>
    <row r="23" spans="1:5" x14ac:dyDescent="0.25">
      <c r="A23" t="str">
        <v>Dettori2017_1974</v>
      </c>
      <c r="B23" t="str" cm="1">
        <f t="array" ref="B23:D23">TRANSPOSE(_xlfn._xlws.SORT(_xlfn._xlws.FILTER(genotypes[cultivar_level]&amp;" | "&amp;genotypes[cultivar_name],genotypes[experiment_ID]=A23)))</f>
        <v>1 | Creso</v>
      </c>
      <c r="C23" t="str">
        <v>2 | Duilio</v>
      </c>
      <c r="D23" t="str">
        <v>3 | Simeto</v>
      </c>
    </row>
    <row r="24" spans="1:5" x14ac:dyDescent="0.25">
      <c r="A24" t="str">
        <v>Dettori2017_1975</v>
      </c>
      <c r="B24" t="str" cm="1">
        <f t="array" ref="B24:D24">TRANSPOSE(_xlfn._xlws.SORT(_xlfn._xlws.FILTER(genotypes[cultivar_level]&amp;" | "&amp;genotypes[cultivar_name],genotypes[experiment_ID]=A24)))</f>
        <v>1 | Creso</v>
      </c>
      <c r="C24" t="str">
        <v>2 | Duilio</v>
      </c>
      <c r="D24" t="str">
        <v>3 | Simeto</v>
      </c>
    </row>
    <row r="25" spans="1:5" x14ac:dyDescent="0.25">
      <c r="A25" t="str">
        <v>Dettori2017_1976</v>
      </c>
      <c r="B25" t="str" cm="1">
        <f t="array" ref="B25:D25">TRANSPOSE(_xlfn._xlws.SORT(_xlfn._xlws.FILTER(genotypes[cultivar_level]&amp;" | "&amp;genotypes[cultivar_name],genotypes[experiment_ID]=A25)))</f>
        <v>1 | Creso</v>
      </c>
      <c r="C25" t="str">
        <v>2 | Duilio</v>
      </c>
      <c r="D25" t="str">
        <v>3 | Simeto</v>
      </c>
    </row>
    <row r="26" spans="1:5" x14ac:dyDescent="0.25">
      <c r="A26" t="str">
        <v>Dettori2017_1977</v>
      </c>
      <c r="B26" t="str" cm="1">
        <f t="array" ref="B26:D26">TRANSPOSE(_xlfn._xlws.SORT(_xlfn._xlws.FILTER(genotypes[cultivar_level]&amp;" | "&amp;genotypes[cultivar_name],genotypes[experiment_ID]=A26)))</f>
        <v>1 | Creso</v>
      </c>
      <c r="C26" t="str">
        <v>2 | Duilio</v>
      </c>
      <c r="D26" t="str">
        <v>3 | Simeto</v>
      </c>
    </row>
    <row r="27" spans="1:5" x14ac:dyDescent="0.25">
      <c r="A27" t="str">
        <v>Dettori2017_1978</v>
      </c>
      <c r="B27" t="str" cm="1">
        <f t="array" ref="B27:D27">TRANSPOSE(_xlfn._xlws.SORT(_xlfn._xlws.FILTER(genotypes[cultivar_level]&amp;" | "&amp;genotypes[cultivar_name],genotypes[experiment_ID]=A27)))</f>
        <v>1 | Creso</v>
      </c>
      <c r="C27" t="str">
        <v>2 | Duilio</v>
      </c>
      <c r="D27" t="str">
        <v>3 | Simeto</v>
      </c>
    </row>
    <row r="28" spans="1:5" x14ac:dyDescent="0.25">
      <c r="A28" t="str">
        <v>Dettori2017_1979</v>
      </c>
      <c r="B28" t="str" cm="1">
        <f t="array" ref="B28:D28">TRANSPOSE(_xlfn._xlws.SORT(_xlfn._xlws.FILTER(genotypes[cultivar_level]&amp;" | "&amp;genotypes[cultivar_name],genotypes[experiment_ID]=A28)))</f>
        <v>1 | Creso</v>
      </c>
      <c r="C28" t="str">
        <v>2 | Duilio</v>
      </c>
      <c r="D28" t="str">
        <v>3 | Simeto</v>
      </c>
    </row>
    <row r="29" spans="1:5" x14ac:dyDescent="0.25">
      <c r="A29" t="str">
        <v>Dettori2017_1980</v>
      </c>
      <c r="B29" t="str" cm="1">
        <f t="array" ref="B29:D29">TRANSPOSE(_xlfn._xlws.SORT(_xlfn._xlws.FILTER(genotypes[cultivar_level]&amp;" | "&amp;genotypes[cultivar_name],genotypes[experiment_ID]=A29)))</f>
        <v>1 | Creso</v>
      </c>
      <c r="C29" t="str">
        <v>2 | Duilio</v>
      </c>
      <c r="D29" t="str">
        <v>3 | Simeto</v>
      </c>
    </row>
    <row r="30" spans="1:5" x14ac:dyDescent="0.25">
      <c r="A30" t="str">
        <v>Dettori2017_1981</v>
      </c>
      <c r="B30" t="str" cm="1">
        <f t="array" ref="B30:D30">TRANSPOSE(_xlfn._xlws.SORT(_xlfn._xlws.FILTER(genotypes[cultivar_level]&amp;" | "&amp;genotypes[cultivar_name],genotypes[experiment_ID]=A30)))</f>
        <v>1 | Creso</v>
      </c>
      <c r="C30" t="str">
        <v>2 | Duilio</v>
      </c>
      <c r="D30" t="str">
        <v>3 | Simeto</v>
      </c>
    </row>
    <row r="31" spans="1:5" x14ac:dyDescent="0.25">
      <c r="A31" t="str">
        <v>Dettori2017_1982</v>
      </c>
      <c r="B31" t="str" cm="1">
        <f t="array" ref="B31:D31">TRANSPOSE(_xlfn._xlws.SORT(_xlfn._xlws.FILTER(genotypes[cultivar_level]&amp;" | "&amp;genotypes[cultivar_name],genotypes[experiment_ID]=A31)))</f>
        <v>1 | Creso</v>
      </c>
      <c r="C31" t="str">
        <v>2 | Duilio</v>
      </c>
      <c r="D31" t="str">
        <v>3 | Simeto</v>
      </c>
    </row>
    <row r="32" spans="1:5" x14ac:dyDescent="0.25">
      <c r="A32" t="str">
        <v>Dettori2017_1983</v>
      </c>
      <c r="B32" t="str" cm="1">
        <f t="array" ref="B32:D32">TRANSPOSE(_xlfn._xlws.SORT(_xlfn._xlws.FILTER(genotypes[cultivar_level]&amp;" | "&amp;genotypes[cultivar_name],genotypes[experiment_ID]=A32)))</f>
        <v>1 | Creso</v>
      </c>
      <c r="C32" t="str">
        <v>2 | Duilio</v>
      </c>
      <c r="D32" t="str">
        <v>3 | Simeto</v>
      </c>
    </row>
    <row r="33" spans="1:4" x14ac:dyDescent="0.25">
      <c r="A33" t="str">
        <v>Dettori2017_1984</v>
      </c>
      <c r="B33" t="str" cm="1">
        <f t="array" ref="B33:D33">TRANSPOSE(_xlfn._xlws.SORT(_xlfn._xlws.FILTER(genotypes[cultivar_level]&amp;" | "&amp;genotypes[cultivar_name],genotypes[experiment_ID]=A33)))</f>
        <v>1 | Creso</v>
      </c>
      <c r="C33" t="str">
        <v>2 | Duilio</v>
      </c>
      <c r="D33" t="str">
        <v>3 | Simeto</v>
      </c>
    </row>
    <row r="34" spans="1:4" x14ac:dyDescent="0.25">
      <c r="A34" t="str">
        <v>Dettori2017_1985</v>
      </c>
      <c r="B34" t="str" cm="1">
        <f t="array" ref="B34:D34">TRANSPOSE(_xlfn._xlws.SORT(_xlfn._xlws.FILTER(genotypes[cultivar_level]&amp;" | "&amp;genotypes[cultivar_name],genotypes[experiment_ID]=A34)))</f>
        <v>1 | Creso</v>
      </c>
      <c r="C34" t="str">
        <v>2 | Duilio</v>
      </c>
      <c r="D34" t="str">
        <v>3 | Simeto</v>
      </c>
    </row>
    <row r="35" spans="1:4" x14ac:dyDescent="0.25">
      <c r="A35" t="str">
        <v>Dettori2017_1986</v>
      </c>
      <c r="B35" t="str" cm="1">
        <f t="array" ref="B35:D35">TRANSPOSE(_xlfn._xlws.SORT(_xlfn._xlws.FILTER(genotypes[cultivar_level]&amp;" | "&amp;genotypes[cultivar_name],genotypes[experiment_ID]=A35)))</f>
        <v>1 | Creso</v>
      </c>
      <c r="C35" t="str">
        <v>2 | Duilio</v>
      </c>
      <c r="D35" t="str">
        <v>3 | Simeto</v>
      </c>
    </row>
    <row r="36" spans="1:4" x14ac:dyDescent="0.25">
      <c r="A36" t="str">
        <v>Dettori2017_1987</v>
      </c>
      <c r="B36" t="str" cm="1">
        <f t="array" ref="B36:D36">TRANSPOSE(_xlfn._xlws.SORT(_xlfn._xlws.FILTER(genotypes[cultivar_level]&amp;" | "&amp;genotypes[cultivar_name],genotypes[experiment_ID]=A36)))</f>
        <v>1 | Creso</v>
      </c>
      <c r="C36" t="str">
        <v>2 | Duilio</v>
      </c>
      <c r="D36" t="str">
        <v>3 | Simeto</v>
      </c>
    </row>
    <row r="37" spans="1:4" x14ac:dyDescent="0.25">
      <c r="A37" t="str">
        <v>Dettori2017_1988</v>
      </c>
      <c r="B37" t="str" cm="1">
        <f t="array" ref="B37:D37">TRANSPOSE(_xlfn._xlws.SORT(_xlfn._xlws.FILTER(genotypes[cultivar_level]&amp;" | "&amp;genotypes[cultivar_name],genotypes[experiment_ID]=A37)))</f>
        <v>1 | Creso</v>
      </c>
      <c r="C37" t="str">
        <v>2 | Duilio</v>
      </c>
      <c r="D37" t="str">
        <v>3 | Simeto</v>
      </c>
    </row>
    <row r="38" spans="1:4" x14ac:dyDescent="0.25">
      <c r="A38" t="str">
        <v>Dettori2017_1989</v>
      </c>
      <c r="B38" t="str" cm="1">
        <f t="array" ref="B38:D38">TRANSPOSE(_xlfn._xlws.SORT(_xlfn._xlws.FILTER(genotypes[cultivar_level]&amp;" | "&amp;genotypes[cultivar_name],genotypes[experiment_ID]=A38)))</f>
        <v>1 | Creso</v>
      </c>
      <c r="C38" t="str">
        <v>2 | Duilio</v>
      </c>
      <c r="D38" t="str">
        <v>3 | Simeto</v>
      </c>
    </row>
    <row r="39" spans="1:4" x14ac:dyDescent="0.25">
      <c r="A39" t="str">
        <v>Dettori2017_1990</v>
      </c>
      <c r="B39" t="str" cm="1">
        <f t="array" ref="B39:D39">TRANSPOSE(_xlfn._xlws.SORT(_xlfn._xlws.FILTER(genotypes[cultivar_level]&amp;" | "&amp;genotypes[cultivar_name],genotypes[experiment_ID]=A39)))</f>
        <v>1 | Creso</v>
      </c>
      <c r="C39" t="str">
        <v>2 | Duilio</v>
      </c>
      <c r="D39" t="str">
        <v>3 | Simeto</v>
      </c>
    </row>
    <row r="40" spans="1:4" x14ac:dyDescent="0.25">
      <c r="A40" t="str">
        <v>Dettori2017_1991</v>
      </c>
      <c r="B40" t="str" cm="1">
        <f t="array" ref="B40:D40">TRANSPOSE(_xlfn._xlws.SORT(_xlfn._xlws.FILTER(genotypes[cultivar_level]&amp;" | "&amp;genotypes[cultivar_name],genotypes[experiment_ID]=A40)))</f>
        <v>1 | Creso</v>
      </c>
      <c r="C40" t="str">
        <v>2 | Duilio</v>
      </c>
      <c r="D40" t="str">
        <v>3 | Simeto</v>
      </c>
    </row>
    <row r="41" spans="1:4" x14ac:dyDescent="0.25">
      <c r="A41" t="str">
        <v>Dettori2017_1992</v>
      </c>
      <c r="B41" t="str" cm="1">
        <f t="array" ref="B41:D41">TRANSPOSE(_xlfn._xlws.SORT(_xlfn._xlws.FILTER(genotypes[cultivar_level]&amp;" | "&amp;genotypes[cultivar_name],genotypes[experiment_ID]=A41)))</f>
        <v>1 | Creso</v>
      </c>
      <c r="C41" t="str">
        <v>2 | Duilio</v>
      </c>
      <c r="D41" t="str">
        <v>3 | Simeto</v>
      </c>
    </row>
    <row r="42" spans="1:4" x14ac:dyDescent="0.25">
      <c r="A42" t="str">
        <v>Dettori2017_1993</v>
      </c>
      <c r="B42" t="str" cm="1">
        <f t="array" ref="B42:D42">TRANSPOSE(_xlfn._xlws.SORT(_xlfn._xlws.FILTER(genotypes[cultivar_level]&amp;" | "&amp;genotypes[cultivar_name],genotypes[experiment_ID]=A42)))</f>
        <v>1 | Creso</v>
      </c>
      <c r="C42" t="str">
        <v>2 | Duilio</v>
      </c>
      <c r="D42" t="str">
        <v>3 | Simeto</v>
      </c>
    </row>
    <row r="43" spans="1:4" x14ac:dyDescent="0.25">
      <c r="A43" t="str">
        <v>Dettori2017_1994</v>
      </c>
      <c r="B43" t="str" cm="1">
        <f t="array" ref="B43:D43">TRANSPOSE(_xlfn._xlws.SORT(_xlfn._xlws.FILTER(genotypes[cultivar_level]&amp;" | "&amp;genotypes[cultivar_name],genotypes[experiment_ID]=A43)))</f>
        <v>1 | Creso</v>
      </c>
      <c r="C43" t="str">
        <v>2 | Duilio</v>
      </c>
      <c r="D43" t="str">
        <v>3 | Simeto</v>
      </c>
    </row>
    <row r="44" spans="1:4" x14ac:dyDescent="0.25">
      <c r="A44" t="str">
        <v>Dettori2017_1995</v>
      </c>
      <c r="B44" t="str" cm="1">
        <f t="array" ref="B44:D44">TRANSPOSE(_xlfn._xlws.SORT(_xlfn._xlws.FILTER(genotypes[cultivar_level]&amp;" | "&amp;genotypes[cultivar_name],genotypes[experiment_ID]=A44)))</f>
        <v>1 | Creso</v>
      </c>
      <c r="C44" t="str">
        <v>2 | Duilio</v>
      </c>
      <c r="D44" t="str">
        <v>3 | Simeto</v>
      </c>
    </row>
    <row r="45" spans="1:4" x14ac:dyDescent="0.25">
      <c r="A45" t="str">
        <v>Dettori2017_1996</v>
      </c>
      <c r="B45" t="str" cm="1">
        <f t="array" ref="B45:D45">TRANSPOSE(_xlfn._xlws.SORT(_xlfn._xlws.FILTER(genotypes[cultivar_level]&amp;" | "&amp;genotypes[cultivar_name],genotypes[experiment_ID]=A45)))</f>
        <v>1 | Creso</v>
      </c>
      <c r="C45" t="str">
        <v>2 | Duilio</v>
      </c>
      <c r="D45" t="str">
        <v>3 | Simeto</v>
      </c>
    </row>
    <row r="46" spans="1:4" x14ac:dyDescent="0.25">
      <c r="A46" t="str">
        <v>Dettori2017_1997</v>
      </c>
      <c r="B46" t="str" cm="1">
        <f t="array" ref="B46:D46">TRANSPOSE(_xlfn._xlws.SORT(_xlfn._xlws.FILTER(genotypes[cultivar_level]&amp;" | "&amp;genotypes[cultivar_name],genotypes[experiment_ID]=A46)))</f>
        <v>1 | Creso</v>
      </c>
      <c r="C46" t="str">
        <v>2 | Duilio</v>
      </c>
      <c r="D46" t="str">
        <v>3 | Simeto</v>
      </c>
    </row>
    <row r="47" spans="1:4" x14ac:dyDescent="0.25">
      <c r="A47" t="str">
        <v>Dettori2017_1998</v>
      </c>
      <c r="B47" t="str" cm="1">
        <f t="array" ref="B47:D47">TRANSPOSE(_xlfn._xlws.SORT(_xlfn._xlws.FILTER(genotypes[cultivar_level]&amp;" | "&amp;genotypes[cultivar_name],genotypes[experiment_ID]=A47)))</f>
        <v>1 | Creso</v>
      </c>
      <c r="C47" t="str">
        <v>2 | Duilio</v>
      </c>
      <c r="D47" t="str">
        <v>3 | Simeto</v>
      </c>
    </row>
    <row r="48" spans="1:4" x14ac:dyDescent="0.25">
      <c r="A48" t="str">
        <v>Dettori2017_1999</v>
      </c>
      <c r="B48" t="str" cm="1">
        <f t="array" ref="B48:D48">TRANSPOSE(_xlfn._xlws.SORT(_xlfn._xlws.FILTER(genotypes[cultivar_level]&amp;" | "&amp;genotypes[cultivar_name],genotypes[experiment_ID]=A48)))</f>
        <v>1 | Creso</v>
      </c>
      <c r="C48" t="str">
        <v>2 | Duilio</v>
      </c>
      <c r="D48" t="str">
        <v>3 | Simeto</v>
      </c>
    </row>
    <row r="49" spans="1:4" x14ac:dyDescent="0.25">
      <c r="A49" t="str">
        <v>Dettori2017_2000</v>
      </c>
      <c r="B49" t="str" cm="1">
        <f t="array" ref="B49:D49">TRANSPOSE(_xlfn._xlws.SORT(_xlfn._xlws.FILTER(genotypes[cultivar_level]&amp;" | "&amp;genotypes[cultivar_name],genotypes[experiment_ID]=A49)))</f>
        <v>1 | Creso</v>
      </c>
      <c r="C49" t="str">
        <v>2 | Duilio</v>
      </c>
      <c r="D49" t="str">
        <v>3 | Simeto</v>
      </c>
    </row>
    <row r="50" spans="1:4" x14ac:dyDescent="0.25">
      <c r="A50" t="str">
        <v>Dettori2017_2001</v>
      </c>
      <c r="B50" t="str" cm="1">
        <f t="array" ref="B50:D50">TRANSPOSE(_xlfn._xlws.SORT(_xlfn._xlws.FILTER(genotypes[cultivar_level]&amp;" | "&amp;genotypes[cultivar_name],genotypes[experiment_ID]=A50)))</f>
        <v>1 | Creso</v>
      </c>
      <c r="C50" t="str">
        <v>2 | Duilio</v>
      </c>
      <c r="D50" t="str">
        <v>3 | Simeto</v>
      </c>
    </row>
    <row r="51" spans="1:4" x14ac:dyDescent="0.25">
      <c r="A51" t="str">
        <v>Dettori2017_2002</v>
      </c>
      <c r="B51" t="str" cm="1">
        <f t="array" ref="B51:D51">TRANSPOSE(_xlfn._xlws.SORT(_xlfn._xlws.FILTER(genotypes[cultivar_level]&amp;" | "&amp;genotypes[cultivar_name],genotypes[experiment_ID]=A51)))</f>
        <v>1 | Creso</v>
      </c>
      <c r="C51" t="str">
        <v>2 | Duilio</v>
      </c>
      <c r="D51" t="str">
        <v>3 | Simeto</v>
      </c>
    </row>
    <row r="52" spans="1:4" x14ac:dyDescent="0.25">
      <c r="A52" t="str">
        <v>Dettori2017_2003</v>
      </c>
      <c r="B52" t="str" cm="1">
        <f t="array" ref="B52:D52">TRANSPOSE(_xlfn._xlws.SORT(_xlfn._xlws.FILTER(genotypes[cultivar_level]&amp;" | "&amp;genotypes[cultivar_name],genotypes[experiment_ID]=A52)))</f>
        <v>1 | Creso</v>
      </c>
      <c r="C52" t="str">
        <v>2 | Duilio</v>
      </c>
      <c r="D52" t="str">
        <v>3 | Simeto</v>
      </c>
    </row>
    <row r="53" spans="1:4" x14ac:dyDescent="0.25">
      <c r="A53" t="str">
        <v>Dettori2017_2004</v>
      </c>
      <c r="B53" t="str" cm="1">
        <f t="array" ref="B53:D53">TRANSPOSE(_xlfn._xlws.SORT(_xlfn._xlws.FILTER(genotypes[cultivar_level]&amp;" | "&amp;genotypes[cultivar_name],genotypes[experiment_ID]=A53)))</f>
        <v>1 | Creso</v>
      </c>
      <c r="C53" t="str">
        <v>2 | Duilio</v>
      </c>
      <c r="D53" t="str">
        <v>3 | Simeto</v>
      </c>
    </row>
    <row r="54" spans="1:4" x14ac:dyDescent="0.25">
      <c r="A54" t="str">
        <v>Dueri2022_2013</v>
      </c>
      <c r="B54" t="str" cm="1">
        <f t="array" ref="B54">TRANSPOSE(_xlfn._xlws.SORT(_xlfn._xlws.FILTER(genotypes[cultivar_level]&amp;" | "&amp;genotypes[cultivar_name],genotypes[experiment_ID]=A54)))</f>
        <v>1 | Wakanui</v>
      </c>
    </row>
    <row r="55" spans="1:4" x14ac:dyDescent="0.25">
      <c r="A55" t="str">
        <v>Dueri2022_2014</v>
      </c>
      <c r="B55" t="str" cm="1">
        <f t="array" ref="B55">TRANSPOSE(_xlfn._xlws.SORT(_xlfn._xlws.FILTER(genotypes[cultivar_level]&amp;" | "&amp;genotypes[cultivar_name],genotypes[experiment_ID]=A55)))</f>
        <v>1 | Wakanui</v>
      </c>
    </row>
    <row r="56" spans="1:4" x14ac:dyDescent="0.25">
      <c r="A56" t="str">
        <v>Dueri2022_2015</v>
      </c>
      <c r="B56" t="str" cm="1">
        <f t="array" ref="B56">TRANSPOSE(_xlfn._xlws.SORT(_xlfn._xlws.FILTER(genotypes[cultivar_level]&amp;" | "&amp;genotypes[cultivar_name],genotypes[experiment_ID]=A56)))</f>
        <v>1 | Wakanui</v>
      </c>
    </row>
    <row r="57" spans="1:4" x14ac:dyDescent="0.25">
      <c r="A57" t="str">
        <v>Dueri2022_2016</v>
      </c>
      <c r="B57" t="str" cm="1">
        <f t="array" ref="B57">TRANSPOSE(_xlfn._xlws.SORT(_xlfn._xlws.FILTER(genotypes[cultivar_level]&amp;" | "&amp;genotypes[cultivar_name],genotypes[experiment_ID]=A57)))</f>
        <v>1 | Wakanui</v>
      </c>
    </row>
    <row r="58" spans="1:4" x14ac:dyDescent="0.25">
      <c r="A58" t="str">
        <v>Dueri2022_2017</v>
      </c>
      <c r="B58" t="str" cm="1">
        <f t="array" ref="B58">TRANSPOSE(_xlfn._xlws.SORT(_xlfn._xlws.FILTER(genotypes[cultivar_level]&amp;" | "&amp;genotypes[cultivar_name],genotypes[experiment_ID]=A58)))</f>
        <v>1 | Wakanui</v>
      </c>
    </row>
    <row r="59" spans="1:4" x14ac:dyDescent="0.25">
      <c r="A59" t="str">
        <v>Dueri2022_2018</v>
      </c>
      <c r="B59" t="str" cm="1">
        <f t="array" ref="B59">TRANSPOSE(_xlfn._xlws.SORT(_xlfn._xlws.FILTER(genotypes[cultivar_level]&amp;" | "&amp;genotypes[cultivar_name],genotypes[experiment_ID]=A59)))</f>
        <v>1 | Wakanui</v>
      </c>
    </row>
    <row r="60" spans="1:4" x14ac:dyDescent="0.25">
      <c r="A60" t="str">
        <v>Fernando2013_2007</v>
      </c>
      <c r="B60" t="str" cm="1">
        <f t="array" ref="B60:C60">TRANSPOSE(_xlfn._xlws.SORT(_xlfn._xlws.FILTER(genotypes[cultivar_level]&amp;" | "&amp;genotypes[cultivar_name],genotypes[experiment_ID]=A60)))</f>
        <v>1 | Triticum aestivum L. cv. Yitpi</v>
      </c>
      <c r="C60" t="str">
        <v>2 | Triticum aestivum L. cv. Janz</v>
      </c>
    </row>
    <row r="61" spans="1:4" x14ac:dyDescent="0.25">
      <c r="A61" t="str">
        <v>Fernando2013_2008</v>
      </c>
      <c r="B61" t="str" cm="1">
        <f t="array" ref="B61:C61">TRANSPOSE(_xlfn._xlws.SORT(_xlfn._xlws.FILTER(genotypes[cultivar_level]&amp;" | "&amp;genotypes[cultivar_name],genotypes[experiment_ID]=A61)))</f>
        <v>1 | Triticum aestivum L. cv. Yitpi</v>
      </c>
      <c r="C61" t="str">
        <v>2 | Triticum aestivum L. cv. Janz</v>
      </c>
    </row>
    <row r="62" spans="1:4" x14ac:dyDescent="0.25">
      <c r="A62" t="str">
        <v>Fernando2013_2009</v>
      </c>
      <c r="B62" t="str" cm="1">
        <f t="array" ref="B62:C62">TRANSPOSE(_xlfn._xlws.SORT(_xlfn._xlws.FILTER(genotypes[cultivar_level]&amp;" | "&amp;genotypes[cultivar_name],genotypes[experiment_ID]=A62)))</f>
        <v>1 | Triticum aestivum L. cv. Yitpi</v>
      </c>
      <c r="C62" t="str">
        <v>2 | Triticum aestivum L. cv. Janz</v>
      </c>
    </row>
    <row r="63" spans="1:4" x14ac:dyDescent="0.25">
      <c r="A63" t="str">
        <v>Hunsaker1996_1993</v>
      </c>
      <c r="B63" t="str" cm="1">
        <f t="array" ref="B63">TRANSPOSE(_xlfn._xlws.SORT(_xlfn._xlws.FILTER(genotypes[cultivar_level]&amp;" | "&amp;genotypes[cultivar_name],genotypes[experiment_ID]=A63)))</f>
        <v>1 | Triticum aestivum L., cv. Yecora Rojo</v>
      </c>
    </row>
    <row r="64" spans="1:4" x14ac:dyDescent="0.25">
      <c r="A64" t="str">
        <v>Hunsaker1996_1994</v>
      </c>
      <c r="B64" t="str" cm="1">
        <f t="array" ref="B64">TRANSPOSE(_xlfn._xlws.SORT(_xlfn._xlws.FILTER(genotypes[cultivar_level]&amp;" | "&amp;genotypes[cultivar_name],genotypes[experiment_ID]=A64)))</f>
        <v>1 | Triticum aestivum L., cv. Yecora Rojo</v>
      </c>
    </row>
    <row r="65" spans="1:3" x14ac:dyDescent="0.25">
      <c r="A65" t="str">
        <v>Iqba2014_1998</v>
      </c>
      <c r="B65" t="str" cm="1">
        <f t="array" ref="B65">TRANSPOSE(_xlfn._xlws.SORT(_xlfn._xlws.FILTER(genotypes[cultivar_level]&amp;" | "&amp;genotypes[cultivar_name],genotypes[experiment_ID]=A65)))</f>
        <v>1 | Gaozou No. 503</v>
      </c>
    </row>
    <row r="66" spans="1:3" x14ac:dyDescent="0.25">
      <c r="A66" t="str">
        <v>Iqba2014_1999</v>
      </c>
      <c r="B66" t="str" cm="1">
        <f t="array" ref="B66">TRANSPOSE(_xlfn._xlws.SORT(_xlfn._xlws.FILTER(genotypes[cultivar_level]&amp;" | "&amp;genotypes[cultivar_name],genotypes[experiment_ID]=A66)))</f>
        <v>1 | Gaozou No. 503</v>
      </c>
    </row>
    <row r="67" spans="1:3" x14ac:dyDescent="0.25">
      <c r="A67" t="str">
        <v>Iqba2014_2000</v>
      </c>
      <c r="B67" t="str" cm="1">
        <f t="array" ref="B67">TRANSPOSE(_xlfn._xlws.SORT(_xlfn._xlws.FILTER(genotypes[cultivar_level]&amp;" | "&amp;genotypes[cultivar_name],genotypes[experiment_ID]=A67)))</f>
        <v>1 | Gaozou No. 503</v>
      </c>
    </row>
    <row r="68" spans="1:3" x14ac:dyDescent="0.25">
      <c r="A68" t="str">
        <v>Li2014_1979</v>
      </c>
      <c r="B68" t="str" cm="1">
        <f t="array" ref="B68:C68">TRANSPOSE(_xlfn._xlws.SORT(_xlfn._xlws.FILTER(genotypes[cultivar_level]&amp;" | "&amp;genotypes[cultivar_name],genotypes[experiment_ID]=A68)))</f>
        <v>1 | MZ1985</v>
      </c>
      <c r="C68" t="str">
        <v>2 | WH1983</v>
      </c>
    </row>
    <row r="69" spans="1:3" x14ac:dyDescent="0.25">
      <c r="A69" t="str">
        <v>Li2014_1980</v>
      </c>
      <c r="B69" t="str" cm="1">
        <f t="array" ref="B69:C69">TRANSPOSE(_xlfn._xlws.SORT(_xlfn._xlws.FILTER(genotypes[cultivar_level]&amp;" | "&amp;genotypes[cultivar_name],genotypes[experiment_ID]=A69)))</f>
        <v>1 | MZ1985</v>
      </c>
      <c r="C69" t="str">
        <v>2 | WH1983</v>
      </c>
    </row>
    <row r="70" spans="1:3" x14ac:dyDescent="0.25">
      <c r="A70" t="str">
        <v>Li2014_1981</v>
      </c>
      <c r="B70" t="str" cm="1">
        <f t="array" ref="B70:C70">TRANSPOSE(_xlfn._xlws.SORT(_xlfn._xlws.FILTER(genotypes[cultivar_level]&amp;" | "&amp;genotypes[cultivar_name],genotypes[experiment_ID]=A70)))</f>
        <v>1 | MZ1985</v>
      </c>
      <c r="C70" t="str">
        <v>2 | WH1983</v>
      </c>
    </row>
    <row r="71" spans="1:3" x14ac:dyDescent="0.25">
      <c r="A71" t="str">
        <v>Li2014_1982</v>
      </c>
      <c r="B71" t="str" cm="1">
        <f t="array" ref="B71:C71">TRANSPOSE(_xlfn._xlws.SORT(_xlfn._xlws.FILTER(genotypes[cultivar_level]&amp;" | "&amp;genotypes[cultivar_name],genotypes[experiment_ID]=A71)))</f>
        <v>1 | MZ1985</v>
      </c>
      <c r="C71" t="str">
        <v>2 | WH1983</v>
      </c>
    </row>
    <row r="72" spans="1:3" x14ac:dyDescent="0.25">
      <c r="A72" t="str">
        <v>Li2014_1983</v>
      </c>
      <c r="B72" t="str" cm="1">
        <f t="array" ref="B72:C72">TRANSPOSE(_xlfn._xlws.SORT(_xlfn._xlws.FILTER(genotypes[cultivar_level]&amp;" | "&amp;genotypes[cultivar_name],genotypes[experiment_ID]=A72)))</f>
        <v>1 | MZ1985</v>
      </c>
      <c r="C72" t="str">
        <v>2 | WH1983</v>
      </c>
    </row>
    <row r="73" spans="1:3" x14ac:dyDescent="0.25">
      <c r="A73" t="str">
        <v>Li2014_1984</v>
      </c>
      <c r="B73" t="str" cm="1">
        <f t="array" ref="B73:C73">TRANSPOSE(_xlfn._xlws.SORT(_xlfn._xlws.FILTER(genotypes[cultivar_level]&amp;" | "&amp;genotypes[cultivar_name],genotypes[experiment_ID]=A73)))</f>
        <v>1 | MZ1985</v>
      </c>
      <c r="C73" t="str">
        <v>2 | WH1983</v>
      </c>
    </row>
    <row r="74" spans="1:3" x14ac:dyDescent="0.25">
      <c r="A74" t="str">
        <v>Li2014_1985</v>
      </c>
      <c r="B74" t="str" cm="1">
        <f t="array" ref="B74:C74">TRANSPOSE(_xlfn._xlws.SORT(_xlfn._xlws.FILTER(genotypes[cultivar_level]&amp;" | "&amp;genotypes[cultivar_name],genotypes[experiment_ID]=A74)))</f>
        <v>1 | MZ1985</v>
      </c>
      <c r="C74" t="str">
        <v>2 | WH1983</v>
      </c>
    </row>
    <row r="75" spans="1:3" x14ac:dyDescent="0.25">
      <c r="A75" t="str">
        <v>Li2014_1986</v>
      </c>
      <c r="B75" t="str" cm="1">
        <f t="array" ref="B75:C75">TRANSPOSE(_xlfn._xlws.SORT(_xlfn._xlws.FILTER(genotypes[cultivar_level]&amp;" | "&amp;genotypes[cultivar_name],genotypes[experiment_ID]=A75)))</f>
        <v>1 | MZ1985</v>
      </c>
      <c r="C75" t="str">
        <v>2 | WH1983</v>
      </c>
    </row>
    <row r="76" spans="1:3" x14ac:dyDescent="0.25">
      <c r="A76" t="str">
        <v>Li2014_1987</v>
      </c>
      <c r="B76" t="str" cm="1">
        <f t="array" ref="B76:C76">TRANSPOSE(_xlfn._xlws.SORT(_xlfn._xlws.FILTER(genotypes[cultivar_level]&amp;" | "&amp;genotypes[cultivar_name],genotypes[experiment_ID]=A76)))</f>
        <v>1 | MZ1985</v>
      </c>
      <c r="C76" t="str">
        <v>2 | WH1983</v>
      </c>
    </row>
    <row r="77" spans="1:3" x14ac:dyDescent="0.25">
      <c r="A77" t="str">
        <v>Li2014_1988</v>
      </c>
      <c r="B77" t="str" cm="1">
        <f t="array" ref="B77:C77">TRANSPOSE(_xlfn._xlws.SORT(_xlfn._xlws.FILTER(genotypes[cultivar_level]&amp;" | "&amp;genotypes[cultivar_name],genotypes[experiment_ID]=A77)))</f>
        <v>1 | MZ1985</v>
      </c>
      <c r="C77" t="str">
        <v>2 | WH1983</v>
      </c>
    </row>
    <row r="78" spans="1:3" x14ac:dyDescent="0.25">
      <c r="A78" t="str">
        <v>Li2014_1989</v>
      </c>
      <c r="B78" t="str" cm="1">
        <f t="array" ref="B78:C78">TRANSPOSE(_xlfn._xlws.SORT(_xlfn._xlws.FILTER(genotypes[cultivar_level]&amp;" | "&amp;genotypes[cultivar_name],genotypes[experiment_ID]=A78)))</f>
        <v>1 | MZ1985</v>
      </c>
      <c r="C78" t="str">
        <v>2 | WH1983</v>
      </c>
    </row>
    <row r="79" spans="1:3" x14ac:dyDescent="0.25">
      <c r="A79" t="str">
        <v>Li2014_1990</v>
      </c>
      <c r="B79" t="str" cm="1">
        <f t="array" ref="B79:C79">TRANSPOSE(_xlfn._xlws.SORT(_xlfn._xlws.FILTER(genotypes[cultivar_level]&amp;" | "&amp;genotypes[cultivar_name],genotypes[experiment_ID]=A79)))</f>
        <v>1 | MZ1985</v>
      </c>
      <c r="C79" t="str">
        <v>2 | WH1983</v>
      </c>
    </row>
    <row r="80" spans="1:3" x14ac:dyDescent="0.25">
      <c r="A80" t="str">
        <v>Li2014_1991</v>
      </c>
      <c r="B80" t="str" cm="1">
        <f t="array" ref="B80:C80">TRANSPOSE(_xlfn._xlws.SORT(_xlfn._xlws.FILTER(genotypes[cultivar_level]&amp;" | "&amp;genotypes[cultivar_name],genotypes[experiment_ID]=A80)))</f>
        <v>1 | MZ1985</v>
      </c>
      <c r="C80" t="str">
        <v>2 | WH1983</v>
      </c>
    </row>
    <row r="81" spans="1:3" x14ac:dyDescent="0.25">
      <c r="A81" t="str">
        <v>Li2014_1992</v>
      </c>
      <c r="B81" t="str" cm="1">
        <f t="array" ref="B81:C81">TRANSPOSE(_xlfn._xlws.SORT(_xlfn._xlws.FILTER(genotypes[cultivar_level]&amp;" | "&amp;genotypes[cultivar_name],genotypes[experiment_ID]=A81)))</f>
        <v>1 | MZ1985</v>
      </c>
      <c r="C81" t="str">
        <v>2 | WH1983</v>
      </c>
    </row>
    <row r="82" spans="1:3" x14ac:dyDescent="0.25">
      <c r="A82" t="str">
        <v>Shoukat2024_2021</v>
      </c>
      <c r="B82" t="str" cm="1">
        <f t="array" ref="B82">TRANSPOSE(_xlfn._xlws.SORT(_xlfn._xlws.FILTER(genotypes[cultivar_level]&amp;" | "&amp;genotypes[cultivar_name],genotypes[experiment_ID]=A82)))</f>
        <v>1 | Nongda 212</v>
      </c>
    </row>
    <row r="83" spans="1:3" x14ac:dyDescent="0.25">
      <c r="A83" t="str">
        <v>Shoukat2024_2022</v>
      </c>
      <c r="B83" t="str" cm="1">
        <f t="array" ref="B83">TRANSPOSE(_xlfn._xlws.SORT(_xlfn._xlws.FILTER(genotypes[cultivar_level]&amp;" | "&amp;genotypes[cultivar_name],genotypes[experiment_ID]=A83)))</f>
        <v>1 | Nongda 212</v>
      </c>
    </row>
    <row r="84" spans="1:3" x14ac:dyDescent="0.25">
      <c r="A84" t="str">
        <v>Spiertz1978_1976</v>
      </c>
      <c r="B84" t="str" cm="1">
        <f t="array" ref="B84:C84">TRANSPOSE(_xlfn._xlws.SORT(_xlfn._xlws.FILTER(genotypes[cultivar_level]&amp;" | "&amp;genotypes[cultivar_name],genotypes[experiment_ID]=A84)))</f>
        <v>1 | Lely</v>
      </c>
      <c r="C84" t="str">
        <v>2 | Maris hobbit</v>
      </c>
    </row>
    <row r="85" spans="1:3" x14ac:dyDescent="0.25">
      <c r="A85" t="str">
        <v>Ventrella2016_1977</v>
      </c>
      <c r="B85" t="str" cm="1">
        <f t="array" ref="B85">TRANSPOSE(_xlfn._xlws.SORT(_xlfn._xlws.FILTER(genotypes[cultivar_level]&amp;" | "&amp;genotypes[cultivar_name],genotypes[experiment_ID]=A85)))</f>
        <v>1 | Valgerardo</v>
      </c>
    </row>
    <row r="86" spans="1:3" x14ac:dyDescent="0.25">
      <c r="A86" t="str">
        <v>Ventrella2016_1978</v>
      </c>
      <c r="B86" t="str" cm="1">
        <f t="array" ref="B86">TRANSPOSE(_xlfn._xlws.SORT(_xlfn._xlws.FILTER(genotypes[cultivar_level]&amp;" | "&amp;genotypes[cultivar_name],genotypes[experiment_ID]=A86)))</f>
        <v>1 | Valgerardo</v>
      </c>
    </row>
    <row r="87" spans="1:3" x14ac:dyDescent="0.25">
      <c r="A87" t="str">
        <v>Ventrella2016_1979</v>
      </c>
      <c r="B87" t="str" cm="1">
        <f t="array" ref="B87">TRANSPOSE(_xlfn._xlws.SORT(_xlfn._xlws.FILTER(genotypes[cultivar_level]&amp;" | "&amp;genotypes[cultivar_name],genotypes[experiment_ID]=A87)))</f>
        <v>1 | Valgerardo</v>
      </c>
    </row>
    <row r="88" spans="1:3" x14ac:dyDescent="0.25">
      <c r="A88" t="str">
        <v>Ventrella2016_1980</v>
      </c>
      <c r="B88" t="str" cm="1">
        <f t="array" ref="B88">TRANSPOSE(_xlfn._xlws.SORT(_xlfn._xlws.FILTER(genotypes[cultivar_level]&amp;" | "&amp;genotypes[cultivar_name],genotypes[experiment_ID]=A88)))</f>
        <v>1 | Valgerardo</v>
      </c>
    </row>
    <row r="89" spans="1:3" x14ac:dyDescent="0.25">
      <c r="A89" t="str">
        <v>Ventrella2016_1981</v>
      </c>
      <c r="B89" t="str" cm="1">
        <f t="array" ref="B89">TRANSPOSE(_xlfn._xlws.SORT(_xlfn._xlws.FILTER(genotypes[cultivar_level]&amp;" | "&amp;genotypes[cultivar_name],genotypes[experiment_ID]=A89)))</f>
        <v>1 | Valgerardo</v>
      </c>
    </row>
    <row r="90" spans="1:3" x14ac:dyDescent="0.25">
      <c r="A90" t="str">
        <v>Ventrella2016_1982</v>
      </c>
      <c r="B90" t="str" cm="1">
        <f t="array" ref="B90">TRANSPOSE(_xlfn._xlws.SORT(_xlfn._xlws.FILTER(genotypes[cultivar_level]&amp;" | "&amp;genotypes[cultivar_name],genotypes[experiment_ID]=A90)))</f>
        <v>1 | Appulo</v>
      </c>
    </row>
    <row r="91" spans="1:3" x14ac:dyDescent="0.25">
      <c r="A91" t="str">
        <v>Ventrella2016_1983</v>
      </c>
      <c r="B91" t="str" cm="1">
        <f t="array" ref="B91">TRANSPOSE(_xlfn._xlws.SORT(_xlfn._xlws.FILTER(genotypes[cultivar_level]&amp;" | "&amp;genotypes[cultivar_name],genotypes[experiment_ID]=A91)))</f>
        <v>1 | Appulo</v>
      </c>
    </row>
    <row r="92" spans="1:3" x14ac:dyDescent="0.25">
      <c r="A92" t="str">
        <v>Ventrella2016_1984</v>
      </c>
      <c r="B92" t="str" cm="1">
        <f t="array" ref="B92">TRANSPOSE(_xlfn._xlws.SORT(_xlfn._xlws.FILTER(genotypes[cultivar_level]&amp;" | "&amp;genotypes[cultivar_name],genotypes[experiment_ID]=A92)))</f>
        <v>1 | Appulo</v>
      </c>
    </row>
    <row r="93" spans="1:3" x14ac:dyDescent="0.25">
      <c r="A93" t="str">
        <v>Ventrella2016_1985</v>
      </c>
      <c r="B93" t="str" cm="1">
        <f t="array" ref="B93">TRANSPOSE(_xlfn._xlws.SORT(_xlfn._xlws.FILTER(genotypes[cultivar_level]&amp;" | "&amp;genotypes[cultivar_name],genotypes[experiment_ID]=A93)))</f>
        <v>1 | Appulo</v>
      </c>
    </row>
    <row r="94" spans="1:3" x14ac:dyDescent="0.25">
      <c r="A94" t="str">
        <v>Ventrella2016_1986</v>
      </c>
      <c r="B94" t="str" cm="1">
        <f t="array" ref="B94">TRANSPOSE(_xlfn._xlws.SORT(_xlfn._xlws.FILTER(genotypes[cultivar_level]&amp;" | "&amp;genotypes[cultivar_name],genotypes[experiment_ID]=A94)))</f>
        <v>1 | Appulo</v>
      </c>
    </row>
    <row r="95" spans="1:3" x14ac:dyDescent="0.25">
      <c r="A95" t="str">
        <v>Ventrella2016_1987</v>
      </c>
      <c r="B95" t="str" cm="1">
        <f t="array" ref="B95">TRANSPOSE(_xlfn._xlws.SORT(_xlfn._xlws.FILTER(genotypes[cultivar_level]&amp;" | "&amp;genotypes[cultivar_name],genotypes[experiment_ID]=A95)))</f>
        <v>1 | Latino</v>
      </c>
    </row>
    <row r="96" spans="1:3" x14ac:dyDescent="0.25">
      <c r="A96" t="str">
        <v>Ventrella2016_1988</v>
      </c>
      <c r="B96" t="str" cm="1">
        <f t="array" ref="B96">TRANSPOSE(_xlfn._xlws.SORT(_xlfn._xlws.FILTER(genotypes[cultivar_level]&amp;" | "&amp;genotypes[cultivar_name],genotypes[experiment_ID]=A96)))</f>
        <v>1 | Latino</v>
      </c>
    </row>
    <row r="97" spans="1:2" x14ac:dyDescent="0.25">
      <c r="A97" t="str">
        <v>Ventrella2016_1989</v>
      </c>
      <c r="B97" t="str" cm="1">
        <f t="array" ref="B97">TRANSPOSE(_xlfn._xlws.SORT(_xlfn._xlws.FILTER(genotypes[cultivar_level]&amp;" | "&amp;genotypes[cultivar_name],genotypes[experiment_ID]=A97)))</f>
        <v>1 | Latino</v>
      </c>
    </row>
    <row r="98" spans="1:2" x14ac:dyDescent="0.25">
      <c r="A98" t="str">
        <v>Ventrella2016_1990</v>
      </c>
      <c r="B98" t="str" cm="1">
        <f t="array" ref="B98">TRANSPOSE(_xlfn._xlws.SORT(_xlfn._xlws.FILTER(genotypes[cultivar_level]&amp;" | "&amp;genotypes[cultivar_name],genotypes[experiment_ID]=A98)))</f>
        <v>1 | Latino</v>
      </c>
    </row>
    <row r="99" spans="1:2" x14ac:dyDescent="0.25">
      <c r="A99" t="str">
        <v>Ventrella2016_1991</v>
      </c>
      <c r="B99" t="str" cm="1">
        <f t="array" ref="B99">TRANSPOSE(_xlfn._xlws.SORT(_xlfn._xlws.FILTER(genotypes[cultivar_level]&amp;" | "&amp;genotypes[cultivar_name],genotypes[experiment_ID]=A99)))</f>
        <v>1 | Latino</v>
      </c>
    </row>
    <row r="100" spans="1:2" x14ac:dyDescent="0.25">
      <c r="A100" t="str">
        <v>Ventrella2016_1992</v>
      </c>
      <c r="B100" t="str" cm="1">
        <f t="array" ref="B100">TRANSPOSE(_xlfn._xlws.SORT(_xlfn._xlws.FILTER(genotypes[cultivar_level]&amp;" | "&amp;genotypes[cultivar_name],genotypes[experiment_ID]=A100)))</f>
        <v>1 | Appio</v>
      </c>
    </row>
    <row r="101" spans="1:2" x14ac:dyDescent="0.25">
      <c r="A101" t="str">
        <v>Ventrella2016_1993</v>
      </c>
      <c r="B101" t="str" cm="1">
        <f t="array" ref="B101">TRANSPOSE(_xlfn._xlws.SORT(_xlfn._xlws.FILTER(genotypes[cultivar_level]&amp;" | "&amp;genotypes[cultivar_name],genotypes[experiment_ID]=A101)))</f>
        <v>1 | Appio</v>
      </c>
    </row>
    <row r="102" spans="1:2" x14ac:dyDescent="0.25">
      <c r="A102" t="str">
        <v>Ventrella2016_1994</v>
      </c>
      <c r="B102" t="str" cm="1">
        <f t="array" ref="B102">TRANSPOSE(_xlfn._xlws.SORT(_xlfn._xlws.FILTER(genotypes[cultivar_level]&amp;" | "&amp;genotypes[cultivar_name],genotypes[experiment_ID]=A102)))</f>
        <v>1 | Appio</v>
      </c>
    </row>
    <row r="103" spans="1:2" x14ac:dyDescent="0.25">
      <c r="A103" t="str">
        <v>Ventrella2016_1995</v>
      </c>
      <c r="B103" t="str" cm="1">
        <f t="array" ref="B103">TRANSPOSE(_xlfn._xlws.SORT(_xlfn._xlws.FILTER(genotypes[cultivar_level]&amp;" | "&amp;genotypes[cultivar_name],genotypes[experiment_ID]=A103)))</f>
        <v>1 | Appio</v>
      </c>
    </row>
    <row r="104" spans="1:2" x14ac:dyDescent="0.25">
      <c r="A104" t="str">
        <v>Ventrella2016_1996</v>
      </c>
      <c r="B104" t="str" cm="1">
        <f t="array" ref="B104">TRANSPOSE(_xlfn._xlws.SORT(_xlfn._xlws.FILTER(genotypes[cultivar_level]&amp;" | "&amp;genotypes[cultivar_name],genotypes[experiment_ID]=A104)))</f>
        <v>1 | Simeto</v>
      </c>
    </row>
    <row r="105" spans="1:2" x14ac:dyDescent="0.25">
      <c r="A105" t="str">
        <v>Ventrella2016_1997</v>
      </c>
      <c r="B105" t="str" cm="1">
        <f t="array" ref="B105">TRANSPOSE(_xlfn._xlws.SORT(_xlfn._xlws.FILTER(genotypes[cultivar_level]&amp;" | "&amp;genotypes[cultivar_name],genotypes[experiment_ID]=A105)))</f>
        <v>1 | Simeto</v>
      </c>
    </row>
    <row r="106" spans="1:2" x14ac:dyDescent="0.25">
      <c r="A106" t="str">
        <v>Ventrella2016_1998</v>
      </c>
      <c r="B106" t="str" cm="1">
        <f t="array" ref="B106">TRANSPOSE(_xlfn._xlws.SORT(_xlfn._xlws.FILTER(genotypes[cultivar_level]&amp;" | "&amp;genotypes[cultivar_name],genotypes[experiment_ID]=A106)))</f>
        <v>1 | Simeto</v>
      </c>
    </row>
    <row r="107" spans="1:2" x14ac:dyDescent="0.25">
      <c r="A107" t="str">
        <v>Ventrella2016_1999</v>
      </c>
      <c r="B107" t="str" cm="1">
        <f t="array" ref="B107">TRANSPOSE(_xlfn._xlws.SORT(_xlfn._xlws.FILTER(genotypes[cultivar_level]&amp;" | "&amp;genotypes[cultivar_name],genotypes[experiment_ID]=A107)))</f>
        <v>1 | Simeto</v>
      </c>
    </row>
    <row r="108" spans="1:2" x14ac:dyDescent="0.25">
      <c r="A108" t="str">
        <v>Ventrella2016_2000</v>
      </c>
      <c r="B108" t="str" cm="1">
        <f t="array" ref="B108">TRANSPOSE(_xlfn._xlws.SORT(_xlfn._xlws.FILTER(genotypes[cultivar_level]&amp;" | "&amp;genotypes[cultivar_name],genotypes[experiment_ID]=A108)))</f>
        <v>1 | Ofanto</v>
      </c>
    </row>
    <row r="109" spans="1:2" x14ac:dyDescent="0.25">
      <c r="A109" t="str">
        <v>Ventrella2016_2001</v>
      </c>
      <c r="B109" t="str" cm="1">
        <f t="array" ref="B109">TRANSPOSE(_xlfn._xlws.SORT(_xlfn._xlws.FILTER(genotypes[cultivar_level]&amp;" | "&amp;genotypes[cultivar_name],genotypes[experiment_ID]=A109)))</f>
        <v>1 | Ofanto</v>
      </c>
    </row>
    <row r="110" spans="1:2" x14ac:dyDescent="0.25">
      <c r="A110" t="str">
        <v>Ventrella2016_2002</v>
      </c>
      <c r="B110" t="str" cm="1">
        <f t="array" ref="B110">TRANSPOSE(_xlfn._xlws.SORT(_xlfn._xlws.FILTER(genotypes[cultivar_level]&amp;" | "&amp;genotypes[cultivar_name],genotypes[experiment_ID]=A110)))</f>
        <v>1 | Ofanto</v>
      </c>
    </row>
    <row r="111" spans="1:2" x14ac:dyDescent="0.25">
      <c r="A111" t="str">
        <v>Ventrella2016_2003</v>
      </c>
      <c r="B111" t="str" cm="1">
        <f t="array" ref="B111">TRANSPOSE(_xlfn._xlws.SORT(_xlfn._xlws.FILTER(genotypes[cultivar_level]&amp;" | "&amp;genotypes[cultivar_name],genotypes[experiment_ID]=A111)))</f>
        <v>1 | Ofanto</v>
      </c>
    </row>
    <row r="112" spans="1:2" x14ac:dyDescent="0.25">
      <c r="A112" t="str">
        <v>Ventrella2016_2004</v>
      </c>
      <c r="B112" t="str" cm="1">
        <f t="array" ref="B112">TRANSPOSE(_xlfn._xlws.SORT(_xlfn._xlws.FILTER(genotypes[cultivar_level]&amp;" | "&amp;genotypes[cultivar_name],genotypes[experiment_ID]=A112)))</f>
        <v>1 | Ofanto</v>
      </c>
    </row>
    <row r="113" spans="1:2" x14ac:dyDescent="0.25">
      <c r="A113" t="str">
        <v>Ventrella2016_2005</v>
      </c>
      <c r="B113" t="str" cm="1">
        <f t="array" ref="B113">TRANSPOSE(_xlfn._xlws.SORT(_xlfn._xlws.FILTER(genotypes[cultivar_level]&amp;" | "&amp;genotypes[cultivar_name],genotypes[experiment_ID]=A113)))</f>
        <v>1 | Ofanto</v>
      </c>
    </row>
    <row r="114" spans="1:2" x14ac:dyDescent="0.25">
      <c r="A114" t="str">
        <v>Ventrella2016_2006</v>
      </c>
      <c r="B114" t="str" cm="1">
        <f t="array" ref="B114">TRANSPOSE(_xlfn._xlws.SORT(_xlfn._xlws.FILTER(genotypes[cultivar_level]&amp;" | "&amp;genotypes[cultivar_name],genotypes[experiment_ID]=A114)))</f>
        <v>1 | Simeto</v>
      </c>
    </row>
    <row r="115" spans="1:2" x14ac:dyDescent="0.25">
      <c r="A115" t="str">
        <v>Ventrella2016_2007</v>
      </c>
      <c r="B115" t="str" cm="1">
        <f t="array" ref="B115">TRANSPOSE(_xlfn._xlws.SORT(_xlfn._xlws.FILTER(genotypes[cultivar_level]&amp;" | "&amp;genotypes[cultivar_name],genotypes[experiment_ID]=A115)))</f>
        <v>1 | Simeto</v>
      </c>
    </row>
    <row r="116" spans="1:2" x14ac:dyDescent="0.25">
      <c r="A116" t="str">
        <v>Ventrella2016_2008</v>
      </c>
      <c r="B116" t="str" cm="1">
        <f t="array" ref="B116">TRANSPOSE(_xlfn._xlws.SORT(_xlfn._xlws.FILTER(genotypes[cultivar_level]&amp;" | "&amp;genotypes[cultivar_name],genotypes[experiment_ID]=A116)))</f>
        <v>1 | Simeto</v>
      </c>
    </row>
    <row r="117" spans="1:2" x14ac:dyDescent="0.25">
      <c r="A117" t="str">
        <v>Ventrella2016_2009</v>
      </c>
      <c r="B117" t="str" cm="1">
        <f t="array" ref="B117">TRANSPOSE(_xlfn._xlws.SORT(_xlfn._xlws.FILTER(genotypes[cultivar_level]&amp;" | "&amp;genotypes[cultivar_name],genotypes[experiment_ID]=A117)))</f>
        <v>1 | Simeto</v>
      </c>
    </row>
    <row r="118" spans="1:2" x14ac:dyDescent="0.25">
      <c r="A118" t="str">
        <v>Ventrella2016_2010</v>
      </c>
      <c r="B118" t="str" cm="1">
        <f t="array" ref="B118">TRANSPOSE(_xlfn._xlws.SORT(_xlfn._xlws.FILTER(genotypes[cultivar_level]&amp;" | "&amp;genotypes[cultivar_name],genotypes[experiment_ID]=A118)))</f>
        <v>1 | Simeto</v>
      </c>
    </row>
    <row r="119" spans="1:2" x14ac:dyDescent="0.25">
      <c r="A119" t="str">
        <v>Ventrella2016_2011</v>
      </c>
      <c r="B119" t="str" cm="1">
        <f t="array" ref="B119">TRANSPOSE(_xlfn._xlws.SORT(_xlfn._xlws.FILTER(genotypes[cultivar_level]&amp;" | "&amp;genotypes[cultivar_name],genotypes[experiment_ID]=A119)))</f>
        <v>1 | Simeto</v>
      </c>
    </row>
    <row r="120" spans="1:2" x14ac:dyDescent="0.25">
      <c r="A120" t="str">
        <v>Ventrella2016_2012</v>
      </c>
      <c r="B120" t="str" cm="1">
        <f t="array" ref="B120">TRANSPOSE(_xlfn._xlws.SORT(_xlfn._xlws.FILTER(genotypes[cultivar_level]&amp;" | "&amp;genotypes[cultivar_name],genotypes[experiment_ID]=A120)))</f>
        <v>1 | Simeto</v>
      </c>
    </row>
    <row r="121" spans="1:2" x14ac:dyDescent="0.25">
      <c r="B121" t="str" cm="1">
        <f t="array" ref="B121">TRANSPOSE(_xlfn._xlws.SORT(_xlfn._xlws.FILTER(genotypes[cultivar_level]&amp;" | "&amp;genotypes[cultivar_name],genotypes[experiment_ID]=A121)))</f>
        <v xml:space="preserve"> | </v>
      </c>
    </row>
    <row r="122" spans="1:2" x14ac:dyDescent="0.25">
      <c r="B122" t="str" cm="1">
        <f t="array" ref="B122">TRANSPOSE(_xlfn._xlws.SORT(_xlfn._xlws.FILTER(genotypes[cultivar_level]&amp;" | "&amp;genotypes[cultivar_name],genotypes[experiment_ID]=A122)))</f>
        <v xml:space="preserve"> | </v>
      </c>
    </row>
    <row r="123" spans="1:2" x14ac:dyDescent="0.25">
      <c r="B123" t="str" cm="1">
        <f t="array" ref="B123">TRANSPOSE(_xlfn._xlws.SORT(_xlfn._xlws.FILTER(genotypes[cultivar_level]&amp;" | "&amp;genotypes[cultivar_name],genotypes[experiment_ID]=A123)))</f>
        <v xml:space="preserve"> | </v>
      </c>
    </row>
    <row r="124" spans="1:2" x14ac:dyDescent="0.25">
      <c r="B124" t="str" cm="1">
        <f t="array" ref="B124">TRANSPOSE(_xlfn._xlws.SORT(_xlfn._xlws.FILTER(genotypes[cultivar_level]&amp;" | "&amp;genotypes[cultivar_name],genotypes[experiment_ID]=A124)))</f>
        <v xml:space="preserve"> | </v>
      </c>
    </row>
    <row r="125" spans="1:2" x14ac:dyDescent="0.25">
      <c r="B125" t="str" cm="1">
        <f t="array" ref="B125">TRANSPOSE(_xlfn._xlws.SORT(_xlfn._xlws.FILTER(genotypes[cultivar_level]&amp;" | "&amp;genotypes[cultivar_name],genotypes[experiment_ID]=A125)))</f>
        <v xml:space="preserve"> | </v>
      </c>
    </row>
    <row r="126" spans="1:2" x14ac:dyDescent="0.25">
      <c r="B126" t="str" cm="1">
        <f t="array" ref="B126">TRANSPOSE(_xlfn._xlws.SORT(_xlfn._xlws.FILTER(genotypes[cultivar_level]&amp;" | "&amp;genotypes[cultivar_name],genotypes[experiment_ID]=A126)))</f>
        <v xml:space="preserve"> | </v>
      </c>
    </row>
    <row r="127" spans="1:2" x14ac:dyDescent="0.25">
      <c r="B127" t="str" cm="1">
        <f t="array" ref="B127">TRANSPOSE(_xlfn._xlws.SORT(_xlfn._xlws.FILTER(genotypes[cultivar_level]&amp;" | "&amp;genotypes[cultivar_name],genotypes[experiment_ID]=A127)))</f>
        <v xml:space="preserve"> | </v>
      </c>
    </row>
    <row r="128" spans="1: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08" customFormat="1" x14ac:dyDescent="0.2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4" customFormat="1" x14ac:dyDescent="0.25">
      <c r="A1" s="123" t="s">
        <v>1667</v>
      </c>
      <c r="I1" s="125"/>
    </row>
    <row r="2" spans="1:9" x14ac:dyDescent="0.25">
      <c r="A2" t="str" cm="1">
        <f t="array" ref="A2:A120">_xlfn._xlws.SORT(_xlfn.UNIQUE(_xlfn._xlws.FILTER(fields[experiment_ID], fields[experiment_ID] &lt;&gt; "")))</f>
        <v>Basso2010_1991</v>
      </c>
      <c r="B2" t="str" cm="1">
        <f t="array" ref="B2">TRANSPOSE(_xlfn._xlws.SORT(_xlfn._xlws.FILTER(fields[field_level]&amp;" | "&amp;fields[field_id],fields[experiment_ID]=A2)))</f>
        <v xml:space="preserve">1 | </v>
      </c>
    </row>
    <row r="3" spans="1:9" x14ac:dyDescent="0.25">
      <c r="A3" t="str">
        <v>Basso2010_1992</v>
      </c>
      <c r="B3" t="str" cm="1">
        <f t="array" ref="B3">TRANSPOSE(_xlfn._xlws.SORT(_xlfn._xlws.FILTER(fields[field_level]&amp;" | "&amp;fields[field_id],fields[experiment_ID]=A3)))</f>
        <v xml:space="preserve">1 | </v>
      </c>
    </row>
    <row r="4" spans="1:9" x14ac:dyDescent="0.25">
      <c r="A4" t="str">
        <v>Basso2010_1993</v>
      </c>
      <c r="B4" t="str" cm="1">
        <f t="array" ref="B4">TRANSPOSE(_xlfn._xlws.SORT(_xlfn._xlws.FILTER(fields[field_level]&amp;" | "&amp;fields[field_id],fields[experiment_ID]=A4)))</f>
        <v xml:space="preserve">1 | </v>
      </c>
    </row>
    <row r="5" spans="1:9" x14ac:dyDescent="0.25">
      <c r="A5" t="str">
        <v>Basso2010_1994</v>
      </c>
      <c r="B5" t="str" cm="1">
        <f t="array" ref="B5">TRANSPOSE(_xlfn._xlws.SORT(_xlfn._xlws.FILTER(fields[field_level]&amp;" | "&amp;fields[field_id],fields[experiment_ID]=A5)))</f>
        <v xml:space="preserve">1 | </v>
      </c>
    </row>
    <row r="6" spans="1:9" x14ac:dyDescent="0.25">
      <c r="A6" t="str">
        <v>Basso2010_1995</v>
      </c>
      <c r="B6" t="str" cm="1">
        <f t="array" ref="B6">TRANSPOSE(_xlfn._xlws.SORT(_xlfn._xlws.FILTER(fields[field_level]&amp;" | "&amp;fields[field_id],fields[experiment_ID]=A6)))</f>
        <v xml:space="preserve">1 | </v>
      </c>
    </row>
    <row r="7" spans="1:9" x14ac:dyDescent="0.25">
      <c r="A7" t="str">
        <v>Basso2010_1996</v>
      </c>
      <c r="B7" t="str" cm="1">
        <f t="array" ref="B7">TRANSPOSE(_xlfn._xlws.SORT(_xlfn._xlws.FILTER(fields[field_level]&amp;" | "&amp;fields[field_id],fields[experiment_ID]=A7)))</f>
        <v xml:space="preserve">1 | </v>
      </c>
    </row>
    <row r="8" spans="1:9" x14ac:dyDescent="0.25">
      <c r="A8" t="str">
        <v>Basso2010_1997</v>
      </c>
      <c r="B8" t="str" cm="1">
        <f t="array" ref="B8">TRANSPOSE(_xlfn._xlws.SORT(_xlfn._xlws.FILTER(fields[field_level]&amp;" | "&amp;fields[field_id],fields[experiment_ID]=A8)))</f>
        <v xml:space="preserve">1 | </v>
      </c>
    </row>
    <row r="9" spans="1:9" x14ac:dyDescent="0.25">
      <c r="A9" t="str">
        <v>Basso2010_1998</v>
      </c>
      <c r="B9" t="str" cm="1">
        <f t="array" ref="B9">TRANSPOSE(_xlfn._xlws.SORT(_xlfn._xlws.FILTER(fields[field_level]&amp;" | "&amp;fields[field_id],fields[experiment_ID]=A9)))</f>
        <v xml:space="preserve">1 | </v>
      </c>
    </row>
    <row r="10" spans="1:9" x14ac:dyDescent="0.25">
      <c r="A10" t="str">
        <v>Basso2010_1999</v>
      </c>
      <c r="B10" t="str" cm="1">
        <f t="array" ref="B10">TRANSPOSE(_xlfn._xlws.SORT(_xlfn._xlws.FILTER(fields[field_level]&amp;" | "&amp;fields[field_id],fields[experiment_ID]=A10)))</f>
        <v xml:space="preserve">1 | </v>
      </c>
    </row>
    <row r="11" spans="1:9" x14ac:dyDescent="0.25">
      <c r="A11" t="str">
        <v>Basso2010_2000</v>
      </c>
      <c r="B11" t="str" cm="1">
        <f t="array" ref="B11">TRANSPOSE(_xlfn._xlws.SORT(_xlfn._xlws.FILTER(fields[field_level]&amp;" | "&amp;fields[field_id],fields[experiment_ID]=A11)))</f>
        <v xml:space="preserve">1 | </v>
      </c>
    </row>
    <row r="12" spans="1:9" x14ac:dyDescent="0.25">
      <c r="A12" t="str">
        <v>Basso2010_2001</v>
      </c>
      <c r="B12" t="str" cm="1">
        <f t="array" ref="B12">TRANSPOSE(_xlfn._xlws.SORT(_xlfn._xlws.FILTER(fields[field_level]&amp;" | "&amp;fields[field_id],fields[experiment_ID]=A12)))</f>
        <v xml:space="preserve">1 | </v>
      </c>
    </row>
    <row r="13" spans="1:9" x14ac:dyDescent="0.25">
      <c r="A13" t="str">
        <v>Basso2010_2002</v>
      </c>
      <c r="B13" t="str" cm="1">
        <f t="array" ref="B13">TRANSPOSE(_xlfn._xlws.SORT(_xlfn._xlws.FILTER(fields[field_level]&amp;" | "&amp;fields[field_id],fields[experiment_ID]=A13)))</f>
        <v xml:space="preserve">1 | </v>
      </c>
    </row>
    <row r="14" spans="1:9" x14ac:dyDescent="0.25">
      <c r="A14" t="str">
        <v>Basso2010_2003</v>
      </c>
      <c r="B14" t="str" cm="1">
        <f t="array" ref="B14">TRANSPOSE(_xlfn._xlws.SORT(_xlfn._xlws.FILTER(fields[field_level]&amp;" | "&amp;fields[field_id],fields[experiment_ID]=A14)))</f>
        <v xml:space="preserve">1 | </v>
      </c>
    </row>
    <row r="15" spans="1:9" x14ac:dyDescent="0.25">
      <c r="A15" t="str">
        <v>Basso2010_2004</v>
      </c>
      <c r="B15" t="str" cm="1">
        <f t="array" ref="B15">TRANSPOSE(_xlfn._xlws.SORT(_xlfn._xlws.FILTER(fields[field_level]&amp;" | "&amp;fields[field_id],fields[experiment_ID]=A15)))</f>
        <v xml:space="preserve">1 | </v>
      </c>
    </row>
    <row r="16" spans="1:9" x14ac:dyDescent="0.25">
      <c r="A16" t="str">
        <v>Basso2010_2005</v>
      </c>
      <c r="B16" t="str" cm="1">
        <f t="array" ref="B16">TRANSPOSE(_xlfn._xlws.SORT(_xlfn._xlws.FILTER(fields[field_level]&amp;" | "&amp;fields[field_id],fields[experiment_ID]=A16)))</f>
        <v xml:space="preserve">1 | </v>
      </c>
    </row>
    <row r="17" spans="1:3" x14ac:dyDescent="0.25">
      <c r="A17" t="str">
        <v>Basso2010_2006</v>
      </c>
      <c r="B17" t="str" cm="1">
        <f t="array" ref="B17">TRANSPOSE(_xlfn._xlws.SORT(_xlfn._xlws.FILTER(fields[field_level]&amp;" | "&amp;fields[field_id],fields[experiment_ID]=A17)))</f>
        <v xml:space="preserve">1 | </v>
      </c>
    </row>
    <row r="18" spans="1:3" x14ac:dyDescent="0.25">
      <c r="A18" t="str">
        <v>Boulch2021_9999</v>
      </c>
      <c r="B18" t="str" cm="1">
        <f t="array" ref="B18:C18">TRANSPOSE(_xlfn._xlws.SORT(_xlfn._xlws.FILTER(fields[field_level]&amp;" | "&amp;fields[field_id],fields[experiment_ID]=A18)))</f>
        <v xml:space="preserve">1 | </v>
      </c>
      <c r="C18" t="str">
        <v xml:space="preserve">2 | </v>
      </c>
    </row>
    <row r="19" spans="1:3" x14ac:dyDescent="0.25">
      <c r="A19" t="str">
        <v>Bustos-Korts2013_2009</v>
      </c>
      <c r="B19" t="str" cm="1">
        <f t="array" ref="B19">TRANSPOSE(_xlfn._xlws.SORT(_xlfn._xlws.FILTER(fields[field_level]&amp;" | "&amp;fields[field_id],fields[experiment_ID]=A19)))</f>
        <v xml:space="preserve">1 | </v>
      </c>
    </row>
    <row r="20" spans="1:3" x14ac:dyDescent="0.25">
      <c r="A20" t="str">
        <v>Bustos-Korts2013_2010</v>
      </c>
      <c r="B20" t="str" cm="1">
        <f t="array" ref="B20">TRANSPOSE(_xlfn._xlws.SORT(_xlfn._xlws.FILTER(fields[field_level]&amp;" | "&amp;fields[field_id],fields[experiment_ID]=A20)))</f>
        <v xml:space="preserve">1 | </v>
      </c>
    </row>
    <row r="21" spans="1:3" x14ac:dyDescent="0.25">
      <c r="A21" t="str">
        <v>Bustos-Korts2013_2011</v>
      </c>
      <c r="B21" t="str" cm="1">
        <f t="array" ref="B21">TRANSPOSE(_xlfn._xlws.SORT(_xlfn._xlws.FILTER(fields[field_level]&amp;" | "&amp;fields[field_id],fields[experiment_ID]=A21)))</f>
        <v xml:space="preserve">1 | </v>
      </c>
    </row>
    <row r="22" spans="1:3" x14ac:dyDescent="0.25">
      <c r="A22" t="str">
        <v>Darwinkel1978_1976</v>
      </c>
      <c r="B22" t="str" cm="1">
        <f t="array" ref="B22">TRANSPOSE(_xlfn._xlws.SORT(_xlfn._xlws.FILTER(fields[field_level]&amp;" | "&amp;fields[field_id],fields[experiment_ID]=A22)))</f>
        <v xml:space="preserve">1 | </v>
      </c>
    </row>
    <row r="23" spans="1:3" x14ac:dyDescent="0.25">
      <c r="A23" t="str">
        <v>Dettori2017_1974</v>
      </c>
      <c r="B23" t="str" cm="1">
        <f t="array" ref="B23:C23">TRANSPOSE(_xlfn._xlws.SORT(_xlfn._xlws.FILTER(fields[field_level]&amp;" | "&amp;fields[field_id],fields[experiment_ID]=A23)))</f>
        <v xml:space="preserve">1 | </v>
      </c>
      <c r="C23" t="str">
        <v xml:space="preserve">2 | </v>
      </c>
    </row>
    <row r="24" spans="1:3" x14ac:dyDescent="0.25">
      <c r="A24" t="str">
        <v>Dettori2017_1975</v>
      </c>
      <c r="B24" t="str" cm="1">
        <f t="array" ref="B24:C24">TRANSPOSE(_xlfn._xlws.SORT(_xlfn._xlws.FILTER(fields[field_level]&amp;" | "&amp;fields[field_id],fields[experiment_ID]=A24)))</f>
        <v xml:space="preserve">1 | </v>
      </c>
      <c r="C24" t="str">
        <v xml:space="preserve">2 | </v>
      </c>
    </row>
    <row r="25" spans="1:3" x14ac:dyDescent="0.25">
      <c r="A25" t="str">
        <v>Dettori2017_1976</v>
      </c>
      <c r="B25" t="str" cm="1">
        <f t="array" ref="B25:C25">TRANSPOSE(_xlfn._xlws.SORT(_xlfn._xlws.FILTER(fields[field_level]&amp;" | "&amp;fields[field_id],fields[experiment_ID]=A25)))</f>
        <v xml:space="preserve">1 | </v>
      </c>
      <c r="C25" t="str">
        <v xml:space="preserve">2 | </v>
      </c>
    </row>
    <row r="26" spans="1:3" x14ac:dyDescent="0.25">
      <c r="A26" t="str">
        <v>Dettori2017_1977</v>
      </c>
      <c r="B26" t="str" cm="1">
        <f t="array" ref="B26:C26">TRANSPOSE(_xlfn._xlws.SORT(_xlfn._xlws.FILTER(fields[field_level]&amp;" | "&amp;fields[field_id],fields[experiment_ID]=A26)))</f>
        <v xml:space="preserve">1 | </v>
      </c>
      <c r="C26" t="str">
        <v xml:space="preserve">2 | </v>
      </c>
    </row>
    <row r="27" spans="1:3" x14ac:dyDescent="0.25">
      <c r="A27" t="str">
        <v>Dettori2017_1978</v>
      </c>
      <c r="B27" t="str" cm="1">
        <f t="array" ref="B27:C27">TRANSPOSE(_xlfn._xlws.SORT(_xlfn._xlws.FILTER(fields[field_level]&amp;" | "&amp;fields[field_id],fields[experiment_ID]=A27)))</f>
        <v xml:space="preserve">1 | </v>
      </c>
      <c r="C27" t="str">
        <v xml:space="preserve">2 | </v>
      </c>
    </row>
    <row r="28" spans="1:3" x14ac:dyDescent="0.25">
      <c r="A28" t="str">
        <v>Dettori2017_1979</v>
      </c>
      <c r="B28" t="str" cm="1">
        <f t="array" ref="B28:C28">TRANSPOSE(_xlfn._xlws.SORT(_xlfn._xlws.FILTER(fields[field_level]&amp;" | "&amp;fields[field_id],fields[experiment_ID]=A28)))</f>
        <v xml:space="preserve">1 | </v>
      </c>
      <c r="C28" t="str">
        <v xml:space="preserve">2 | </v>
      </c>
    </row>
    <row r="29" spans="1:3" x14ac:dyDescent="0.25">
      <c r="A29" t="str">
        <v>Dettori2017_1980</v>
      </c>
      <c r="B29" t="str" cm="1">
        <f t="array" ref="B29:C29">TRANSPOSE(_xlfn._xlws.SORT(_xlfn._xlws.FILTER(fields[field_level]&amp;" | "&amp;fields[field_id],fields[experiment_ID]=A29)))</f>
        <v xml:space="preserve">1 | </v>
      </c>
      <c r="C29" t="str">
        <v xml:space="preserve">2 | </v>
      </c>
    </row>
    <row r="30" spans="1:3" x14ac:dyDescent="0.25">
      <c r="A30" t="str">
        <v>Dettori2017_1981</v>
      </c>
      <c r="B30" t="str" cm="1">
        <f t="array" ref="B30:C30">TRANSPOSE(_xlfn._xlws.SORT(_xlfn._xlws.FILTER(fields[field_level]&amp;" | "&amp;fields[field_id],fields[experiment_ID]=A30)))</f>
        <v xml:space="preserve">1 | </v>
      </c>
      <c r="C30" t="str">
        <v xml:space="preserve">2 | </v>
      </c>
    </row>
    <row r="31" spans="1:3" x14ac:dyDescent="0.25">
      <c r="A31" t="str">
        <v>Dettori2017_1982</v>
      </c>
      <c r="B31" t="str" cm="1">
        <f t="array" ref="B31:C31">TRANSPOSE(_xlfn._xlws.SORT(_xlfn._xlws.FILTER(fields[field_level]&amp;" | "&amp;fields[field_id],fields[experiment_ID]=A31)))</f>
        <v xml:space="preserve">1 | </v>
      </c>
      <c r="C31" t="str">
        <v xml:space="preserve">2 | </v>
      </c>
    </row>
    <row r="32" spans="1:3" x14ac:dyDescent="0.25">
      <c r="A32" t="str">
        <v>Dettori2017_1983</v>
      </c>
      <c r="B32" t="str" cm="1">
        <f t="array" ref="B32:C32">TRANSPOSE(_xlfn._xlws.SORT(_xlfn._xlws.FILTER(fields[field_level]&amp;" | "&amp;fields[field_id],fields[experiment_ID]=A32)))</f>
        <v xml:space="preserve">1 | </v>
      </c>
      <c r="C32" t="str">
        <v xml:space="preserve">2 | </v>
      </c>
    </row>
    <row r="33" spans="1:3" x14ac:dyDescent="0.25">
      <c r="A33" t="str">
        <v>Dettori2017_1984</v>
      </c>
      <c r="B33" t="str" cm="1">
        <f t="array" ref="B33:C33">TRANSPOSE(_xlfn._xlws.SORT(_xlfn._xlws.FILTER(fields[field_level]&amp;" | "&amp;fields[field_id],fields[experiment_ID]=A33)))</f>
        <v xml:space="preserve">1 | </v>
      </c>
      <c r="C33" t="str">
        <v xml:space="preserve">2 | </v>
      </c>
    </row>
    <row r="34" spans="1:3" x14ac:dyDescent="0.25">
      <c r="A34" t="str">
        <v>Dettori2017_1985</v>
      </c>
      <c r="B34" t="str" cm="1">
        <f t="array" ref="B34:C34">TRANSPOSE(_xlfn._xlws.SORT(_xlfn._xlws.FILTER(fields[field_level]&amp;" | "&amp;fields[field_id],fields[experiment_ID]=A34)))</f>
        <v xml:space="preserve">1 | </v>
      </c>
      <c r="C34" t="str">
        <v xml:space="preserve">2 | </v>
      </c>
    </row>
    <row r="35" spans="1:3" x14ac:dyDescent="0.25">
      <c r="A35" t="str">
        <v>Dettori2017_1986</v>
      </c>
      <c r="B35" t="str" cm="1">
        <f t="array" ref="B35:C35">TRANSPOSE(_xlfn._xlws.SORT(_xlfn._xlws.FILTER(fields[field_level]&amp;" | "&amp;fields[field_id],fields[experiment_ID]=A35)))</f>
        <v xml:space="preserve">1 | </v>
      </c>
      <c r="C35" t="str">
        <v xml:space="preserve">2 | </v>
      </c>
    </row>
    <row r="36" spans="1:3" x14ac:dyDescent="0.25">
      <c r="A36" t="str">
        <v>Dettori2017_1987</v>
      </c>
      <c r="B36" t="str" cm="1">
        <f t="array" ref="B36:C36">TRANSPOSE(_xlfn._xlws.SORT(_xlfn._xlws.FILTER(fields[field_level]&amp;" | "&amp;fields[field_id],fields[experiment_ID]=A36)))</f>
        <v xml:space="preserve">1 | </v>
      </c>
      <c r="C36" t="str">
        <v xml:space="preserve">2 | </v>
      </c>
    </row>
    <row r="37" spans="1:3" x14ac:dyDescent="0.25">
      <c r="A37" t="str">
        <v>Dettori2017_1988</v>
      </c>
      <c r="B37" t="str" cm="1">
        <f t="array" ref="B37:C37">TRANSPOSE(_xlfn._xlws.SORT(_xlfn._xlws.FILTER(fields[field_level]&amp;" | "&amp;fields[field_id],fields[experiment_ID]=A37)))</f>
        <v xml:space="preserve">1 | </v>
      </c>
      <c r="C37" t="str">
        <v xml:space="preserve">2 | </v>
      </c>
    </row>
    <row r="38" spans="1:3" x14ac:dyDescent="0.25">
      <c r="A38" t="str">
        <v>Dettori2017_1989</v>
      </c>
      <c r="B38" t="str" cm="1">
        <f t="array" ref="B38:C38">TRANSPOSE(_xlfn._xlws.SORT(_xlfn._xlws.FILTER(fields[field_level]&amp;" | "&amp;fields[field_id],fields[experiment_ID]=A38)))</f>
        <v xml:space="preserve">1 | </v>
      </c>
      <c r="C38" t="str">
        <v xml:space="preserve">2 | </v>
      </c>
    </row>
    <row r="39" spans="1:3" x14ac:dyDescent="0.25">
      <c r="A39" t="str">
        <v>Dettori2017_1990</v>
      </c>
      <c r="B39" t="str" cm="1">
        <f t="array" ref="B39:C39">TRANSPOSE(_xlfn._xlws.SORT(_xlfn._xlws.FILTER(fields[field_level]&amp;" | "&amp;fields[field_id],fields[experiment_ID]=A39)))</f>
        <v xml:space="preserve">1 | </v>
      </c>
      <c r="C39" t="str">
        <v xml:space="preserve">2 | </v>
      </c>
    </row>
    <row r="40" spans="1:3" x14ac:dyDescent="0.25">
      <c r="A40" t="str">
        <v>Dettori2017_1991</v>
      </c>
      <c r="B40" t="str" cm="1">
        <f t="array" ref="B40:C40">TRANSPOSE(_xlfn._xlws.SORT(_xlfn._xlws.FILTER(fields[field_level]&amp;" | "&amp;fields[field_id],fields[experiment_ID]=A40)))</f>
        <v xml:space="preserve">1 | </v>
      </c>
      <c r="C40" t="str">
        <v xml:space="preserve">2 | </v>
      </c>
    </row>
    <row r="41" spans="1:3" x14ac:dyDescent="0.25">
      <c r="A41" t="str">
        <v>Dettori2017_1992</v>
      </c>
      <c r="B41" t="str" cm="1">
        <f t="array" ref="B41:C41">TRANSPOSE(_xlfn._xlws.SORT(_xlfn._xlws.FILTER(fields[field_level]&amp;" | "&amp;fields[field_id],fields[experiment_ID]=A41)))</f>
        <v xml:space="preserve">1 | </v>
      </c>
      <c r="C41" t="str">
        <v xml:space="preserve">2 | </v>
      </c>
    </row>
    <row r="42" spans="1:3" x14ac:dyDescent="0.25">
      <c r="A42" t="str">
        <v>Dettori2017_1993</v>
      </c>
      <c r="B42" t="str" cm="1">
        <f t="array" ref="B42:C42">TRANSPOSE(_xlfn._xlws.SORT(_xlfn._xlws.FILTER(fields[field_level]&amp;" | "&amp;fields[field_id],fields[experiment_ID]=A42)))</f>
        <v xml:space="preserve">1 | </v>
      </c>
      <c r="C42" t="str">
        <v xml:space="preserve">2 | </v>
      </c>
    </row>
    <row r="43" spans="1:3" x14ac:dyDescent="0.25">
      <c r="A43" t="str">
        <v>Dettori2017_1994</v>
      </c>
      <c r="B43" t="str" cm="1">
        <f t="array" ref="B43:C43">TRANSPOSE(_xlfn._xlws.SORT(_xlfn._xlws.FILTER(fields[field_level]&amp;" | "&amp;fields[field_id],fields[experiment_ID]=A43)))</f>
        <v xml:space="preserve">1 | </v>
      </c>
      <c r="C43" t="str">
        <v xml:space="preserve">2 | </v>
      </c>
    </row>
    <row r="44" spans="1:3" x14ac:dyDescent="0.25">
      <c r="A44" t="str">
        <v>Dettori2017_1995</v>
      </c>
      <c r="B44" t="str" cm="1">
        <f t="array" ref="B44:C44">TRANSPOSE(_xlfn._xlws.SORT(_xlfn._xlws.FILTER(fields[field_level]&amp;" | "&amp;fields[field_id],fields[experiment_ID]=A44)))</f>
        <v xml:space="preserve">1 | </v>
      </c>
      <c r="C44" t="str">
        <v xml:space="preserve">2 | </v>
      </c>
    </row>
    <row r="45" spans="1:3" x14ac:dyDescent="0.25">
      <c r="A45" t="str">
        <v>Dettori2017_1996</v>
      </c>
      <c r="B45" t="str" cm="1">
        <f t="array" ref="B45:C45">TRANSPOSE(_xlfn._xlws.SORT(_xlfn._xlws.FILTER(fields[field_level]&amp;" | "&amp;fields[field_id],fields[experiment_ID]=A45)))</f>
        <v xml:space="preserve">1 | </v>
      </c>
      <c r="C45" t="str">
        <v xml:space="preserve">2 | </v>
      </c>
    </row>
    <row r="46" spans="1:3" x14ac:dyDescent="0.25">
      <c r="A46" t="str">
        <v>Dettori2017_1997</v>
      </c>
      <c r="B46" t="str" cm="1">
        <f t="array" ref="B46:C46">TRANSPOSE(_xlfn._xlws.SORT(_xlfn._xlws.FILTER(fields[field_level]&amp;" | "&amp;fields[field_id],fields[experiment_ID]=A46)))</f>
        <v xml:space="preserve">1 | </v>
      </c>
      <c r="C46" t="str">
        <v xml:space="preserve">2 | </v>
      </c>
    </row>
    <row r="47" spans="1:3" x14ac:dyDescent="0.25">
      <c r="A47" t="str">
        <v>Dettori2017_1998</v>
      </c>
      <c r="B47" t="str" cm="1">
        <f t="array" ref="B47:C47">TRANSPOSE(_xlfn._xlws.SORT(_xlfn._xlws.FILTER(fields[field_level]&amp;" | "&amp;fields[field_id],fields[experiment_ID]=A47)))</f>
        <v xml:space="preserve">1 | </v>
      </c>
      <c r="C47" t="str">
        <v xml:space="preserve">2 | </v>
      </c>
    </row>
    <row r="48" spans="1:3" x14ac:dyDescent="0.25">
      <c r="A48" t="str">
        <v>Dettori2017_1999</v>
      </c>
      <c r="B48" t="str" cm="1">
        <f t="array" ref="B48:C48">TRANSPOSE(_xlfn._xlws.SORT(_xlfn._xlws.FILTER(fields[field_level]&amp;" | "&amp;fields[field_id],fields[experiment_ID]=A48)))</f>
        <v xml:space="preserve">1 | </v>
      </c>
      <c r="C48" t="str">
        <v xml:space="preserve">2 | </v>
      </c>
    </row>
    <row r="49" spans="1:3" x14ac:dyDescent="0.25">
      <c r="A49" t="str">
        <v>Dettori2017_2000</v>
      </c>
      <c r="B49" t="str" cm="1">
        <f t="array" ref="B49:C49">TRANSPOSE(_xlfn._xlws.SORT(_xlfn._xlws.FILTER(fields[field_level]&amp;" | "&amp;fields[field_id],fields[experiment_ID]=A49)))</f>
        <v xml:space="preserve">1 | </v>
      </c>
      <c r="C49" t="str">
        <v xml:space="preserve">2 | </v>
      </c>
    </row>
    <row r="50" spans="1:3" x14ac:dyDescent="0.25">
      <c r="A50" t="str">
        <v>Dettori2017_2001</v>
      </c>
      <c r="B50" t="str" cm="1">
        <f t="array" ref="B50:C50">TRANSPOSE(_xlfn._xlws.SORT(_xlfn._xlws.FILTER(fields[field_level]&amp;" | "&amp;fields[field_id],fields[experiment_ID]=A50)))</f>
        <v xml:space="preserve">1 | </v>
      </c>
      <c r="C50" t="str">
        <v xml:space="preserve">2 | </v>
      </c>
    </row>
    <row r="51" spans="1:3" x14ac:dyDescent="0.25">
      <c r="A51" t="str">
        <v>Dettori2017_2002</v>
      </c>
      <c r="B51" t="str" cm="1">
        <f t="array" ref="B51:C51">TRANSPOSE(_xlfn._xlws.SORT(_xlfn._xlws.FILTER(fields[field_level]&amp;" | "&amp;fields[field_id],fields[experiment_ID]=A51)))</f>
        <v xml:space="preserve">1 | </v>
      </c>
      <c r="C51" t="str">
        <v xml:space="preserve">2 | </v>
      </c>
    </row>
    <row r="52" spans="1:3" x14ac:dyDescent="0.25">
      <c r="A52" t="str">
        <v>Dettori2017_2003</v>
      </c>
      <c r="B52" t="str" cm="1">
        <f t="array" ref="B52:C52">TRANSPOSE(_xlfn._xlws.SORT(_xlfn._xlws.FILTER(fields[field_level]&amp;" | "&amp;fields[field_id],fields[experiment_ID]=A52)))</f>
        <v xml:space="preserve">1 | </v>
      </c>
      <c r="C52" t="str">
        <v xml:space="preserve">2 | </v>
      </c>
    </row>
    <row r="53" spans="1:3" x14ac:dyDescent="0.25">
      <c r="A53" t="str">
        <v>Dettori2017_2004</v>
      </c>
      <c r="B53" t="str" cm="1">
        <f t="array" ref="B53:C53">TRANSPOSE(_xlfn._xlws.SORT(_xlfn._xlws.FILTER(fields[field_level]&amp;" | "&amp;fields[field_id],fields[experiment_ID]=A53)))</f>
        <v xml:space="preserve">1 | </v>
      </c>
      <c r="C53" t="str">
        <v xml:space="preserve">2 | </v>
      </c>
    </row>
    <row r="54" spans="1:3" x14ac:dyDescent="0.25">
      <c r="A54" t="str">
        <v>Dueri2022_2013</v>
      </c>
      <c r="B54" t="str" cm="1">
        <f t="array" ref="B54:C54">TRANSPOSE(_xlfn._xlws.SORT(_xlfn._xlws.FILTER(fields[field_level]&amp;" | "&amp;fields[field_id],fields[experiment_ID]=A54)))</f>
        <v xml:space="preserve">1 | </v>
      </c>
      <c r="C54" t="str">
        <v xml:space="preserve">2 | </v>
      </c>
    </row>
    <row r="55" spans="1:3" x14ac:dyDescent="0.25">
      <c r="A55" t="str">
        <v>Dueri2022_2014</v>
      </c>
      <c r="B55" t="str" cm="1">
        <f t="array" ref="B55:C55">TRANSPOSE(_xlfn._xlws.SORT(_xlfn._xlws.FILTER(fields[field_level]&amp;" | "&amp;fields[field_id],fields[experiment_ID]=A55)))</f>
        <v xml:space="preserve">1 | </v>
      </c>
      <c r="C55" t="str">
        <v xml:space="preserve">2 | </v>
      </c>
    </row>
    <row r="56" spans="1:3" x14ac:dyDescent="0.25">
      <c r="A56" t="str">
        <v>Dueri2022_2015</v>
      </c>
      <c r="B56" t="str" cm="1">
        <f t="array" ref="B56:C56">TRANSPOSE(_xlfn._xlws.SORT(_xlfn._xlws.FILTER(fields[field_level]&amp;" | "&amp;fields[field_id],fields[experiment_ID]=A56)))</f>
        <v xml:space="preserve">1 | </v>
      </c>
      <c r="C56" t="str">
        <v xml:space="preserve">2 | </v>
      </c>
    </row>
    <row r="57" spans="1:3" x14ac:dyDescent="0.25">
      <c r="A57" t="str">
        <v>Dueri2022_2016</v>
      </c>
      <c r="B57" t="str" cm="1">
        <f t="array" ref="B57:C57">TRANSPOSE(_xlfn._xlws.SORT(_xlfn._xlws.FILTER(fields[field_level]&amp;" | "&amp;fields[field_id],fields[experiment_ID]=A57)))</f>
        <v xml:space="preserve">1 | </v>
      </c>
      <c r="C57" t="str">
        <v xml:space="preserve">2 | </v>
      </c>
    </row>
    <row r="58" spans="1:3" x14ac:dyDescent="0.25">
      <c r="A58" t="str">
        <v>Dueri2022_2017</v>
      </c>
      <c r="B58" t="str" cm="1">
        <f t="array" ref="B58:C58">TRANSPOSE(_xlfn._xlws.SORT(_xlfn._xlws.FILTER(fields[field_level]&amp;" | "&amp;fields[field_id],fields[experiment_ID]=A58)))</f>
        <v xml:space="preserve">1 | </v>
      </c>
      <c r="C58" t="str">
        <v xml:space="preserve">2 | </v>
      </c>
    </row>
    <row r="59" spans="1:3" x14ac:dyDescent="0.25">
      <c r="A59" t="str">
        <v>Dueri2022_2018</v>
      </c>
      <c r="B59" t="str" cm="1">
        <f t="array" ref="B59:C59">TRANSPOSE(_xlfn._xlws.SORT(_xlfn._xlws.FILTER(fields[field_level]&amp;" | "&amp;fields[field_id],fields[experiment_ID]=A59)))</f>
        <v xml:space="preserve">1 | </v>
      </c>
      <c r="C59" t="str">
        <v xml:space="preserve">2 | </v>
      </c>
    </row>
    <row r="60" spans="1:3" x14ac:dyDescent="0.25">
      <c r="A60" t="str">
        <v>Fernando2013_2007</v>
      </c>
      <c r="B60" t="str" cm="1">
        <f t="array" ref="B60">TRANSPOSE(_xlfn._xlws.SORT(_xlfn._xlws.FILTER(fields[field_level]&amp;" | "&amp;fields[field_id],fields[experiment_ID]=A60)))</f>
        <v xml:space="preserve">1 | </v>
      </c>
    </row>
    <row r="61" spans="1:3" x14ac:dyDescent="0.25">
      <c r="A61" t="str">
        <v>Fernando2013_2008</v>
      </c>
      <c r="B61" t="str" cm="1">
        <f t="array" ref="B61">TRANSPOSE(_xlfn._xlws.SORT(_xlfn._xlws.FILTER(fields[field_level]&amp;" | "&amp;fields[field_id],fields[experiment_ID]=A61)))</f>
        <v xml:space="preserve">1 | </v>
      </c>
    </row>
    <row r="62" spans="1:3" x14ac:dyDescent="0.25">
      <c r="A62" t="str">
        <v>Fernando2013_2009</v>
      </c>
      <c r="B62" t="str" cm="1">
        <f t="array" ref="B62">TRANSPOSE(_xlfn._xlws.SORT(_xlfn._xlws.FILTER(fields[field_level]&amp;" | "&amp;fields[field_id],fields[experiment_ID]=A62)))</f>
        <v xml:space="preserve">1 | </v>
      </c>
    </row>
    <row r="63" spans="1:3" x14ac:dyDescent="0.25">
      <c r="A63" t="str">
        <v>Hunsaker1996_1993</v>
      </c>
      <c r="B63" t="str" cm="1">
        <f t="array" ref="B63">TRANSPOSE(_xlfn._xlws.SORT(_xlfn._xlws.FILTER(fields[field_level]&amp;" | "&amp;fields[field_id],fields[experiment_ID]=A63)))</f>
        <v xml:space="preserve">1 | </v>
      </c>
    </row>
    <row r="64" spans="1:3" x14ac:dyDescent="0.25">
      <c r="A64" t="str">
        <v>Hunsaker1996_1994</v>
      </c>
      <c r="B64" t="str" cm="1">
        <f t="array" ref="B64">TRANSPOSE(_xlfn._xlws.SORT(_xlfn._xlws.FILTER(fields[field_level]&amp;" | "&amp;fields[field_id],fields[experiment_ID]=A64)))</f>
        <v xml:space="preserve">1 | </v>
      </c>
    </row>
    <row r="65" spans="1:2" x14ac:dyDescent="0.25">
      <c r="A65" t="str">
        <v>Iqba2014_1998</v>
      </c>
      <c r="B65" t="str" cm="1">
        <f t="array" ref="B65">TRANSPOSE(_xlfn._xlws.SORT(_xlfn._xlws.FILTER(fields[field_level]&amp;" | "&amp;fields[field_id],fields[experiment_ID]=A65)))</f>
        <v xml:space="preserve">1 | </v>
      </c>
    </row>
    <row r="66" spans="1:2" x14ac:dyDescent="0.25">
      <c r="A66" t="str">
        <v>Iqba2014_1999</v>
      </c>
      <c r="B66" t="str" cm="1">
        <f t="array" ref="B66">TRANSPOSE(_xlfn._xlws.SORT(_xlfn._xlws.FILTER(fields[field_level]&amp;" | "&amp;fields[field_id],fields[experiment_ID]=A66)))</f>
        <v xml:space="preserve">1 | </v>
      </c>
    </row>
    <row r="67" spans="1:2" x14ac:dyDescent="0.25">
      <c r="A67" t="str">
        <v>Iqba2014_2000</v>
      </c>
      <c r="B67" t="str" cm="1">
        <f t="array" ref="B67">TRANSPOSE(_xlfn._xlws.SORT(_xlfn._xlws.FILTER(fields[field_level]&amp;" | "&amp;fields[field_id],fields[experiment_ID]=A67)))</f>
        <v xml:space="preserve">1 | </v>
      </c>
    </row>
    <row r="68" spans="1:2" x14ac:dyDescent="0.25">
      <c r="A68" t="str">
        <v>Li2014_1979</v>
      </c>
      <c r="B68" t="str" cm="1">
        <f t="array" ref="B68">TRANSPOSE(_xlfn._xlws.SORT(_xlfn._xlws.FILTER(fields[field_level]&amp;" | "&amp;fields[field_id],fields[experiment_ID]=A68)))</f>
        <v xml:space="preserve">1 | </v>
      </c>
    </row>
    <row r="69" spans="1:2" x14ac:dyDescent="0.25">
      <c r="A69" t="str">
        <v>Li2014_1980</v>
      </c>
      <c r="B69" t="str" cm="1">
        <f t="array" ref="B69">TRANSPOSE(_xlfn._xlws.SORT(_xlfn._xlws.FILTER(fields[field_level]&amp;" | "&amp;fields[field_id],fields[experiment_ID]=A69)))</f>
        <v xml:space="preserve">1 | </v>
      </c>
    </row>
    <row r="70" spans="1:2" x14ac:dyDescent="0.25">
      <c r="A70" t="str">
        <v>Li2014_1981</v>
      </c>
      <c r="B70" t="str" cm="1">
        <f t="array" ref="B70">TRANSPOSE(_xlfn._xlws.SORT(_xlfn._xlws.FILTER(fields[field_level]&amp;" | "&amp;fields[field_id],fields[experiment_ID]=A70)))</f>
        <v xml:space="preserve">1 | </v>
      </c>
    </row>
    <row r="71" spans="1:2" x14ac:dyDescent="0.25">
      <c r="A71" t="str">
        <v>Li2014_1982</v>
      </c>
      <c r="B71" t="str" cm="1">
        <f t="array" ref="B71">TRANSPOSE(_xlfn._xlws.SORT(_xlfn._xlws.FILTER(fields[field_level]&amp;" | "&amp;fields[field_id],fields[experiment_ID]=A71)))</f>
        <v xml:space="preserve">1 | </v>
      </c>
    </row>
    <row r="72" spans="1:2" x14ac:dyDescent="0.25">
      <c r="A72" t="str">
        <v>Li2014_1983</v>
      </c>
      <c r="B72" t="str" cm="1">
        <f t="array" ref="B72">TRANSPOSE(_xlfn._xlws.SORT(_xlfn._xlws.FILTER(fields[field_level]&amp;" | "&amp;fields[field_id],fields[experiment_ID]=A72)))</f>
        <v xml:space="preserve">1 | </v>
      </c>
    </row>
    <row r="73" spans="1:2" x14ac:dyDescent="0.25">
      <c r="A73" t="str">
        <v>Li2014_1984</v>
      </c>
      <c r="B73" t="str" cm="1">
        <f t="array" ref="B73">TRANSPOSE(_xlfn._xlws.SORT(_xlfn._xlws.FILTER(fields[field_level]&amp;" | "&amp;fields[field_id],fields[experiment_ID]=A73)))</f>
        <v xml:space="preserve">1 | </v>
      </c>
    </row>
    <row r="74" spans="1:2" x14ac:dyDescent="0.25">
      <c r="A74" t="str">
        <v>Li2014_1985</v>
      </c>
      <c r="B74" t="str" cm="1">
        <f t="array" ref="B74">TRANSPOSE(_xlfn._xlws.SORT(_xlfn._xlws.FILTER(fields[field_level]&amp;" | "&amp;fields[field_id],fields[experiment_ID]=A74)))</f>
        <v xml:space="preserve">1 | </v>
      </c>
    </row>
    <row r="75" spans="1:2" x14ac:dyDescent="0.25">
      <c r="A75" t="str">
        <v>Li2014_1986</v>
      </c>
      <c r="B75" t="str" cm="1">
        <f t="array" ref="B75">TRANSPOSE(_xlfn._xlws.SORT(_xlfn._xlws.FILTER(fields[field_level]&amp;" | "&amp;fields[field_id],fields[experiment_ID]=A75)))</f>
        <v xml:space="preserve">1 | </v>
      </c>
    </row>
    <row r="76" spans="1:2" x14ac:dyDescent="0.25">
      <c r="A76" t="str">
        <v>Li2014_1987</v>
      </c>
      <c r="B76" t="str" cm="1">
        <f t="array" ref="B76">TRANSPOSE(_xlfn._xlws.SORT(_xlfn._xlws.FILTER(fields[field_level]&amp;" | "&amp;fields[field_id],fields[experiment_ID]=A76)))</f>
        <v xml:space="preserve">1 | </v>
      </c>
    </row>
    <row r="77" spans="1:2" x14ac:dyDescent="0.25">
      <c r="A77" t="str">
        <v>Li2014_1988</v>
      </c>
      <c r="B77" t="str" cm="1">
        <f t="array" ref="B77">TRANSPOSE(_xlfn._xlws.SORT(_xlfn._xlws.FILTER(fields[field_level]&amp;" | "&amp;fields[field_id],fields[experiment_ID]=A77)))</f>
        <v xml:space="preserve">1 | </v>
      </c>
    </row>
    <row r="78" spans="1:2" x14ac:dyDescent="0.25">
      <c r="A78" t="str">
        <v>Li2014_1989</v>
      </c>
      <c r="B78" t="str" cm="1">
        <f t="array" ref="B78">TRANSPOSE(_xlfn._xlws.SORT(_xlfn._xlws.FILTER(fields[field_level]&amp;" | "&amp;fields[field_id],fields[experiment_ID]=A78)))</f>
        <v xml:space="preserve">1 | </v>
      </c>
    </row>
    <row r="79" spans="1:2" x14ac:dyDescent="0.25">
      <c r="A79" t="str">
        <v>Li2014_1990</v>
      </c>
      <c r="B79" t="str" cm="1">
        <f t="array" ref="B79">TRANSPOSE(_xlfn._xlws.SORT(_xlfn._xlws.FILTER(fields[field_level]&amp;" | "&amp;fields[field_id],fields[experiment_ID]=A79)))</f>
        <v xml:space="preserve">1 | </v>
      </c>
    </row>
    <row r="80" spans="1:2" x14ac:dyDescent="0.25">
      <c r="A80" t="str">
        <v>Li2014_1991</v>
      </c>
      <c r="B80" t="str" cm="1">
        <f t="array" ref="B80">TRANSPOSE(_xlfn._xlws.SORT(_xlfn._xlws.FILTER(fields[field_level]&amp;" | "&amp;fields[field_id],fields[experiment_ID]=A80)))</f>
        <v xml:space="preserve">1 | </v>
      </c>
    </row>
    <row r="81" spans="1:2" x14ac:dyDescent="0.25">
      <c r="A81" t="str">
        <v>Li2014_1992</v>
      </c>
      <c r="B81" t="str" cm="1">
        <f t="array" ref="B81">TRANSPOSE(_xlfn._xlws.SORT(_xlfn._xlws.FILTER(fields[field_level]&amp;" | "&amp;fields[field_id],fields[experiment_ID]=A81)))</f>
        <v xml:space="preserve">1 | </v>
      </c>
    </row>
    <row r="82" spans="1:2" x14ac:dyDescent="0.25">
      <c r="A82" t="str">
        <v>Shoukat2024_2021</v>
      </c>
      <c r="B82" t="str" cm="1">
        <f t="array" ref="B82">TRANSPOSE(_xlfn._xlws.SORT(_xlfn._xlws.FILTER(fields[field_level]&amp;" | "&amp;fields[field_id],fields[experiment_ID]=A82)))</f>
        <v xml:space="preserve">1 | </v>
      </c>
    </row>
    <row r="83" spans="1:2" x14ac:dyDescent="0.25">
      <c r="A83" t="str">
        <v>Shoukat2024_2022</v>
      </c>
      <c r="B83" t="str" cm="1">
        <f t="array" ref="B83">TRANSPOSE(_xlfn._xlws.SORT(_xlfn._xlws.FILTER(fields[field_level]&amp;" | "&amp;fields[field_id],fields[experiment_ID]=A83)))</f>
        <v xml:space="preserve">1 | </v>
      </c>
    </row>
    <row r="84" spans="1:2" x14ac:dyDescent="0.25">
      <c r="A84" t="str">
        <v>Spiertz1978_1976</v>
      </c>
      <c r="B84" t="str" cm="1">
        <f t="array" ref="B84">TRANSPOSE(_xlfn._xlws.SORT(_xlfn._xlws.FILTER(fields[field_level]&amp;" | "&amp;fields[field_id],fields[experiment_ID]=A84)))</f>
        <v xml:space="preserve">1 | </v>
      </c>
    </row>
    <row r="85" spans="1:2" x14ac:dyDescent="0.25">
      <c r="A85" t="str">
        <v>Ventrella2016_1977</v>
      </c>
      <c r="B85" t="str" cm="1">
        <f t="array" ref="B85">TRANSPOSE(_xlfn._xlws.SORT(_xlfn._xlws.FILTER(fields[field_level]&amp;" | "&amp;fields[field_id],fields[experiment_ID]=A85)))</f>
        <v xml:space="preserve">1 | </v>
      </c>
    </row>
    <row r="86" spans="1:2" x14ac:dyDescent="0.25">
      <c r="A86" t="str">
        <v>Ventrella2016_1978</v>
      </c>
      <c r="B86" t="str" cm="1">
        <f t="array" ref="B86">TRANSPOSE(_xlfn._xlws.SORT(_xlfn._xlws.FILTER(fields[field_level]&amp;" | "&amp;fields[field_id],fields[experiment_ID]=A86)))</f>
        <v xml:space="preserve">1 | </v>
      </c>
    </row>
    <row r="87" spans="1:2" x14ac:dyDescent="0.25">
      <c r="A87" t="str">
        <v>Ventrella2016_1979</v>
      </c>
      <c r="B87" t="str" cm="1">
        <f t="array" ref="B87">TRANSPOSE(_xlfn._xlws.SORT(_xlfn._xlws.FILTER(fields[field_level]&amp;" | "&amp;fields[field_id],fields[experiment_ID]=A87)))</f>
        <v xml:space="preserve">1 | </v>
      </c>
    </row>
    <row r="88" spans="1:2" x14ac:dyDescent="0.25">
      <c r="A88" t="str">
        <v>Ventrella2016_1980</v>
      </c>
      <c r="B88" t="str" cm="1">
        <f t="array" ref="B88">TRANSPOSE(_xlfn._xlws.SORT(_xlfn._xlws.FILTER(fields[field_level]&amp;" | "&amp;fields[field_id],fields[experiment_ID]=A88)))</f>
        <v xml:space="preserve">1 | </v>
      </c>
    </row>
    <row r="89" spans="1:2" x14ac:dyDescent="0.25">
      <c r="A89" t="str">
        <v>Ventrella2016_1981</v>
      </c>
      <c r="B89" t="str" cm="1">
        <f t="array" ref="B89">TRANSPOSE(_xlfn._xlws.SORT(_xlfn._xlws.FILTER(fields[field_level]&amp;" | "&amp;fields[field_id],fields[experiment_ID]=A89)))</f>
        <v xml:space="preserve">1 | </v>
      </c>
    </row>
    <row r="90" spans="1:2" x14ac:dyDescent="0.25">
      <c r="A90" t="str">
        <v>Ventrella2016_1982</v>
      </c>
      <c r="B90" t="str" cm="1">
        <f t="array" ref="B90">TRANSPOSE(_xlfn._xlws.SORT(_xlfn._xlws.FILTER(fields[field_level]&amp;" | "&amp;fields[field_id],fields[experiment_ID]=A90)))</f>
        <v xml:space="preserve">1 | </v>
      </c>
    </row>
    <row r="91" spans="1:2" x14ac:dyDescent="0.25">
      <c r="A91" t="str">
        <v>Ventrella2016_1983</v>
      </c>
      <c r="B91" t="str" cm="1">
        <f t="array" ref="B91">TRANSPOSE(_xlfn._xlws.SORT(_xlfn._xlws.FILTER(fields[field_level]&amp;" | "&amp;fields[field_id],fields[experiment_ID]=A91)))</f>
        <v xml:space="preserve">1 | </v>
      </c>
    </row>
    <row r="92" spans="1:2" x14ac:dyDescent="0.25">
      <c r="A92" t="str">
        <v>Ventrella2016_1984</v>
      </c>
      <c r="B92" t="str" cm="1">
        <f t="array" ref="B92">TRANSPOSE(_xlfn._xlws.SORT(_xlfn._xlws.FILTER(fields[field_level]&amp;" | "&amp;fields[field_id],fields[experiment_ID]=A92)))</f>
        <v xml:space="preserve">1 | </v>
      </c>
    </row>
    <row r="93" spans="1:2" x14ac:dyDescent="0.25">
      <c r="A93" t="str">
        <v>Ventrella2016_1985</v>
      </c>
      <c r="B93" t="str" cm="1">
        <f t="array" ref="B93">TRANSPOSE(_xlfn._xlws.SORT(_xlfn._xlws.FILTER(fields[field_level]&amp;" | "&amp;fields[field_id],fields[experiment_ID]=A93)))</f>
        <v xml:space="preserve">1 | </v>
      </c>
    </row>
    <row r="94" spans="1:2" x14ac:dyDescent="0.25">
      <c r="A94" t="str">
        <v>Ventrella2016_1986</v>
      </c>
      <c r="B94" t="str" cm="1">
        <f t="array" ref="B94">TRANSPOSE(_xlfn._xlws.SORT(_xlfn._xlws.FILTER(fields[field_level]&amp;" | "&amp;fields[field_id],fields[experiment_ID]=A94)))</f>
        <v xml:space="preserve">1 | </v>
      </c>
    </row>
    <row r="95" spans="1:2" x14ac:dyDescent="0.25">
      <c r="A95" t="str">
        <v>Ventrella2016_1987</v>
      </c>
      <c r="B95" t="str" cm="1">
        <f t="array" ref="B95">TRANSPOSE(_xlfn._xlws.SORT(_xlfn._xlws.FILTER(fields[field_level]&amp;" | "&amp;fields[field_id],fields[experiment_ID]=A95)))</f>
        <v xml:space="preserve">1 | </v>
      </c>
    </row>
    <row r="96" spans="1:2" x14ac:dyDescent="0.25">
      <c r="A96" t="str">
        <v>Ventrella2016_1988</v>
      </c>
      <c r="B96" t="str" cm="1">
        <f t="array" ref="B96">TRANSPOSE(_xlfn._xlws.SORT(_xlfn._xlws.FILTER(fields[field_level]&amp;" | "&amp;fields[field_id],fields[experiment_ID]=A96)))</f>
        <v xml:space="preserve">1 | </v>
      </c>
    </row>
    <row r="97" spans="1:2" x14ac:dyDescent="0.25">
      <c r="A97" t="str">
        <v>Ventrella2016_1989</v>
      </c>
      <c r="B97" t="str" cm="1">
        <f t="array" ref="B97">TRANSPOSE(_xlfn._xlws.SORT(_xlfn._xlws.FILTER(fields[field_level]&amp;" | "&amp;fields[field_id],fields[experiment_ID]=A97)))</f>
        <v xml:space="preserve">1 | </v>
      </c>
    </row>
    <row r="98" spans="1:2" x14ac:dyDescent="0.25">
      <c r="A98" t="str">
        <v>Ventrella2016_1990</v>
      </c>
      <c r="B98" t="str" cm="1">
        <f t="array" ref="B98">TRANSPOSE(_xlfn._xlws.SORT(_xlfn._xlws.FILTER(fields[field_level]&amp;" | "&amp;fields[field_id],fields[experiment_ID]=A98)))</f>
        <v xml:space="preserve">1 | </v>
      </c>
    </row>
    <row r="99" spans="1:2" x14ac:dyDescent="0.25">
      <c r="A99" t="str">
        <v>Ventrella2016_1991</v>
      </c>
      <c r="B99" t="str" cm="1">
        <f t="array" ref="B99">TRANSPOSE(_xlfn._xlws.SORT(_xlfn._xlws.FILTER(fields[field_level]&amp;" | "&amp;fields[field_id],fields[experiment_ID]=A99)))</f>
        <v xml:space="preserve">1 | </v>
      </c>
    </row>
    <row r="100" spans="1:2" x14ac:dyDescent="0.25">
      <c r="A100" t="str">
        <v>Ventrella2016_1992</v>
      </c>
      <c r="B100" t="str" cm="1">
        <f t="array" ref="B100">TRANSPOSE(_xlfn._xlws.SORT(_xlfn._xlws.FILTER(fields[field_level]&amp;" | "&amp;fields[field_id],fields[experiment_ID]=A100)))</f>
        <v xml:space="preserve">1 | </v>
      </c>
    </row>
    <row r="101" spans="1:2" x14ac:dyDescent="0.25">
      <c r="A101" t="str">
        <v>Ventrella2016_1993</v>
      </c>
      <c r="B101" t="str" cm="1">
        <f t="array" ref="B101">TRANSPOSE(_xlfn._xlws.SORT(_xlfn._xlws.FILTER(fields[field_level]&amp;" | "&amp;fields[field_id],fields[experiment_ID]=A101)))</f>
        <v xml:space="preserve">1 | </v>
      </c>
    </row>
    <row r="102" spans="1:2" x14ac:dyDescent="0.25">
      <c r="A102" t="str">
        <v>Ventrella2016_1994</v>
      </c>
      <c r="B102" t="str" cm="1">
        <f t="array" ref="B102">TRANSPOSE(_xlfn._xlws.SORT(_xlfn._xlws.FILTER(fields[field_level]&amp;" | "&amp;fields[field_id],fields[experiment_ID]=A102)))</f>
        <v xml:space="preserve">1 | </v>
      </c>
    </row>
    <row r="103" spans="1:2" x14ac:dyDescent="0.25">
      <c r="A103" t="str">
        <v>Ventrella2016_1995</v>
      </c>
      <c r="B103" t="str" cm="1">
        <f t="array" ref="B103">TRANSPOSE(_xlfn._xlws.SORT(_xlfn._xlws.FILTER(fields[field_level]&amp;" | "&amp;fields[field_id],fields[experiment_ID]=A103)))</f>
        <v xml:space="preserve">1 | </v>
      </c>
    </row>
    <row r="104" spans="1:2" x14ac:dyDescent="0.25">
      <c r="A104" t="str">
        <v>Ventrella2016_1996</v>
      </c>
      <c r="B104" t="str" cm="1">
        <f t="array" ref="B104">TRANSPOSE(_xlfn._xlws.SORT(_xlfn._xlws.FILTER(fields[field_level]&amp;" | "&amp;fields[field_id],fields[experiment_ID]=A104)))</f>
        <v xml:space="preserve">1 | </v>
      </c>
    </row>
    <row r="105" spans="1:2" x14ac:dyDescent="0.25">
      <c r="A105" t="str">
        <v>Ventrella2016_1997</v>
      </c>
      <c r="B105" t="str" cm="1">
        <f t="array" ref="B105">TRANSPOSE(_xlfn._xlws.SORT(_xlfn._xlws.FILTER(fields[field_level]&amp;" | "&amp;fields[field_id],fields[experiment_ID]=A105)))</f>
        <v xml:space="preserve">1 | </v>
      </c>
    </row>
    <row r="106" spans="1:2" x14ac:dyDescent="0.25">
      <c r="A106" t="str">
        <v>Ventrella2016_1998</v>
      </c>
      <c r="B106" t="str" cm="1">
        <f t="array" ref="B106">TRANSPOSE(_xlfn._xlws.SORT(_xlfn._xlws.FILTER(fields[field_level]&amp;" | "&amp;fields[field_id],fields[experiment_ID]=A106)))</f>
        <v xml:space="preserve">1 | </v>
      </c>
    </row>
    <row r="107" spans="1:2" x14ac:dyDescent="0.25">
      <c r="A107" t="str">
        <v>Ventrella2016_1999</v>
      </c>
      <c r="B107" t="str" cm="1">
        <f t="array" ref="B107">TRANSPOSE(_xlfn._xlws.SORT(_xlfn._xlws.FILTER(fields[field_level]&amp;" | "&amp;fields[field_id],fields[experiment_ID]=A107)))</f>
        <v xml:space="preserve">1 | </v>
      </c>
    </row>
    <row r="108" spans="1:2" x14ac:dyDescent="0.25">
      <c r="A108" t="str">
        <v>Ventrella2016_2000</v>
      </c>
      <c r="B108" t="str" cm="1">
        <f t="array" ref="B108">TRANSPOSE(_xlfn._xlws.SORT(_xlfn._xlws.FILTER(fields[field_level]&amp;" | "&amp;fields[field_id],fields[experiment_ID]=A108)))</f>
        <v xml:space="preserve">1 | </v>
      </c>
    </row>
    <row r="109" spans="1:2" x14ac:dyDescent="0.25">
      <c r="A109" t="str">
        <v>Ventrella2016_2001</v>
      </c>
      <c r="B109" t="str" cm="1">
        <f t="array" ref="B109">TRANSPOSE(_xlfn._xlws.SORT(_xlfn._xlws.FILTER(fields[field_level]&amp;" | "&amp;fields[field_id],fields[experiment_ID]=A109)))</f>
        <v xml:space="preserve">1 | </v>
      </c>
    </row>
    <row r="110" spans="1:2" x14ac:dyDescent="0.25">
      <c r="A110" t="str">
        <v>Ventrella2016_2002</v>
      </c>
      <c r="B110" t="str" cm="1">
        <f t="array" ref="B110">TRANSPOSE(_xlfn._xlws.SORT(_xlfn._xlws.FILTER(fields[field_level]&amp;" | "&amp;fields[field_id],fields[experiment_ID]=A110)))</f>
        <v xml:space="preserve">1 | </v>
      </c>
    </row>
    <row r="111" spans="1:2" x14ac:dyDescent="0.25">
      <c r="A111" t="str">
        <v>Ventrella2016_2003</v>
      </c>
      <c r="B111" t="str" cm="1">
        <f t="array" ref="B111">TRANSPOSE(_xlfn._xlws.SORT(_xlfn._xlws.FILTER(fields[field_level]&amp;" | "&amp;fields[field_id],fields[experiment_ID]=A111)))</f>
        <v xml:space="preserve">1 | </v>
      </c>
    </row>
    <row r="112" spans="1:2" x14ac:dyDescent="0.25">
      <c r="A112" t="str">
        <v>Ventrella2016_2004</v>
      </c>
      <c r="B112" t="str" cm="1">
        <f t="array" ref="B112">TRANSPOSE(_xlfn._xlws.SORT(_xlfn._xlws.FILTER(fields[field_level]&amp;" | "&amp;fields[field_id],fields[experiment_ID]=A112)))</f>
        <v xml:space="preserve">1 | </v>
      </c>
    </row>
    <row r="113" spans="1:2" x14ac:dyDescent="0.25">
      <c r="A113" t="str">
        <v>Ventrella2016_2005</v>
      </c>
      <c r="B113" t="str" cm="1">
        <f t="array" ref="B113">TRANSPOSE(_xlfn._xlws.SORT(_xlfn._xlws.FILTER(fields[field_level]&amp;" | "&amp;fields[field_id],fields[experiment_ID]=A113)))</f>
        <v xml:space="preserve">1 | </v>
      </c>
    </row>
    <row r="114" spans="1:2" x14ac:dyDescent="0.25">
      <c r="A114" t="str">
        <v>Ventrella2016_2006</v>
      </c>
      <c r="B114" t="str" cm="1">
        <f t="array" ref="B114">TRANSPOSE(_xlfn._xlws.SORT(_xlfn._xlws.FILTER(fields[field_level]&amp;" | "&amp;fields[field_id],fields[experiment_ID]=A114)))</f>
        <v xml:space="preserve">1 | </v>
      </c>
    </row>
    <row r="115" spans="1:2" x14ac:dyDescent="0.25">
      <c r="A115" t="str">
        <v>Ventrella2016_2007</v>
      </c>
      <c r="B115" t="str" cm="1">
        <f t="array" ref="B115">TRANSPOSE(_xlfn._xlws.SORT(_xlfn._xlws.FILTER(fields[field_level]&amp;" | "&amp;fields[field_id],fields[experiment_ID]=A115)))</f>
        <v xml:space="preserve">1 | </v>
      </c>
    </row>
    <row r="116" spans="1:2" x14ac:dyDescent="0.25">
      <c r="A116" t="str">
        <v>Ventrella2016_2008</v>
      </c>
      <c r="B116" t="str" cm="1">
        <f t="array" ref="B116">TRANSPOSE(_xlfn._xlws.SORT(_xlfn._xlws.FILTER(fields[field_level]&amp;" | "&amp;fields[field_id],fields[experiment_ID]=A116)))</f>
        <v xml:space="preserve">1 | </v>
      </c>
    </row>
    <row r="117" spans="1:2" x14ac:dyDescent="0.25">
      <c r="A117" t="str">
        <v>Ventrella2016_2009</v>
      </c>
      <c r="B117" t="str" cm="1">
        <f t="array" ref="B117">TRANSPOSE(_xlfn._xlws.SORT(_xlfn._xlws.FILTER(fields[field_level]&amp;" | "&amp;fields[field_id],fields[experiment_ID]=A117)))</f>
        <v xml:space="preserve">1 | </v>
      </c>
    </row>
    <row r="118" spans="1:2" x14ac:dyDescent="0.25">
      <c r="A118" t="str">
        <v>Ventrella2016_2010</v>
      </c>
      <c r="B118" t="str" cm="1">
        <f t="array" ref="B118">TRANSPOSE(_xlfn._xlws.SORT(_xlfn._xlws.FILTER(fields[field_level]&amp;" | "&amp;fields[field_id],fields[experiment_ID]=A118)))</f>
        <v xml:space="preserve">1 | </v>
      </c>
    </row>
    <row r="119" spans="1:2" x14ac:dyDescent="0.25">
      <c r="A119" t="str">
        <v>Ventrella2016_2011</v>
      </c>
      <c r="B119" t="str" cm="1">
        <f t="array" ref="B119">TRANSPOSE(_xlfn._xlws.SORT(_xlfn._xlws.FILTER(fields[field_level]&amp;" | "&amp;fields[field_id],fields[experiment_ID]=A119)))</f>
        <v xml:space="preserve">1 | </v>
      </c>
    </row>
    <row r="120" spans="1:2" x14ac:dyDescent="0.25">
      <c r="A120" t="str">
        <v>Ventrella2016_2012</v>
      </c>
      <c r="B120" t="str" cm="1">
        <f t="array" ref="B120">TRANSPOSE(_xlfn._xlws.SORT(_xlfn._xlws.FILTER(fields[field_level]&amp;" | "&amp;fields[field_id],fields[experiment_ID]=A120)))</f>
        <v xml:space="preserve">1 | </v>
      </c>
    </row>
    <row r="121" spans="1:2" x14ac:dyDescent="0.25">
      <c r="B121" t="str" cm="1">
        <f t="array" ref="B121">TRANSPOSE(_xlfn._xlws.SORT(_xlfn._xlws.FILTER(fields[field_level]&amp;" | "&amp;fields[field_id],fields[experiment_ID]=A121)))</f>
        <v xml:space="preserve"> | </v>
      </c>
    </row>
    <row r="122" spans="1:2" x14ac:dyDescent="0.25">
      <c r="B122" t="str" cm="1">
        <f t="array" ref="B122">TRANSPOSE(_xlfn._xlws.SORT(_xlfn._xlws.FILTER(fields[field_level]&amp;" | "&amp;fields[field_id],fields[experiment_ID]=A122)))</f>
        <v xml:space="preserve"> | </v>
      </c>
    </row>
    <row r="123" spans="1:2" x14ac:dyDescent="0.25">
      <c r="B123" t="str" cm="1">
        <f t="array" ref="B123">TRANSPOSE(_xlfn._xlws.SORT(_xlfn._xlws.FILTER(fields[field_level]&amp;" | "&amp;fields[field_id],fields[experiment_ID]=A123)))</f>
        <v xml:space="preserve"> | </v>
      </c>
    </row>
    <row r="124" spans="1:2" x14ac:dyDescent="0.25">
      <c r="B124" t="str" cm="1">
        <f t="array" ref="B124">TRANSPOSE(_xlfn._xlws.SORT(_xlfn._xlws.FILTER(fields[field_level]&amp;" | "&amp;fields[field_id],fields[experiment_ID]=A124)))</f>
        <v xml:space="preserve"> | </v>
      </c>
    </row>
    <row r="125" spans="1:2" x14ac:dyDescent="0.25">
      <c r="B125" t="str" cm="1">
        <f t="array" ref="B125">TRANSPOSE(_xlfn._xlws.SORT(_xlfn._xlws.FILTER(fields[field_level]&amp;" | "&amp;fields[field_id],fields[experiment_ID]=A125)))</f>
        <v xml:space="preserve"> | </v>
      </c>
    </row>
    <row r="126" spans="1:2" x14ac:dyDescent="0.25">
      <c r="B126" t="str" cm="1">
        <f t="array" ref="B126">TRANSPOSE(_xlfn._xlws.SORT(_xlfn._xlws.FILTER(fields[field_level]&amp;" | "&amp;fields[field_id],fields[experiment_ID]=A126)))</f>
        <v xml:space="preserve"> | </v>
      </c>
    </row>
    <row r="127" spans="1:2" x14ac:dyDescent="0.25">
      <c r="B127" t="str" cm="1">
        <f t="array" ref="B127">TRANSPOSE(_xlfn._xlws.SORT(_xlfn._xlws.FILTER(fields[field_level]&amp;" | "&amp;fields[field_id],fields[experiment_ID]=A127)))</f>
        <v xml:space="preserve"> | </v>
      </c>
    </row>
    <row r="128" spans="1: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08" customFormat="1" x14ac:dyDescent="0.2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121" s="124" customFormat="1" x14ac:dyDescent="0.25">
      <c r="A1" s="123" t="s">
        <v>2045</v>
      </c>
      <c r="I1" s="125" t="s">
        <v>7438</v>
      </c>
    </row>
    <row r="2" spans="1:121" x14ac:dyDescent="0.25">
      <c r="A2" t="str" cm="1">
        <f t="array" ref="A2:A51">_xlfn._xlws.SORT(_xlfn.UNIQUE(_xlfn._xlws.FILTER(tillage[experiment_ID], tillage[experiment_ID] &lt;&gt; "")))</f>
        <v>Li2014_1979</v>
      </c>
      <c r="B2" t="str" cm="1">
        <f t="array" ref="B2">TRANSPOSE(_xlfn._xlws.SORT(_xlfn._xlws.FILTER(tillage[tillage_level]&amp;" | "&amp;tillage[tillage_treatment_name],tillage[experiment_ID]=A2)))</f>
        <v xml:space="preserve">1 | </v>
      </c>
      <c r="DQ2" cm="1">
        <f t="array" ref="DQ2">TRANSPOSE(_xlfn._xlws.SORT(_xlfn._xlws.FILTER(tillage[tillage_level],tillage[experiment_ID]=A2)))</f>
        <v>1</v>
      </c>
    </row>
    <row r="3" spans="1:121" x14ac:dyDescent="0.25">
      <c r="A3" t="str">
        <v>Li2014_1980</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1" x14ac:dyDescent="0.25">
      <c r="A4" t="str">
        <v>Li2014_1981</v>
      </c>
      <c r="B4" t="str" cm="1">
        <f t="array" ref="B4">TRANSPOSE(_xlfn._xlws.SORT(_xlfn._xlws.FILTER(tillage[tillage_level]&amp;" | "&amp;tillage[tillage_treatment_name],tillage[experiment_ID]=A4)))</f>
        <v xml:space="preserve">1 | </v>
      </c>
      <c r="DQ4" cm="1">
        <f t="array" ref="DQ4">TRANSPOSE(_xlfn._xlws.SORT(_xlfn._xlws.FILTER(tillage[tillage_level],tillage[experiment_ID]=A4)))</f>
        <v>1</v>
      </c>
    </row>
    <row r="5" spans="1:121" x14ac:dyDescent="0.25">
      <c r="A5" t="str">
        <v>Li2014_1982</v>
      </c>
      <c r="B5" t="str" cm="1">
        <f t="array" ref="B5">TRANSPOSE(_xlfn._xlws.SORT(_xlfn._xlws.FILTER(tillage[tillage_level]&amp;" | "&amp;tillage[tillage_treatment_name],tillage[experiment_ID]=A5)))</f>
        <v xml:space="preserve">1 | </v>
      </c>
      <c r="DQ5" cm="1">
        <f t="array" ref="DQ5">TRANSPOSE(_xlfn._xlws.SORT(_xlfn._xlws.FILTER(tillage[tillage_level],tillage[experiment_ID]=A5)))</f>
        <v>1</v>
      </c>
    </row>
    <row r="6" spans="1:121" x14ac:dyDescent="0.25">
      <c r="A6" t="str">
        <v>Li2014_1983</v>
      </c>
      <c r="B6" t="str" cm="1">
        <f t="array" ref="B6">TRANSPOSE(_xlfn._xlws.SORT(_xlfn._xlws.FILTER(tillage[tillage_level]&amp;" | "&amp;tillage[tillage_treatment_name],tillage[experiment_ID]=A6)))</f>
        <v xml:space="preserve">1 | </v>
      </c>
      <c r="DQ6" cm="1">
        <f t="array" ref="DQ6">TRANSPOSE(_xlfn._xlws.SORT(_xlfn._xlws.FILTER(tillage[tillage_level],tillage[experiment_ID]=A6)))</f>
        <v>1</v>
      </c>
    </row>
    <row r="7" spans="1:121" x14ac:dyDescent="0.25">
      <c r="A7" t="str">
        <v>Li2014_1984</v>
      </c>
      <c r="B7" t="str" cm="1">
        <f t="array" ref="B7">TRANSPOSE(_xlfn._xlws.SORT(_xlfn._xlws.FILTER(tillage[tillage_level]&amp;" | "&amp;tillage[tillage_treatment_name],tillage[experiment_ID]=A7)))</f>
        <v xml:space="preserve">1 | </v>
      </c>
      <c r="DQ7" cm="1">
        <f t="array" ref="DQ7">TRANSPOSE(_xlfn._xlws.SORT(_xlfn._xlws.FILTER(tillage[tillage_level],tillage[experiment_ID]=A7)))</f>
        <v>1</v>
      </c>
    </row>
    <row r="8" spans="1:121" x14ac:dyDescent="0.25">
      <c r="A8" t="str">
        <v>Li2014_1985</v>
      </c>
      <c r="B8" t="str" cm="1">
        <f t="array" ref="B8">TRANSPOSE(_xlfn._xlws.SORT(_xlfn._xlws.FILTER(tillage[tillage_level]&amp;" | "&amp;tillage[tillage_treatment_name],tillage[experiment_ID]=A8)))</f>
        <v xml:space="preserve">1 | </v>
      </c>
      <c r="DQ8" cm="1">
        <f t="array" ref="DQ8">TRANSPOSE(_xlfn._xlws.SORT(_xlfn._xlws.FILTER(tillage[tillage_level],tillage[experiment_ID]=A8)))</f>
        <v>1</v>
      </c>
    </row>
    <row r="9" spans="1:121" x14ac:dyDescent="0.25">
      <c r="A9" t="str">
        <v>Li2014_1986</v>
      </c>
      <c r="B9" t="str" cm="1">
        <f t="array" ref="B9">TRANSPOSE(_xlfn._xlws.SORT(_xlfn._xlws.FILTER(tillage[tillage_level]&amp;" | "&amp;tillage[tillage_treatment_name],tillage[experiment_ID]=A9)))</f>
        <v xml:space="preserve">1 | </v>
      </c>
      <c r="DQ9" cm="1">
        <f t="array" ref="DQ9">TRANSPOSE(_xlfn._xlws.SORT(_xlfn._xlws.FILTER(tillage[tillage_level],tillage[experiment_ID]=A9)))</f>
        <v>1</v>
      </c>
    </row>
    <row r="10" spans="1:121" x14ac:dyDescent="0.25">
      <c r="A10" t="str">
        <v>Li2014_1987</v>
      </c>
      <c r="B10" t="str" cm="1">
        <f t="array" ref="B10">TRANSPOSE(_xlfn._xlws.SORT(_xlfn._xlws.FILTER(tillage[tillage_level]&amp;" | "&amp;tillage[tillage_treatment_name],tillage[experiment_ID]=A10)))</f>
        <v xml:space="preserve">1 | </v>
      </c>
      <c r="DQ10" cm="1">
        <f t="array" ref="DQ10">TRANSPOSE(_xlfn._xlws.SORT(_xlfn._xlws.FILTER(tillage[tillage_level],tillage[experiment_ID]=A10)))</f>
        <v>1</v>
      </c>
    </row>
    <row r="11" spans="1:121" x14ac:dyDescent="0.25">
      <c r="A11" t="str">
        <v>Li2014_1988</v>
      </c>
      <c r="B11" t="str" cm="1">
        <f t="array" ref="B11">TRANSPOSE(_xlfn._xlws.SORT(_xlfn._xlws.FILTER(tillage[tillage_level]&amp;" | "&amp;tillage[tillage_treatment_name],tillage[experiment_ID]=A11)))</f>
        <v xml:space="preserve">1 | </v>
      </c>
      <c r="DQ11" cm="1">
        <f t="array" ref="DQ11">TRANSPOSE(_xlfn._xlws.SORT(_xlfn._xlws.FILTER(tillage[tillage_level],tillage[experiment_ID]=A11)))</f>
        <v>1</v>
      </c>
    </row>
    <row r="12" spans="1:121" x14ac:dyDescent="0.25">
      <c r="A12" t="str">
        <v>Li2014_1989</v>
      </c>
      <c r="B12" t="str" cm="1">
        <f t="array" ref="B12">TRANSPOSE(_xlfn._xlws.SORT(_xlfn._xlws.FILTER(tillage[tillage_level]&amp;" | "&amp;tillage[tillage_treatment_name],tillage[experiment_ID]=A12)))</f>
        <v xml:space="preserve">1 | </v>
      </c>
      <c r="DQ12" cm="1">
        <f t="array" ref="DQ12">TRANSPOSE(_xlfn._xlws.SORT(_xlfn._xlws.FILTER(tillage[tillage_level],tillage[experiment_ID]=A12)))</f>
        <v>1</v>
      </c>
    </row>
    <row r="13" spans="1:121" x14ac:dyDescent="0.25">
      <c r="A13" t="str">
        <v>Li2014_1990</v>
      </c>
      <c r="B13" t="str" cm="1">
        <f t="array" ref="B13">TRANSPOSE(_xlfn._xlws.SORT(_xlfn._xlws.FILTER(tillage[tillage_level]&amp;" | "&amp;tillage[tillage_treatment_name],tillage[experiment_ID]=A13)))</f>
        <v xml:space="preserve">1 | </v>
      </c>
      <c r="DQ13" cm="1">
        <f t="array" ref="DQ13">TRANSPOSE(_xlfn._xlws.SORT(_xlfn._xlws.FILTER(tillage[tillage_level],tillage[experiment_ID]=A13)))</f>
        <v>1</v>
      </c>
    </row>
    <row r="14" spans="1:121" x14ac:dyDescent="0.25">
      <c r="A14" t="str">
        <v>Li2014_1991</v>
      </c>
      <c r="B14" t="str" cm="1">
        <f t="array" ref="B14">TRANSPOSE(_xlfn._xlws.SORT(_xlfn._xlws.FILTER(tillage[tillage_level]&amp;" | "&amp;tillage[tillage_treatment_name],tillage[experiment_ID]=A14)))</f>
        <v xml:space="preserve">1 | </v>
      </c>
      <c r="DQ14" cm="1">
        <f t="array" ref="DQ14">TRANSPOSE(_xlfn._xlws.SORT(_xlfn._xlws.FILTER(tillage[tillage_level],tillage[experiment_ID]=A14)))</f>
        <v>1</v>
      </c>
    </row>
    <row r="15" spans="1:121" x14ac:dyDescent="0.25">
      <c r="A15" t="str">
        <v>Li2014_1992</v>
      </c>
      <c r="B15" t="str" cm="1">
        <f t="array" ref="B15">TRANSPOSE(_xlfn._xlws.SORT(_xlfn._xlws.FILTER(tillage[tillage_level]&amp;" | "&amp;tillage[tillage_treatment_name],tillage[experiment_ID]=A15)))</f>
        <v xml:space="preserve">1 | </v>
      </c>
      <c r="DQ15" cm="1">
        <f t="array" ref="DQ15">TRANSPOSE(_xlfn._xlws.SORT(_xlfn._xlws.FILTER(tillage[tillage_level],tillage[experiment_ID]=A15)))</f>
        <v>1</v>
      </c>
    </row>
    <row r="16" spans="1:121" x14ac:dyDescent="0.25">
      <c r="A16" t="str">
        <v>Ventrella2016_1977</v>
      </c>
      <c r="B16" t="str" cm="1">
        <f t="array" ref="B16">TRANSPOSE(_xlfn._xlws.SORT(_xlfn._xlws.FILTER(tillage[tillage_level]&amp;" | "&amp;tillage[tillage_treatment_name],tillage[experiment_ID]=A16)))</f>
        <v xml:space="preserve">1 | </v>
      </c>
      <c r="DQ16" cm="1">
        <f t="array" ref="DQ16">TRANSPOSE(_xlfn._xlws.SORT(_xlfn._xlws.FILTER(tillage[tillage_level],tillage[experiment_ID]=A16)))</f>
        <v>1</v>
      </c>
    </row>
    <row r="17" spans="1:121" x14ac:dyDescent="0.25">
      <c r="A17" t="str">
        <v>Ventrella2016_1978</v>
      </c>
      <c r="B17" t="str" cm="1">
        <f t="array" ref="B17">TRANSPOSE(_xlfn._xlws.SORT(_xlfn._xlws.FILTER(tillage[tillage_level]&amp;" | "&amp;tillage[tillage_treatment_name],tillage[experiment_ID]=A17)))</f>
        <v xml:space="preserve">1 | </v>
      </c>
      <c r="DQ17" cm="1">
        <f t="array" ref="DQ17">TRANSPOSE(_xlfn._xlws.SORT(_xlfn._xlws.FILTER(tillage[tillage_level],tillage[experiment_ID]=A17)))</f>
        <v>1</v>
      </c>
    </row>
    <row r="18" spans="1:121" x14ac:dyDescent="0.25">
      <c r="A18" t="str">
        <v>Ventrella2016_1979</v>
      </c>
      <c r="B18" t="str" cm="1">
        <f t="array" ref="B18">TRANSPOSE(_xlfn._xlws.SORT(_xlfn._xlws.FILTER(tillage[tillage_level]&amp;" | "&amp;tillage[tillage_treatment_name],tillage[experiment_ID]=A18)))</f>
        <v xml:space="preserve">1 | </v>
      </c>
      <c r="DQ18" cm="1">
        <f t="array" ref="DQ18">TRANSPOSE(_xlfn._xlws.SORT(_xlfn._xlws.FILTER(tillage[tillage_level],tillage[experiment_ID]=A18)))</f>
        <v>1</v>
      </c>
    </row>
    <row r="19" spans="1:121" x14ac:dyDescent="0.25">
      <c r="A19" t="str">
        <v>Ventrella2016_1980</v>
      </c>
      <c r="B19" t="str" cm="1">
        <f t="array" ref="B19">TRANSPOSE(_xlfn._xlws.SORT(_xlfn._xlws.FILTER(tillage[tillage_level]&amp;" | "&amp;tillage[tillage_treatment_name],tillage[experiment_ID]=A19)))</f>
        <v xml:space="preserve">1 | </v>
      </c>
      <c r="DQ19" cm="1">
        <f t="array" ref="DQ19">TRANSPOSE(_xlfn._xlws.SORT(_xlfn._xlws.FILTER(tillage[tillage_level],tillage[experiment_ID]=A19)))</f>
        <v>1</v>
      </c>
    </row>
    <row r="20" spans="1:121" x14ac:dyDescent="0.25">
      <c r="A20" t="str">
        <v>Ventrella2016_1981</v>
      </c>
      <c r="B20" t="str" cm="1">
        <f t="array" ref="B20">TRANSPOSE(_xlfn._xlws.SORT(_xlfn._xlws.FILTER(tillage[tillage_level]&amp;" | "&amp;tillage[tillage_treatment_name],tillage[experiment_ID]=A20)))</f>
        <v xml:space="preserve">1 | </v>
      </c>
      <c r="DQ20" cm="1">
        <f t="array" ref="DQ20">TRANSPOSE(_xlfn._xlws.SORT(_xlfn._xlws.FILTER(tillage[tillage_level],tillage[experiment_ID]=A20)))</f>
        <v>1</v>
      </c>
    </row>
    <row r="21" spans="1:121" x14ac:dyDescent="0.25">
      <c r="A21" t="str">
        <v>Ventrella2016_1982</v>
      </c>
      <c r="B21" t="str" cm="1">
        <f t="array" ref="B21">TRANSPOSE(_xlfn._xlws.SORT(_xlfn._xlws.FILTER(tillage[tillage_level]&amp;" | "&amp;tillage[tillage_treatment_name],tillage[experiment_ID]=A21)))</f>
        <v xml:space="preserve">1 | </v>
      </c>
      <c r="DQ21" cm="1">
        <f t="array" ref="DQ21">TRANSPOSE(_xlfn._xlws.SORT(_xlfn._xlws.FILTER(tillage[tillage_level],tillage[experiment_ID]=A21)))</f>
        <v>1</v>
      </c>
    </row>
    <row r="22" spans="1:121" x14ac:dyDescent="0.25">
      <c r="A22" t="str">
        <v>Ventrella2016_1983</v>
      </c>
      <c r="B22" t="str" cm="1">
        <f t="array" ref="B22">TRANSPOSE(_xlfn._xlws.SORT(_xlfn._xlws.FILTER(tillage[tillage_level]&amp;" | "&amp;tillage[tillage_treatment_name],tillage[experiment_ID]=A22)))</f>
        <v xml:space="preserve">1 | </v>
      </c>
      <c r="DQ22" cm="1">
        <f t="array" ref="DQ22">TRANSPOSE(_xlfn._xlws.SORT(_xlfn._xlws.FILTER(tillage[tillage_level],tillage[experiment_ID]=A22)))</f>
        <v>1</v>
      </c>
    </row>
    <row r="23" spans="1:121" x14ac:dyDescent="0.25">
      <c r="A23" t="str">
        <v>Ventrella2016_1984</v>
      </c>
      <c r="B23" t="str" cm="1">
        <f t="array" ref="B23">TRANSPOSE(_xlfn._xlws.SORT(_xlfn._xlws.FILTER(tillage[tillage_level]&amp;" | "&amp;tillage[tillage_treatment_name],tillage[experiment_ID]=A23)))</f>
        <v xml:space="preserve">1 | </v>
      </c>
      <c r="DQ23" cm="1">
        <f t="array" ref="DQ23">TRANSPOSE(_xlfn._xlws.SORT(_xlfn._xlws.FILTER(tillage[tillage_level],tillage[experiment_ID]=A23)))</f>
        <v>1</v>
      </c>
    </row>
    <row r="24" spans="1:121" x14ac:dyDescent="0.25">
      <c r="A24" t="str">
        <v>Ventrella2016_1985</v>
      </c>
      <c r="B24" t="str" cm="1">
        <f t="array" ref="B24">TRANSPOSE(_xlfn._xlws.SORT(_xlfn._xlws.FILTER(tillage[tillage_level]&amp;" | "&amp;tillage[tillage_treatment_name],tillage[experiment_ID]=A24)))</f>
        <v xml:space="preserve">1 | </v>
      </c>
      <c r="DQ24" cm="1">
        <f t="array" ref="DQ24">TRANSPOSE(_xlfn._xlws.SORT(_xlfn._xlws.FILTER(tillage[tillage_level],tillage[experiment_ID]=A24)))</f>
        <v>1</v>
      </c>
    </row>
    <row r="25" spans="1:121" x14ac:dyDescent="0.25">
      <c r="A25" t="str">
        <v>Ventrella2016_1986</v>
      </c>
      <c r="B25" t="str" cm="1">
        <f t="array" ref="B25">TRANSPOSE(_xlfn._xlws.SORT(_xlfn._xlws.FILTER(tillage[tillage_level]&amp;" | "&amp;tillage[tillage_treatment_name],tillage[experiment_ID]=A25)))</f>
        <v xml:space="preserve">1 | </v>
      </c>
      <c r="DQ25" cm="1">
        <f t="array" ref="DQ25">TRANSPOSE(_xlfn._xlws.SORT(_xlfn._xlws.FILTER(tillage[tillage_level],tillage[experiment_ID]=A25)))</f>
        <v>1</v>
      </c>
    </row>
    <row r="26" spans="1:121" x14ac:dyDescent="0.25">
      <c r="A26" t="str">
        <v>Ventrella2016_1987</v>
      </c>
      <c r="B26" t="str" cm="1">
        <f t="array" ref="B26">TRANSPOSE(_xlfn._xlws.SORT(_xlfn._xlws.FILTER(tillage[tillage_level]&amp;" | "&amp;tillage[tillage_treatment_name],tillage[experiment_ID]=A26)))</f>
        <v xml:space="preserve">1 | </v>
      </c>
      <c r="DQ26" cm="1">
        <f t="array" ref="DQ26">TRANSPOSE(_xlfn._xlws.SORT(_xlfn._xlws.FILTER(tillage[tillage_level],tillage[experiment_ID]=A26)))</f>
        <v>1</v>
      </c>
    </row>
    <row r="27" spans="1:121" x14ac:dyDescent="0.25">
      <c r="A27" t="str">
        <v>Ventrella2016_1988</v>
      </c>
      <c r="B27" t="str" cm="1">
        <f t="array" ref="B27">TRANSPOSE(_xlfn._xlws.SORT(_xlfn._xlws.FILTER(tillage[tillage_level]&amp;" | "&amp;tillage[tillage_treatment_name],tillage[experiment_ID]=A27)))</f>
        <v xml:space="preserve">1 | </v>
      </c>
      <c r="DQ27" cm="1">
        <f t="array" ref="DQ27">TRANSPOSE(_xlfn._xlws.SORT(_xlfn._xlws.FILTER(tillage[tillage_level],tillage[experiment_ID]=A27)))</f>
        <v>1</v>
      </c>
    </row>
    <row r="28" spans="1:121" x14ac:dyDescent="0.25">
      <c r="A28" t="str">
        <v>Ventrella2016_1989</v>
      </c>
      <c r="B28" t="str" cm="1">
        <f t="array" ref="B28">TRANSPOSE(_xlfn._xlws.SORT(_xlfn._xlws.FILTER(tillage[tillage_level]&amp;" | "&amp;tillage[tillage_treatment_name],tillage[experiment_ID]=A28)))</f>
        <v xml:space="preserve">1 | </v>
      </c>
      <c r="DQ28" cm="1">
        <f t="array" ref="DQ28">TRANSPOSE(_xlfn._xlws.SORT(_xlfn._xlws.FILTER(tillage[tillage_level],tillage[experiment_ID]=A28)))</f>
        <v>1</v>
      </c>
    </row>
    <row r="29" spans="1:121" x14ac:dyDescent="0.25">
      <c r="A29" t="str">
        <v>Ventrella2016_1990</v>
      </c>
      <c r="B29" t="str" cm="1">
        <f t="array" ref="B29">TRANSPOSE(_xlfn._xlws.SORT(_xlfn._xlws.FILTER(tillage[tillage_level]&amp;" | "&amp;tillage[tillage_treatment_name],tillage[experiment_ID]=A29)))</f>
        <v xml:space="preserve">1 | </v>
      </c>
      <c r="DQ29" cm="1">
        <f t="array" ref="DQ29">TRANSPOSE(_xlfn._xlws.SORT(_xlfn._xlws.FILTER(tillage[tillage_level],tillage[experiment_ID]=A29)))</f>
        <v>1</v>
      </c>
    </row>
    <row r="30" spans="1:121" x14ac:dyDescent="0.25">
      <c r="A30" t="str">
        <v>Ventrella2016_1991</v>
      </c>
      <c r="B30" t="str" cm="1">
        <f t="array" ref="B30">TRANSPOSE(_xlfn._xlws.SORT(_xlfn._xlws.FILTER(tillage[tillage_level]&amp;" | "&amp;tillage[tillage_treatment_name],tillage[experiment_ID]=A30)))</f>
        <v xml:space="preserve">1 | </v>
      </c>
      <c r="DQ30" cm="1">
        <f t="array" ref="DQ30">TRANSPOSE(_xlfn._xlws.SORT(_xlfn._xlws.FILTER(tillage[tillage_level],tillage[experiment_ID]=A30)))</f>
        <v>1</v>
      </c>
    </row>
    <row r="31" spans="1:121" x14ac:dyDescent="0.25">
      <c r="A31" t="str">
        <v>Ventrella2016_1992</v>
      </c>
      <c r="B31" t="str" cm="1">
        <f t="array" ref="B31">TRANSPOSE(_xlfn._xlws.SORT(_xlfn._xlws.FILTER(tillage[tillage_level]&amp;" | "&amp;tillage[tillage_treatment_name],tillage[experiment_ID]=A31)))</f>
        <v xml:space="preserve">1 | </v>
      </c>
      <c r="DQ31" cm="1">
        <f t="array" ref="DQ31">TRANSPOSE(_xlfn._xlws.SORT(_xlfn._xlws.FILTER(tillage[tillage_level],tillage[experiment_ID]=A31)))</f>
        <v>1</v>
      </c>
    </row>
    <row r="32" spans="1:121" x14ac:dyDescent="0.25">
      <c r="A32" t="str">
        <v>Ventrella2016_1993</v>
      </c>
      <c r="B32" t="str" cm="1">
        <f t="array" ref="B32">TRANSPOSE(_xlfn._xlws.SORT(_xlfn._xlws.FILTER(tillage[tillage_level]&amp;" | "&amp;tillage[tillage_treatment_name],tillage[experiment_ID]=A32)))</f>
        <v xml:space="preserve">1 | </v>
      </c>
      <c r="DQ32" cm="1">
        <f t="array" ref="DQ32">TRANSPOSE(_xlfn._xlws.SORT(_xlfn._xlws.FILTER(tillage[tillage_level],tillage[experiment_ID]=A32)))</f>
        <v>1</v>
      </c>
    </row>
    <row r="33" spans="1:121" x14ac:dyDescent="0.25">
      <c r="A33" t="str">
        <v>Ventrella2016_1994</v>
      </c>
      <c r="B33" t="str" cm="1">
        <f t="array" ref="B33">TRANSPOSE(_xlfn._xlws.SORT(_xlfn._xlws.FILTER(tillage[tillage_level]&amp;" | "&amp;tillage[tillage_treatment_name],tillage[experiment_ID]=A33)))</f>
        <v xml:space="preserve">1 | </v>
      </c>
      <c r="DQ33" cm="1">
        <f t="array" ref="DQ33">TRANSPOSE(_xlfn._xlws.SORT(_xlfn._xlws.FILTER(tillage[tillage_level],tillage[experiment_ID]=A33)))</f>
        <v>1</v>
      </c>
    </row>
    <row r="34" spans="1:121" x14ac:dyDescent="0.25">
      <c r="A34" t="str">
        <v>Ventrella2016_1995</v>
      </c>
      <c r="B34" t="str" cm="1">
        <f t="array" ref="B34">TRANSPOSE(_xlfn._xlws.SORT(_xlfn._xlws.FILTER(tillage[tillage_level]&amp;" | "&amp;tillage[tillage_treatment_name],tillage[experiment_ID]=A34)))</f>
        <v xml:space="preserve">1 | </v>
      </c>
      <c r="DQ34" cm="1">
        <f t="array" ref="DQ34">TRANSPOSE(_xlfn._xlws.SORT(_xlfn._xlws.FILTER(tillage[tillage_level],tillage[experiment_ID]=A34)))</f>
        <v>1</v>
      </c>
    </row>
    <row r="35" spans="1:121" x14ac:dyDescent="0.25">
      <c r="A35" t="str">
        <v>Ventrella2016_1996</v>
      </c>
      <c r="B35" t="str" cm="1">
        <f t="array" ref="B35">TRANSPOSE(_xlfn._xlws.SORT(_xlfn._xlws.FILTER(tillage[tillage_level]&amp;" | "&amp;tillage[tillage_treatment_name],tillage[experiment_ID]=A35)))</f>
        <v xml:space="preserve">1 | </v>
      </c>
      <c r="DQ35" cm="1">
        <f t="array" ref="DQ35">TRANSPOSE(_xlfn._xlws.SORT(_xlfn._xlws.FILTER(tillage[tillage_level],tillage[experiment_ID]=A35)))</f>
        <v>1</v>
      </c>
    </row>
    <row r="36" spans="1:121" x14ac:dyDescent="0.25">
      <c r="A36" t="str">
        <v>Ventrella2016_1997</v>
      </c>
      <c r="B36" t="str" cm="1">
        <f t="array" ref="B36">TRANSPOSE(_xlfn._xlws.SORT(_xlfn._xlws.FILTER(tillage[tillage_level]&amp;" | "&amp;tillage[tillage_treatment_name],tillage[experiment_ID]=A36)))</f>
        <v xml:space="preserve">1 | </v>
      </c>
      <c r="DQ36" cm="1">
        <f t="array" ref="DQ36">TRANSPOSE(_xlfn._xlws.SORT(_xlfn._xlws.FILTER(tillage[tillage_level],tillage[experiment_ID]=A36)))</f>
        <v>1</v>
      </c>
    </row>
    <row r="37" spans="1:121" x14ac:dyDescent="0.25">
      <c r="A37" t="str">
        <v>Ventrella2016_1998</v>
      </c>
      <c r="B37" t="str" cm="1">
        <f t="array" ref="B37">TRANSPOSE(_xlfn._xlws.SORT(_xlfn._xlws.FILTER(tillage[tillage_level]&amp;" | "&amp;tillage[tillage_treatment_name],tillage[experiment_ID]=A37)))</f>
        <v xml:space="preserve">1 | </v>
      </c>
      <c r="DQ37" cm="1">
        <f t="array" ref="DQ37">TRANSPOSE(_xlfn._xlws.SORT(_xlfn._xlws.FILTER(tillage[tillage_level],tillage[experiment_ID]=A37)))</f>
        <v>1</v>
      </c>
    </row>
    <row r="38" spans="1:121" x14ac:dyDescent="0.25">
      <c r="A38" t="str">
        <v>Ventrella2016_1999</v>
      </c>
      <c r="B38" t="str" cm="1">
        <f t="array" ref="B38">TRANSPOSE(_xlfn._xlws.SORT(_xlfn._xlws.FILTER(tillage[tillage_level]&amp;" | "&amp;tillage[tillage_treatment_name],tillage[experiment_ID]=A38)))</f>
        <v xml:space="preserve">1 | </v>
      </c>
      <c r="DQ38" cm="1">
        <f t="array" ref="DQ38">TRANSPOSE(_xlfn._xlws.SORT(_xlfn._xlws.FILTER(tillage[tillage_level],tillage[experiment_ID]=A38)))</f>
        <v>1</v>
      </c>
    </row>
    <row r="39" spans="1:121" x14ac:dyDescent="0.25">
      <c r="A39" t="str">
        <v>Ventrella2016_2000</v>
      </c>
      <c r="B39" t="str" cm="1">
        <f t="array" ref="B39">TRANSPOSE(_xlfn._xlws.SORT(_xlfn._xlws.FILTER(tillage[tillage_level]&amp;" | "&amp;tillage[tillage_treatment_name],tillage[experiment_ID]=A39)))</f>
        <v xml:space="preserve">1 | </v>
      </c>
      <c r="DQ39" cm="1">
        <f t="array" ref="DQ39">TRANSPOSE(_xlfn._xlws.SORT(_xlfn._xlws.FILTER(tillage[tillage_level],tillage[experiment_ID]=A39)))</f>
        <v>1</v>
      </c>
    </row>
    <row r="40" spans="1:121" x14ac:dyDescent="0.25">
      <c r="A40" t="str">
        <v>Ventrella2016_2001</v>
      </c>
      <c r="B40" t="str" cm="1">
        <f t="array" ref="B40">TRANSPOSE(_xlfn._xlws.SORT(_xlfn._xlws.FILTER(tillage[tillage_level]&amp;" | "&amp;tillage[tillage_treatment_name],tillage[experiment_ID]=A40)))</f>
        <v xml:space="preserve">1 | </v>
      </c>
      <c r="DQ40" cm="1">
        <f t="array" ref="DQ40">TRANSPOSE(_xlfn._xlws.SORT(_xlfn._xlws.FILTER(tillage[tillage_level],tillage[experiment_ID]=A40)))</f>
        <v>1</v>
      </c>
    </row>
    <row r="41" spans="1:121" x14ac:dyDescent="0.25">
      <c r="A41" t="str">
        <v>Ventrella2016_2002</v>
      </c>
      <c r="B41" t="str" cm="1">
        <f t="array" ref="B41">TRANSPOSE(_xlfn._xlws.SORT(_xlfn._xlws.FILTER(tillage[tillage_level]&amp;" | "&amp;tillage[tillage_treatment_name],tillage[experiment_ID]=A41)))</f>
        <v xml:space="preserve">1 | </v>
      </c>
      <c r="DQ41" cm="1">
        <f t="array" ref="DQ41">TRANSPOSE(_xlfn._xlws.SORT(_xlfn._xlws.FILTER(tillage[tillage_level],tillage[experiment_ID]=A41)))</f>
        <v>1</v>
      </c>
    </row>
    <row r="42" spans="1:121" x14ac:dyDescent="0.25">
      <c r="A42" t="str">
        <v>Ventrella2016_2003</v>
      </c>
      <c r="B42" t="str" cm="1">
        <f t="array" ref="B42">TRANSPOSE(_xlfn._xlws.SORT(_xlfn._xlws.FILTER(tillage[tillage_level]&amp;" | "&amp;tillage[tillage_treatment_name],tillage[experiment_ID]=A42)))</f>
        <v xml:space="preserve">1 | </v>
      </c>
      <c r="DQ42" cm="1">
        <f t="array" ref="DQ42">TRANSPOSE(_xlfn._xlws.SORT(_xlfn._xlws.FILTER(tillage[tillage_level],tillage[experiment_ID]=A42)))</f>
        <v>1</v>
      </c>
    </row>
    <row r="43" spans="1:121" x14ac:dyDescent="0.25">
      <c r="A43" t="str">
        <v>Ventrella2016_2004</v>
      </c>
      <c r="B43" t="str" cm="1">
        <f t="array" ref="B43">TRANSPOSE(_xlfn._xlws.SORT(_xlfn._xlws.FILTER(tillage[tillage_level]&amp;" | "&amp;tillage[tillage_treatment_name],tillage[experiment_ID]=A43)))</f>
        <v xml:space="preserve">1 | </v>
      </c>
      <c r="DQ43" cm="1">
        <f t="array" ref="DQ43">TRANSPOSE(_xlfn._xlws.SORT(_xlfn._xlws.FILTER(tillage[tillage_level],tillage[experiment_ID]=A43)))</f>
        <v>1</v>
      </c>
    </row>
    <row r="44" spans="1:121" x14ac:dyDescent="0.25">
      <c r="A44" t="str">
        <v>Ventrella2016_2005</v>
      </c>
      <c r="B44" t="str" cm="1">
        <f t="array" ref="B44">TRANSPOSE(_xlfn._xlws.SORT(_xlfn._xlws.FILTER(tillage[tillage_level]&amp;" | "&amp;tillage[tillage_treatment_name],tillage[experiment_ID]=A44)))</f>
        <v xml:space="preserve">1 | </v>
      </c>
      <c r="DQ44" cm="1">
        <f t="array" ref="DQ44">TRANSPOSE(_xlfn._xlws.SORT(_xlfn._xlws.FILTER(tillage[tillage_level],tillage[experiment_ID]=A44)))</f>
        <v>1</v>
      </c>
    </row>
    <row r="45" spans="1:121" x14ac:dyDescent="0.25">
      <c r="A45" t="str">
        <v>Ventrella2016_2006</v>
      </c>
      <c r="B45" t="str" cm="1">
        <f t="array" ref="B45">TRANSPOSE(_xlfn._xlws.SORT(_xlfn._xlws.FILTER(tillage[tillage_level]&amp;" | "&amp;tillage[tillage_treatment_name],tillage[experiment_ID]=A45)))</f>
        <v xml:space="preserve">1 | </v>
      </c>
      <c r="DQ45" cm="1">
        <f t="array" ref="DQ45">TRANSPOSE(_xlfn._xlws.SORT(_xlfn._xlws.FILTER(tillage[tillage_level],tillage[experiment_ID]=A45)))</f>
        <v>1</v>
      </c>
    </row>
    <row r="46" spans="1:121" x14ac:dyDescent="0.25">
      <c r="A46" t="str">
        <v>Ventrella2016_2007</v>
      </c>
      <c r="B46" t="str" cm="1">
        <f t="array" ref="B46">TRANSPOSE(_xlfn._xlws.SORT(_xlfn._xlws.FILTER(tillage[tillage_level]&amp;" | "&amp;tillage[tillage_treatment_name],tillage[experiment_ID]=A46)))</f>
        <v xml:space="preserve">1 | </v>
      </c>
      <c r="DQ46" cm="1">
        <f t="array" ref="DQ46">TRANSPOSE(_xlfn._xlws.SORT(_xlfn._xlws.FILTER(tillage[tillage_level],tillage[experiment_ID]=A46)))</f>
        <v>1</v>
      </c>
    </row>
    <row r="47" spans="1:121" x14ac:dyDescent="0.25">
      <c r="A47" t="str">
        <v>Ventrella2016_2008</v>
      </c>
      <c r="B47" t="str" cm="1">
        <f t="array" ref="B47">TRANSPOSE(_xlfn._xlws.SORT(_xlfn._xlws.FILTER(tillage[tillage_level]&amp;" | "&amp;tillage[tillage_treatment_name],tillage[experiment_ID]=A47)))</f>
        <v xml:space="preserve">1 | </v>
      </c>
      <c r="DQ47" cm="1">
        <f t="array" ref="DQ47">TRANSPOSE(_xlfn._xlws.SORT(_xlfn._xlws.FILTER(tillage[tillage_level],tillage[experiment_ID]=A47)))</f>
        <v>1</v>
      </c>
    </row>
    <row r="48" spans="1:121" x14ac:dyDescent="0.25">
      <c r="A48" t="str">
        <v>Ventrella2016_2009</v>
      </c>
      <c r="B48" t="str" cm="1">
        <f t="array" ref="B48">TRANSPOSE(_xlfn._xlws.SORT(_xlfn._xlws.FILTER(tillage[tillage_level]&amp;" | "&amp;tillage[tillage_treatment_name],tillage[experiment_ID]=A48)))</f>
        <v xml:space="preserve">1 | </v>
      </c>
      <c r="DQ48" cm="1">
        <f t="array" ref="DQ48">TRANSPOSE(_xlfn._xlws.SORT(_xlfn._xlws.FILTER(tillage[tillage_level],tillage[experiment_ID]=A48)))</f>
        <v>1</v>
      </c>
    </row>
    <row r="49" spans="1:121" x14ac:dyDescent="0.25">
      <c r="A49" t="str">
        <v>Ventrella2016_2010</v>
      </c>
      <c r="B49" t="str" cm="1">
        <f t="array" ref="B49">TRANSPOSE(_xlfn._xlws.SORT(_xlfn._xlws.FILTER(tillage[tillage_level]&amp;" | "&amp;tillage[tillage_treatment_name],tillage[experiment_ID]=A49)))</f>
        <v xml:space="preserve">1 | </v>
      </c>
      <c r="DQ49" cm="1">
        <f t="array" ref="DQ49">TRANSPOSE(_xlfn._xlws.SORT(_xlfn._xlws.FILTER(tillage[tillage_level],tillage[experiment_ID]=A49)))</f>
        <v>1</v>
      </c>
    </row>
    <row r="50" spans="1:121" x14ac:dyDescent="0.25">
      <c r="A50" t="str">
        <v>Ventrella2016_2011</v>
      </c>
      <c r="B50" t="str" cm="1">
        <f t="array" ref="B50">TRANSPOSE(_xlfn._xlws.SORT(_xlfn._xlws.FILTER(tillage[tillage_level]&amp;" | "&amp;tillage[tillage_treatment_name],tillage[experiment_ID]=A50)))</f>
        <v xml:space="preserve">1 | </v>
      </c>
      <c r="DQ50" cm="1">
        <f t="array" ref="DQ50">TRANSPOSE(_xlfn._xlws.SORT(_xlfn._xlws.FILTER(tillage[tillage_level],tillage[experiment_ID]=A50)))</f>
        <v>1</v>
      </c>
    </row>
    <row r="51" spans="1:121" x14ac:dyDescent="0.25">
      <c r="A51" t="str">
        <v>Ventrella2016_2012</v>
      </c>
      <c r="B51" t="str" cm="1">
        <f t="array" ref="B51">TRANSPOSE(_xlfn._xlws.SORT(_xlfn._xlws.FILTER(tillage[tillage_level]&amp;" | "&amp;tillage[tillage_treatment_name],tillage[experiment_ID]=A51)))</f>
        <v xml:space="preserve">1 | </v>
      </c>
      <c r="DQ51" cm="1">
        <f t="array" ref="DQ51">TRANSPOSE(_xlfn._xlws.SORT(_xlfn._xlws.FILTER(tillage[tillage_level],tillage[experiment_ID]=A51)))</f>
        <v>1</v>
      </c>
    </row>
    <row r="52" spans="1: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1: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1: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1: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1: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1: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1: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1: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1: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1: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1: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1: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1: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2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ColWidth="8.85546875" defaultRowHeight="15" x14ac:dyDescent="0.25"/>
  <cols>
    <col min="1" max="2" width="10.42578125" customWidth="1"/>
    <col min="3" max="200" width="3.140625" customWidth="1"/>
    <col min="16383" max="16383" width="8.7109375" customWidth="1"/>
  </cols>
  <sheetData>
    <row r="1" spans="1:122" s="124" customFormat="1" x14ac:dyDescent="0.25">
      <c r="A1" s="123" t="s">
        <v>7445</v>
      </c>
      <c r="I1" s="125" t="s">
        <v>7438</v>
      </c>
    </row>
    <row r="2" spans="1:122" x14ac:dyDescent="0.25">
      <c r="A2" t="str" cm="1">
        <f t="array" ref="A2">_xlfn._xlws.SORT(_xlfn.UNIQUE(_xlfn._xlws.FILTER(soilAnalyses[experiment_ID], soilAnalyses[experiment_ID] &lt;&gt; "")))</f>
        <v>Boulch2021_9999</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2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R500"/>
  <sheetViews>
    <sheetView workbookViewId="0">
      <selection activeCell="B2" sqref="B2"/>
    </sheetView>
  </sheetViews>
  <sheetFormatPr defaultColWidth="8.85546875" defaultRowHeight="15" x14ac:dyDescent="0.25"/>
  <cols>
    <col min="1" max="2" width="10.42578125" customWidth="1"/>
    <col min="3" max="200" width="3.140625" customWidth="1"/>
    <col min="16383" max="16383" width="8.7109375" customWidth="1"/>
  </cols>
  <sheetData>
    <row r="1" spans="1:122" s="124" customFormat="1" x14ac:dyDescent="0.25">
      <c r="A1" s="123" t="s">
        <v>1672</v>
      </c>
      <c r="I1" s="125" t="s">
        <v>7438</v>
      </c>
    </row>
    <row r="2" spans="1:122" x14ac:dyDescent="0.25">
      <c r="A2" t="str" cm="1">
        <f t="array" ref="A2:A70">_xlfn._xlws.SORT(_xlfn.UNIQUE(_xlfn._xlws.FILTER(initialConditions[experiment_ID], initialConditions[experiment_ID] &lt;&gt; "")))</f>
        <v>Boulch2021_9999</v>
      </c>
      <c r="B2" t="str" cm="1">
        <f t="array" ref="B2:C2">TRANSPOSE(_xlfn._xlws.SORT(_xlfn._xlws.FILTER(initialConditions[initial_conditions_level]&amp;" | "&amp;initialConditions[initial_conditions_name],initialConditions[experiment_ID]=A2)))</f>
        <v>1 | beauvais</v>
      </c>
      <c r="C2" t="str">
        <v>2 | catillon</v>
      </c>
      <c r="DQ2" cm="1">
        <f t="array" ref="DQ2:DR2">TRANSPOSE(_xlfn._xlws.SORT(_xlfn._xlws.FILTER(initialConditions[initial_conditions_level],initialConditions[experiment_ID]=A2)))</f>
        <v>1</v>
      </c>
      <c r="DR2">
        <v>2</v>
      </c>
    </row>
    <row r="3" spans="1:122" x14ac:dyDescent="0.25">
      <c r="A3" t="str">
        <v>Dettori2017_1974</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2" x14ac:dyDescent="0.25">
      <c r="A4" t="str">
        <v>Dettori2017_1975</v>
      </c>
      <c r="B4" t="str" cm="1">
        <f t="array" ref="B4">TRANSPOSE(_xlfn._xlws.SORT(_xlfn._xlws.FILTER(initialConditions[initial_conditions_level]&amp;" | "&amp;initialConditions[initial_conditions_name],initialConditions[experiment_ID]=A4)))</f>
        <v xml:space="preserve">1 | </v>
      </c>
      <c r="DQ4" cm="1">
        <f t="array" ref="DQ4">TRANSPOSE(_xlfn._xlws.SORT(_xlfn._xlws.FILTER(initialConditions[initial_conditions_level],initialConditions[experiment_ID]=A4)))</f>
        <v>1</v>
      </c>
    </row>
    <row r="5" spans="1:122" x14ac:dyDescent="0.25">
      <c r="A5" t="str">
        <v>Dettori2017_1976</v>
      </c>
      <c r="B5" t="str" cm="1">
        <f t="array" ref="B5">TRANSPOSE(_xlfn._xlws.SORT(_xlfn._xlws.FILTER(initialConditions[initial_conditions_level]&amp;" | "&amp;initialConditions[initial_conditions_name],initialConditions[experiment_ID]=A5)))</f>
        <v xml:space="preserve">1 | </v>
      </c>
      <c r="DQ5" cm="1">
        <f t="array" ref="DQ5">TRANSPOSE(_xlfn._xlws.SORT(_xlfn._xlws.FILTER(initialConditions[initial_conditions_level],initialConditions[experiment_ID]=A5)))</f>
        <v>1</v>
      </c>
    </row>
    <row r="6" spans="1:122" x14ac:dyDescent="0.25">
      <c r="A6" t="str">
        <v>Dettori2017_1977</v>
      </c>
      <c r="B6" t="str" cm="1">
        <f t="array" ref="B6">TRANSPOSE(_xlfn._xlws.SORT(_xlfn._xlws.FILTER(initialConditions[initial_conditions_level]&amp;" | "&amp;initialConditions[initial_conditions_name],initialConditions[experiment_ID]=A6)))</f>
        <v xml:space="preserve">1 | </v>
      </c>
      <c r="DQ6" cm="1">
        <f t="array" ref="DQ6">TRANSPOSE(_xlfn._xlws.SORT(_xlfn._xlws.FILTER(initialConditions[initial_conditions_level],initialConditions[experiment_ID]=A6)))</f>
        <v>1</v>
      </c>
    </row>
    <row r="7" spans="1:122" x14ac:dyDescent="0.25">
      <c r="A7" t="str">
        <v>Dettori2017_1978</v>
      </c>
      <c r="B7" t="str" cm="1">
        <f t="array" ref="B7">TRANSPOSE(_xlfn._xlws.SORT(_xlfn._xlws.FILTER(initialConditions[initial_conditions_level]&amp;" | "&amp;initialConditions[initial_conditions_name],initialConditions[experiment_ID]=A7)))</f>
        <v xml:space="preserve">1 | </v>
      </c>
      <c r="DQ7" cm="1">
        <f t="array" ref="DQ7">TRANSPOSE(_xlfn._xlws.SORT(_xlfn._xlws.FILTER(initialConditions[initial_conditions_level],initialConditions[experiment_ID]=A7)))</f>
        <v>1</v>
      </c>
    </row>
    <row r="8" spans="1:122" x14ac:dyDescent="0.25">
      <c r="A8" t="str">
        <v>Dettori2017_1979</v>
      </c>
      <c r="B8" t="str" cm="1">
        <f t="array" ref="B8">TRANSPOSE(_xlfn._xlws.SORT(_xlfn._xlws.FILTER(initialConditions[initial_conditions_level]&amp;" | "&amp;initialConditions[initial_conditions_name],initialConditions[experiment_ID]=A8)))</f>
        <v xml:space="preserve">1 | </v>
      </c>
      <c r="DQ8" cm="1">
        <f t="array" ref="DQ8">TRANSPOSE(_xlfn._xlws.SORT(_xlfn._xlws.FILTER(initialConditions[initial_conditions_level],initialConditions[experiment_ID]=A8)))</f>
        <v>1</v>
      </c>
    </row>
    <row r="9" spans="1:122" x14ac:dyDescent="0.25">
      <c r="A9" t="str">
        <v>Dettori2017_1980</v>
      </c>
      <c r="B9" t="str" cm="1">
        <f t="array" ref="B9">TRANSPOSE(_xlfn._xlws.SORT(_xlfn._xlws.FILTER(initialConditions[initial_conditions_level]&amp;" | "&amp;initialConditions[initial_conditions_name],initialConditions[experiment_ID]=A9)))</f>
        <v xml:space="preserve">1 | </v>
      </c>
      <c r="DQ9" cm="1">
        <f t="array" ref="DQ9">TRANSPOSE(_xlfn._xlws.SORT(_xlfn._xlws.FILTER(initialConditions[initial_conditions_level],initialConditions[experiment_ID]=A9)))</f>
        <v>1</v>
      </c>
    </row>
    <row r="10" spans="1:122" x14ac:dyDescent="0.25">
      <c r="A10" t="str">
        <v>Dettori2017_1981</v>
      </c>
      <c r="B10" t="str" cm="1">
        <f t="array" ref="B10">TRANSPOSE(_xlfn._xlws.SORT(_xlfn._xlws.FILTER(initialConditions[initial_conditions_level]&amp;" | "&amp;initialConditions[initial_conditions_name],initialConditions[experiment_ID]=A10)))</f>
        <v xml:space="preserve">1 | </v>
      </c>
      <c r="DQ10" cm="1">
        <f t="array" ref="DQ10">TRANSPOSE(_xlfn._xlws.SORT(_xlfn._xlws.FILTER(initialConditions[initial_conditions_level],initialConditions[experiment_ID]=A10)))</f>
        <v>1</v>
      </c>
    </row>
    <row r="11" spans="1:122" x14ac:dyDescent="0.25">
      <c r="A11" t="str">
        <v>Dettori2017_1982</v>
      </c>
      <c r="B11" t="str" cm="1">
        <f t="array" ref="B11">TRANSPOSE(_xlfn._xlws.SORT(_xlfn._xlws.FILTER(initialConditions[initial_conditions_level]&amp;" | "&amp;initialConditions[initial_conditions_name],initialConditions[experiment_ID]=A11)))</f>
        <v xml:space="preserve">1 | </v>
      </c>
      <c r="DQ11" cm="1">
        <f t="array" ref="DQ11">TRANSPOSE(_xlfn._xlws.SORT(_xlfn._xlws.FILTER(initialConditions[initial_conditions_level],initialConditions[experiment_ID]=A11)))</f>
        <v>1</v>
      </c>
    </row>
    <row r="12" spans="1:122" x14ac:dyDescent="0.25">
      <c r="A12" t="str">
        <v>Dettori2017_1983</v>
      </c>
      <c r="B12" t="str" cm="1">
        <f t="array" ref="B12">TRANSPOSE(_xlfn._xlws.SORT(_xlfn._xlws.FILTER(initialConditions[initial_conditions_level]&amp;" | "&amp;initialConditions[initial_conditions_name],initialConditions[experiment_ID]=A12)))</f>
        <v xml:space="preserve">1 | </v>
      </c>
      <c r="DQ12" cm="1">
        <f t="array" ref="DQ12">TRANSPOSE(_xlfn._xlws.SORT(_xlfn._xlws.FILTER(initialConditions[initial_conditions_level],initialConditions[experiment_ID]=A12)))</f>
        <v>1</v>
      </c>
    </row>
    <row r="13" spans="1:122" x14ac:dyDescent="0.25">
      <c r="A13" t="str">
        <v>Dettori2017_1984</v>
      </c>
      <c r="B13" t="str" cm="1">
        <f t="array" ref="B13">TRANSPOSE(_xlfn._xlws.SORT(_xlfn._xlws.FILTER(initialConditions[initial_conditions_level]&amp;" | "&amp;initialConditions[initial_conditions_name],initialConditions[experiment_ID]=A13)))</f>
        <v xml:space="preserve">1 | </v>
      </c>
      <c r="DQ13" cm="1">
        <f t="array" ref="DQ13">TRANSPOSE(_xlfn._xlws.SORT(_xlfn._xlws.FILTER(initialConditions[initial_conditions_level],initialConditions[experiment_ID]=A13)))</f>
        <v>1</v>
      </c>
    </row>
    <row r="14" spans="1:122" x14ac:dyDescent="0.25">
      <c r="A14" t="str">
        <v>Dettori2017_1985</v>
      </c>
      <c r="B14" t="str" cm="1">
        <f t="array" ref="B14">TRANSPOSE(_xlfn._xlws.SORT(_xlfn._xlws.FILTER(initialConditions[initial_conditions_level]&amp;" | "&amp;initialConditions[initial_conditions_name],initialConditions[experiment_ID]=A14)))</f>
        <v xml:space="preserve">1 | </v>
      </c>
      <c r="DQ14" cm="1">
        <f t="array" ref="DQ14">TRANSPOSE(_xlfn._xlws.SORT(_xlfn._xlws.FILTER(initialConditions[initial_conditions_level],initialConditions[experiment_ID]=A14)))</f>
        <v>1</v>
      </c>
    </row>
    <row r="15" spans="1:122" x14ac:dyDescent="0.25">
      <c r="A15" t="str">
        <v>Dettori2017_1986</v>
      </c>
      <c r="B15" t="str" cm="1">
        <f t="array" ref="B15">TRANSPOSE(_xlfn._xlws.SORT(_xlfn._xlws.FILTER(initialConditions[initial_conditions_level]&amp;" | "&amp;initialConditions[initial_conditions_name],initialConditions[experiment_ID]=A15)))</f>
        <v xml:space="preserve">1 | </v>
      </c>
      <c r="DQ15" cm="1">
        <f t="array" ref="DQ15">TRANSPOSE(_xlfn._xlws.SORT(_xlfn._xlws.FILTER(initialConditions[initial_conditions_level],initialConditions[experiment_ID]=A15)))</f>
        <v>1</v>
      </c>
    </row>
    <row r="16" spans="1:122" x14ac:dyDescent="0.25">
      <c r="A16" t="str">
        <v>Dettori2017_1987</v>
      </c>
      <c r="B16" t="str" cm="1">
        <f t="array" ref="B16">TRANSPOSE(_xlfn._xlws.SORT(_xlfn._xlws.FILTER(initialConditions[initial_conditions_level]&amp;" | "&amp;initialConditions[initial_conditions_name],initialConditions[experiment_ID]=A16)))</f>
        <v xml:space="preserve">1 | </v>
      </c>
      <c r="DQ16" cm="1">
        <f t="array" ref="DQ16">TRANSPOSE(_xlfn._xlws.SORT(_xlfn._xlws.FILTER(initialConditions[initial_conditions_level],initialConditions[experiment_ID]=A16)))</f>
        <v>1</v>
      </c>
    </row>
    <row r="17" spans="1:121" x14ac:dyDescent="0.25">
      <c r="A17" t="str">
        <v>Dettori2017_1988</v>
      </c>
      <c r="B17" t="str" cm="1">
        <f t="array" ref="B17">TRANSPOSE(_xlfn._xlws.SORT(_xlfn._xlws.FILTER(initialConditions[initial_conditions_level]&amp;" | "&amp;initialConditions[initial_conditions_name],initialConditions[experiment_ID]=A17)))</f>
        <v xml:space="preserve">1 | </v>
      </c>
      <c r="DQ17" cm="1">
        <f t="array" ref="DQ17">TRANSPOSE(_xlfn._xlws.SORT(_xlfn._xlws.FILTER(initialConditions[initial_conditions_level],initialConditions[experiment_ID]=A17)))</f>
        <v>1</v>
      </c>
    </row>
    <row r="18" spans="1:121" x14ac:dyDescent="0.25">
      <c r="A18" t="str">
        <v>Dettori2017_1989</v>
      </c>
      <c r="B18" t="str" cm="1">
        <f t="array" ref="B18">TRANSPOSE(_xlfn._xlws.SORT(_xlfn._xlws.FILTER(initialConditions[initial_conditions_level]&amp;" | "&amp;initialConditions[initial_conditions_name],initialConditions[experiment_ID]=A18)))</f>
        <v xml:space="preserve">1 | </v>
      </c>
      <c r="DQ18" cm="1">
        <f t="array" ref="DQ18">TRANSPOSE(_xlfn._xlws.SORT(_xlfn._xlws.FILTER(initialConditions[initial_conditions_level],initialConditions[experiment_ID]=A18)))</f>
        <v>1</v>
      </c>
    </row>
    <row r="19" spans="1:121" x14ac:dyDescent="0.25">
      <c r="A19" t="str">
        <v>Dettori2017_1990</v>
      </c>
      <c r="B19" t="str" cm="1">
        <f t="array" ref="B19">TRANSPOSE(_xlfn._xlws.SORT(_xlfn._xlws.FILTER(initialConditions[initial_conditions_level]&amp;" | "&amp;initialConditions[initial_conditions_name],initialConditions[experiment_ID]=A19)))</f>
        <v xml:space="preserve">1 | </v>
      </c>
      <c r="DQ19" cm="1">
        <f t="array" ref="DQ19">TRANSPOSE(_xlfn._xlws.SORT(_xlfn._xlws.FILTER(initialConditions[initial_conditions_level],initialConditions[experiment_ID]=A19)))</f>
        <v>1</v>
      </c>
    </row>
    <row r="20" spans="1:121" x14ac:dyDescent="0.25">
      <c r="A20" t="str">
        <v>Dettori2017_1991</v>
      </c>
      <c r="B20" t="str" cm="1">
        <f t="array" ref="B20">TRANSPOSE(_xlfn._xlws.SORT(_xlfn._xlws.FILTER(initialConditions[initial_conditions_level]&amp;" | "&amp;initialConditions[initial_conditions_name],initialConditions[experiment_ID]=A20)))</f>
        <v xml:space="preserve">1 | </v>
      </c>
      <c r="DQ20" cm="1">
        <f t="array" ref="DQ20">TRANSPOSE(_xlfn._xlws.SORT(_xlfn._xlws.FILTER(initialConditions[initial_conditions_level],initialConditions[experiment_ID]=A20)))</f>
        <v>1</v>
      </c>
    </row>
    <row r="21" spans="1:121" x14ac:dyDescent="0.25">
      <c r="A21" t="str">
        <v>Dettori2017_1992</v>
      </c>
      <c r="B21" t="str" cm="1">
        <f t="array" ref="B21">TRANSPOSE(_xlfn._xlws.SORT(_xlfn._xlws.FILTER(initialConditions[initial_conditions_level]&amp;" | "&amp;initialConditions[initial_conditions_name],initialConditions[experiment_ID]=A21)))</f>
        <v xml:space="preserve">1 | </v>
      </c>
      <c r="DQ21" cm="1">
        <f t="array" ref="DQ21">TRANSPOSE(_xlfn._xlws.SORT(_xlfn._xlws.FILTER(initialConditions[initial_conditions_level],initialConditions[experiment_ID]=A21)))</f>
        <v>1</v>
      </c>
    </row>
    <row r="22" spans="1:121" x14ac:dyDescent="0.25">
      <c r="A22" t="str">
        <v>Dettori2017_1993</v>
      </c>
      <c r="B22" t="str" cm="1">
        <f t="array" ref="B22">TRANSPOSE(_xlfn._xlws.SORT(_xlfn._xlws.FILTER(initialConditions[initial_conditions_level]&amp;" | "&amp;initialConditions[initial_conditions_name],initialConditions[experiment_ID]=A22)))</f>
        <v xml:space="preserve">1 | </v>
      </c>
      <c r="DQ22" cm="1">
        <f t="array" ref="DQ22">TRANSPOSE(_xlfn._xlws.SORT(_xlfn._xlws.FILTER(initialConditions[initial_conditions_level],initialConditions[experiment_ID]=A22)))</f>
        <v>1</v>
      </c>
    </row>
    <row r="23" spans="1:121" x14ac:dyDescent="0.25">
      <c r="A23" t="str">
        <v>Dettori2017_1994</v>
      </c>
      <c r="B23" t="str" cm="1">
        <f t="array" ref="B23">TRANSPOSE(_xlfn._xlws.SORT(_xlfn._xlws.FILTER(initialConditions[initial_conditions_level]&amp;" | "&amp;initialConditions[initial_conditions_name],initialConditions[experiment_ID]=A23)))</f>
        <v xml:space="preserve">1 | </v>
      </c>
      <c r="DQ23" cm="1">
        <f t="array" ref="DQ23">TRANSPOSE(_xlfn._xlws.SORT(_xlfn._xlws.FILTER(initialConditions[initial_conditions_level],initialConditions[experiment_ID]=A23)))</f>
        <v>1</v>
      </c>
    </row>
    <row r="24" spans="1:121" x14ac:dyDescent="0.25">
      <c r="A24" t="str">
        <v>Dettori2017_1995</v>
      </c>
      <c r="B24" t="str" cm="1">
        <f t="array" ref="B24">TRANSPOSE(_xlfn._xlws.SORT(_xlfn._xlws.FILTER(initialConditions[initial_conditions_level]&amp;" | "&amp;initialConditions[initial_conditions_name],initialConditions[experiment_ID]=A24)))</f>
        <v xml:space="preserve">1 | </v>
      </c>
      <c r="DQ24" cm="1">
        <f t="array" ref="DQ24">TRANSPOSE(_xlfn._xlws.SORT(_xlfn._xlws.FILTER(initialConditions[initial_conditions_level],initialConditions[experiment_ID]=A24)))</f>
        <v>1</v>
      </c>
    </row>
    <row r="25" spans="1:121" x14ac:dyDescent="0.25">
      <c r="A25" t="str">
        <v>Dettori2017_1996</v>
      </c>
      <c r="B25" t="str" cm="1">
        <f t="array" ref="B25">TRANSPOSE(_xlfn._xlws.SORT(_xlfn._xlws.FILTER(initialConditions[initial_conditions_level]&amp;" | "&amp;initialConditions[initial_conditions_name],initialConditions[experiment_ID]=A25)))</f>
        <v xml:space="preserve">1 | </v>
      </c>
      <c r="DQ25" cm="1">
        <f t="array" ref="DQ25">TRANSPOSE(_xlfn._xlws.SORT(_xlfn._xlws.FILTER(initialConditions[initial_conditions_level],initialConditions[experiment_ID]=A25)))</f>
        <v>1</v>
      </c>
    </row>
    <row r="26" spans="1:121" x14ac:dyDescent="0.25">
      <c r="A26" t="str">
        <v>Dettori2017_1997</v>
      </c>
      <c r="B26" t="str" cm="1">
        <f t="array" ref="B26">TRANSPOSE(_xlfn._xlws.SORT(_xlfn._xlws.FILTER(initialConditions[initial_conditions_level]&amp;" | "&amp;initialConditions[initial_conditions_name],initialConditions[experiment_ID]=A26)))</f>
        <v xml:space="preserve">1 | </v>
      </c>
      <c r="DQ26" cm="1">
        <f t="array" ref="DQ26">TRANSPOSE(_xlfn._xlws.SORT(_xlfn._xlws.FILTER(initialConditions[initial_conditions_level],initialConditions[experiment_ID]=A26)))</f>
        <v>1</v>
      </c>
    </row>
    <row r="27" spans="1:121" x14ac:dyDescent="0.25">
      <c r="A27" t="str">
        <v>Dettori2017_1998</v>
      </c>
      <c r="B27" t="str" cm="1">
        <f t="array" ref="B27">TRANSPOSE(_xlfn._xlws.SORT(_xlfn._xlws.FILTER(initialConditions[initial_conditions_level]&amp;" | "&amp;initialConditions[initial_conditions_name],initialConditions[experiment_ID]=A27)))</f>
        <v xml:space="preserve">1 | </v>
      </c>
      <c r="DQ27" cm="1">
        <f t="array" ref="DQ27">TRANSPOSE(_xlfn._xlws.SORT(_xlfn._xlws.FILTER(initialConditions[initial_conditions_level],initialConditions[experiment_ID]=A27)))</f>
        <v>1</v>
      </c>
    </row>
    <row r="28" spans="1:121" x14ac:dyDescent="0.25">
      <c r="A28" t="str">
        <v>Dettori2017_1999</v>
      </c>
      <c r="B28" t="str" cm="1">
        <f t="array" ref="B28">TRANSPOSE(_xlfn._xlws.SORT(_xlfn._xlws.FILTER(initialConditions[initial_conditions_level]&amp;" | "&amp;initialConditions[initial_conditions_name],initialConditions[experiment_ID]=A28)))</f>
        <v xml:space="preserve">1 | </v>
      </c>
      <c r="DQ28" cm="1">
        <f t="array" ref="DQ28">TRANSPOSE(_xlfn._xlws.SORT(_xlfn._xlws.FILTER(initialConditions[initial_conditions_level],initialConditions[experiment_ID]=A28)))</f>
        <v>1</v>
      </c>
    </row>
    <row r="29" spans="1:121" x14ac:dyDescent="0.25">
      <c r="A29" t="str">
        <v>Dettori2017_2000</v>
      </c>
      <c r="B29" t="str" cm="1">
        <f t="array" ref="B29">TRANSPOSE(_xlfn._xlws.SORT(_xlfn._xlws.FILTER(initialConditions[initial_conditions_level]&amp;" | "&amp;initialConditions[initial_conditions_name],initialConditions[experiment_ID]=A29)))</f>
        <v xml:space="preserve">1 | </v>
      </c>
      <c r="DQ29" cm="1">
        <f t="array" ref="DQ29">TRANSPOSE(_xlfn._xlws.SORT(_xlfn._xlws.FILTER(initialConditions[initial_conditions_level],initialConditions[experiment_ID]=A29)))</f>
        <v>1</v>
      </c>
    </row>
    <row r="30" spans="1:121" x14ac:dyDescent="0.25">
      <c r="A30" t="str">
        <v>Dettori2017_2001</v>
      </c>
      <c r="B30" t="str" cm="1">
        <f t="array" ref="B30">TRANSPOSE(_xlfn._xlws.SORT(_xlfn._xlws.FILTER(initialConditions[initial_conditions_level]&amp;" | "&amp;initialConditions[initial_conditions_name],initialConditions[experiment_ID]=A30)))</f>
        <v xml:space="preserve">1 | </v>
      </c>
      <c r="DQ30" cm="1">
        <f t="array" ref="DQ30">TRANSPOSE(_xlfn._xlws.SORT(_xlfn._xlws.FILTER(initialConditions[initial_conditions_level],initialConditions[experiment_ID]=A30)))</f>
        <v>1</v>
      </c>
    </row>
    <row r="31" spans="1:121" x14ac:dyDescent="0.25">
      <c r="A31" t="str">
        <v>Dettori2017_2002</v>
      </c>
      <c r="B31" t="str" cm="1">
        <f t="array" ref="B31">TRANSPOSE(_xlfn._xlws.SORT(_xlfn._xlws.FILTER(initialConditions[initial_conditions_level]&amp;" | "&amp;initialConditions[initial_conditions_name],initialConditions[experiment_ID]=A31)))</f>
        <v xml:space="preserve">1 | </v>
      </c>
      <c r="DQ31" cm="1">
        <f t="array" ref="DQ31">TRANSPOSE(_xlfn._xlws.SORT(_xlfn._xlws.FILTER(initialConditions[initial_conditions_level],initialConditions[experiment_ID]=A31)))</f>
        <v>1</v>
      </c>
    </row>
    <row r="32" spans="1:121" x14ac:dyDescent="0.25">
      <c r="A32" t="str">
        <v>Dettori2017_2003</v>
      </c>
      <c r="B32" t="str" cm="1">
        <f t="array" ref="B32">TRANSPOSE(_xlfn._xlws.SORT(_xlfn._xlws.FILTER(initialConditions[initial_conditions_level]&amp;" | "&amp;initialConditions[initial_conditions_name],initialConditions[experiment_ID]=A32)))</f>
        <v xml:space="preserve">1 | </v>
      </c>
      <c r="DQ32" cm="1">
        <f t="array" ref="DQ32">TRANSPOSE(_xlfn._xlws.SORT(_xlfn._xlws.FILTER(initialConditions[initial_conditions_level],initialConditions[experiment_ID]=A32)))</f>
        <v>1</v>
      </c>
    </row>
    <row r="33" spans="1:122" x14ac:dyDescent="0.25">
      <c r="A33" t="str">
        <v>Dettori2017_2004</v>
      </c>
      <c r="B33" t="str" cm="1">
        <f t="array" ref="B33">TRANSPOSE(_xlfn._xlws.SORT(_xlfn._xlws.FILTER(initialConditions[initial_conditions_level]&amp;" | "&amp;initialConditions[initial_conditions_name],initialConditions[experiment_ID]=A33)))</f>
        <v xml:space="preserve">1 | </v>
      </c>
      <c r="DQ33" cm="1">
        <f t="array" ref="DQ33">TRANSPOSE(_xlfn._xlws.SORT(_xlfn._xlws.FILTER(initialConditions[initial_conditions_level],initialConditions[experiment_ID]=A33)))</f>
        <v>1</v>
      </c>
    </row>
    <row r="34" spans="1:122" x14ac:dyDescent="0.25">
      <c r="A34" t="str">
        <v>Spiertz1978_1976</v>
      </c>
      <c r="B34" t="str" cm="1">
        <f t="array" ref="B34">TRANSPOSE(_xlfn._xlws.SORT(_xlfn._xlws.FILTER(initialConditions[initial_conditions_level]&amp;" | "&amp;initialConditions[initial_conditions_name],initialConditions[experiment_ID]=A34)))</f>
        <v xml:space="preserve">1 | </v>
      </c>
      <c r="DQ34" cm="1">
        <f t="array" ref="DQ34">TRANSPOSE(_xlfn._xlws.SORT(_xlfn._xlws.FILTER(initialConditions[initial_conditions_level],initialConditions[experiment_ID]=A34)))</f>
        <v>1</v>
      </c>
    </row>
    <row r="35" spans="1:122" x14ac:dyDescent="0.25">
      <c r="A35" t="str">
        <v>Ventrella2016_1977</v>
      </c>
      <c r="B35" t="str" cm="1">
        <f t="array" ref="B35:C35">TRANSPOSE(_xlfn._xlws.SORT(_xlfn._xlws.FILTER(initialConditions[initial_conditions_level]&amp;" | "&amp;initialConditions[initial_conditions_name],initialConditions[experiment_ID]=A35)))</f>
        <v>1 | T1</v>
      </c>
      <c r="C35" t="str">
        <v>2 | T2_T2_T3_T4_T5_T6_T7_T8</v>
      </c>
      <c r="DQ35" cm="1">
        <f t="array" ref="DQ35:DR35">TRANSPOSE(_xlfn._xlws.SORT(_xlfn._xlws.FILTER(initialConditions[initial_conditions_level],initialConditions[experiment_ID]=A35)))</f>
        <v>1</v>
      </c>
      <c r="DR35">
        <v>2</v>
      </c>
    </row>
    <row r="36" spans="1:122" x14ac:dyDescent="0.25">
      <c r="A36" t="str">
        <v>Ventrella2016_1978</v>
      </c>
      <c r="B36" t="str" cm="1">
        <f t="array" ref="B36:C36">TRANSPOSE(_xlfn._xlws.SORT(_xlfn._xlws.FILTER(initialConditions[initial_conditions_level]&amp;" | "&amp;initialConditions[initial_conditions_name],initialConditions[experiment_ID]=A36)))</f>
        <v>1 | T1</v>
      </c>
      <c r="C36" t="str">
        <v>2 | T2_T2_T3_T4_T5_T6_T7_T8</v>
      </c>
      <c r="DQ36" cm="1">
        <f t="array" ref="DQ36:DR36">TRANSPOSE(_xlfn._xlws.SORT(_xlfn._xlws.FILTER(initialConditions[initial_conditions_level],initialConditions[experiment_ID]=A36)))</f>
        <v>1</v>
      </c>
      <c r="DR36">
        <v>2</v>
      </c>
    </row>
    <row r="37" spans="1:122" x14ac:dyDescent="0.25">
      <c r="A37" t="str">
        <v>Ventrella2016_1979</v>
      </c>
      <c r="B37" t="str" cm="1">
        <f t="array" ref="B37:C37">TRANSPOSE(_xlfn._xlws.SORT(_xlfn._xlws.FILTER(initialConditions[initial_conditions_level]&amp;" | "&amp;initialConditions[initial_conditions_name],initialConditions[experiment_ID]=A37)))</f>
        <v>1 | T1</v>
      </c>
      <c r="C37" t="str">
        <v>2 | T2_T2_T3_T4_T5_T6_T7_T8</v>
      </c>
      <c r="DQ37" cm="1">
        <f t="array" ref="DQ37:DR37">TRANSPOSE(_xlfn._xlws.SORT(_xlfn._xlws.FILTER(initialConditions[initial_conditions_level],initialConditions[experiment_ID]=A37)))</f>
        <v>1</v>
      </c>
      <c r="DR37">
        <v>2</v>
      </c>
    </row>
    <row r="38" spans="1:122" x14ac:dyDescent="0.25">
      <c r="A38" t="str">
        <v>Ventrella2016_1980</v>
      </c>
      <c r="B38" t="str" cm="1">
        <f t="array" ref="B38:C38">TRANSPOSE(_xlfn._xlws.SORT(_xlfn._xlws.FILTER(initialConditions[initial_conditions_level]&amp;" | "&amp;initialConditions[initial_conditions_name],initialConditions[experiment_ID]=A38)))</f>
        <v>1 | T1</v>
      </c>
      <c r="C38" t="str">
        <v>2 | T2_T2_T3_T4_T5_T6_T7_T8</v>
      </c>
      <c r="DQ38" cm="1">
        <f t="array" ref="DQ38:DR38">TRANSPOSE(_xlfn._xlws.SORT(_xlfn._xlws.FILTER(initialConditions[initial_conditions_level],initialConditions[experiment_ID]=A38)))</f>
        <v>1</v>
      </c>
      <c r="DR38">
        <v>2</v>
      </c>
    </row>
    <row r="39" spans="1:122" x14ac:dyDescent="0.25">
      <c r="A39" t="str">
        <v>Ventrella2016_1981</v>
      </c>
      <c r="B39" t="str" cm="1">
        <f t="array" ref="B39:C39">TRANSPOSE(_xlfn._xlws.SORT(_xlfn._xlws.FILTER(initialConditions[initial_conditions_level]&amp;" | "&amp;initialConditions[initial_conditions_name],initialConditions[experiment_ID]=A39)))</f>
        <v>1 | T1</v>
      </c>
      <c r="C39" t="str">
        <v>2 | T2_T2_T3_T4_T5_T6_T7_T8</v>
      </c>
      <c r="DQ39" cm="1">
        <f t="array" ref="DQ39:DR39">TRANSPOSE(_xlfn._xlws.SORT(_xlfn._xlws.FILTER(initialConditions[initial_conditions_level],initialConditions[experiment_ID]=A39)))</f>
        <v>1</v>
      </c>
      <c r="DR39">
        <v>2</v>
      </c>
    </row>
    <row r="40" spans="1:122" x14ac:dyDescent="0.25">
      <c r="A40" t="str">
        <v>Ventrella2016_1982</v>
      </c>
      <c r="B40" t="str" cm="1">
        <f t="array" ref="B40:C40">TRANSPOSE(_xlfn._xlws.SORT(_xlfn._xlws.FILTER(initialConditions[initial_conditions_level]&amp;" | "&amp;initialConditions[initial_conditions_name],initialConditions[experiment_ID]=A40)))</f>
        <v>1 | T1</v>
      </c>
      <c r="C40" t="str">
        <v>2 | T2_T2_T3_T4_T5_T6_T7_T8</v>
      </c>
      <c r="DQ40" cm="1">
        <f t="array" ref="DQ40:DR40">TRANSPOSE(_xlfn._xlws.SORT(_xlfn._xlws.FILTER(initialConditions[initial_conditions_level],initialConditions[experiment_ID]=A40)))</f>
        <v>1</v>
      </c>
      <c r="DR40">
        <v>2</v>
      </c>
    </row>
    <row r="41" spans="1:122" x14ac:dyDescent="0.25">
      <c r="A41" t="str">
        <v>Ventrella2016_1983</v>
      </c>
      <c r="B41" t="str" cm="1">
        <f t="array" ref="B41:C41">TRANSPOSE(_xlfn._xlws.SORT(_xlfn._xlws.FILTER(initialConditions[initial_conditions_level]&amp;" | "&amp;initialConditions[initial_conditions_name],initialConditions[experiment_ID]=A41)))</f>
        <v>1 | T1</v>
      </c>
      <c r="C41" t="str">
        <v>2 | T2_T2_T3_T4_T5_T6_T7_T8</v>
      </c>
      <c r="DQ41" cm="1">
        <f t="array" ref="DQ41:DR41">TRANSPOSE(_xlfn._xlws.SORT(_xlfn._xlws.FILTER(initialConditions[initial_conditions_level],initialConditions[experiment_ID]=A41)))</f>
        <v>1</v>
      </c>
      <c r="DR41">
        <v>2</v>
      </c>
    </row>
    <row r="42" spans="1:122" x14ac:dyDescent="0.25">
      <c r="A42" t="str">
        <v>Ventrella2016_1984</v>
      </c>
      <c r="B42" t="str" cm="1">
        <f t="array" ref="B42:C42">TRANSPOSE(_xlfn._xlws.SORT(_xlfn._xlws.FILTER(initialConditions[initial_conditions_level]&amp;" | "&amp;initialConditions[initial_conditions_name],initialConditions[experiment_ID]=A42)))</f>
        <v>1 | T1</v>
      </c>
      <c r="C42" t="str">
        <v>2 | T2_T2_T3_T4_T5_T6_T7_T8</v>
      </c>
      <c r="DQ42" cm="1">
        <f t="array" ref="DQ42:DR42">TRANSPOSE(_xlfn._xlws.SORT(_xlfn._xlws.FILTER(initialConditions[initial_conditions_level],initialConditions[experiment_ID]=A42)))</f>
        <v>1</v>
      </c>
      <c r="DR42">
        <v>2</v>
      </c>
    </row>
    <row r="43" spans="1:122" x14ac:dyDescent="0.25">
      <c r="A43" t="str">
        <v>Ventrella2016_1985</v>
      </c>
      <c r="B43" t="str" cm="1">
        <f t="array" ref="B43:C43">TRANSPOSE(_xlfn._xlws.SORT(_xlfn._xlws.FILTER(initialConditions[initial_conditions_level]&amp;" | "&amp;initialConditions[initial_conditions_name],initialConditions[experiment_ID]=A43)))</f>
        <v>1 | T1</v>
      </c>
      <c r="C43" t="str">
        <v>2 | T2_T2_T3_T4_T5_T6_T7_T8</v>
      </c>
      <c r="DQ43" cm="1">
        <f t="array" ref="DQ43:DR43">TRANSPOSE(_xlfn._xlws.SORT(_xlfn._xlws.FILTER(initialConditions[initial_conditions_level],initialConditions[experiment_ID]=A43)))</f>
        <v>1</v>
      </c>
      <c r="DR43">
        <v>2</v>
      </c>
    </row>
    <row r="44" spans="1:122" x14ac:dyDescent="0.25">
      <c r="A44" t="str">
        <v>Ventrella2016_1986</v>
      </c>
      <c r="B44" t="str" cm="1">
        <f t="array" ref="B44:C44">TRANSPOSE(_xlfn._xlws.SORT(_xlfn._xlws.FILTER(initialConditions[initial_conditions_level]&amp;" | "&amp;initialConditions[initial_conditions_name],initialConditions[experiment_ID]=A44)))</f>
        <v>1 | T1</v>
      </c>
      <c r="C44" t="str">
        <v>2 | T2_T2_T3_T4_T5_T6_T7_T8</v>
      </c>
      <c r="DQ44" cm="1">
        <f t="array" ref="DQ44:DR44">TRANSPOSE(_xlfn._xlws.SORT(_xlfn._xlws.FILTER(initialConditions[initial_conditions_level],initialConditions[experiment_ID]=A44)))</f>
        <v>1</v>
      </c>
      <c r="DR44">
        <v>2</v>
      </c>
    </row>
    <row r="45" spans="1:122" x14ac:dyDescent="0.25">
      <c r="A45" t="str">
        <v>Ventrella2016_1987</v>
      </c>
      <c r="B45" t="str" cm="1">
        <f t="array" ref="B45:C45">TRANSPOSE(_xlfn._xlws.SORT(_xlfn._xlws.FILTER(initialConditions[initial_conditions_level]&amp;" | "&amp;initialConditions[initial_conditions_name],initialConditions[experiment_ID]=A45)))</f>
        <v>1 | T1</v>
      </c>
      <c r="C45" t="str">
        <v>2 | T2_T2_T3_T4_T5_T6_T7_T8</v>
      </c>
      <c r="DQ45" cm="1">
        <f t="array" ref="DQ45:DR45">TRANSPOSE(_xlfn._xlws.SORT(_xlfn._xlws.FILTER(initialConditions[initial_conditions_level],initialConditions[experiment_ID]=A45)))</f>
        <v>1</v>
      </c>
      <c r="DR45">
        <v>2</v>
      </c>
    </row>
    <row r="46" spans="1:122" x14ac:dyDescent="0.25">
      <c r="A46" t="str">
        <v>Ventrella2016_1988</v>
      </c>
      <c r="B46" t="str" cm="1">
        <f t="array" ref="B46:C46">TRANSPOSE(_xlfn._xlws.SORT(_xlfn._xlws.FILTER(initialConditions[initial_conditions_level]&amp;" | "&amp;initialConditions[initial_conditions_name],initialConditions[experiment_ID]=A46)))</f>
        <v>1 | T1</v>
      </c>
      <c r="C46" t="str">
        <v>2 | T2_T2_T3_T4_T5_T6_T7_T8</v>
      </c>
      <c r="DQ46" cm="1">
        <f t="array" ref="DQ46:DR46">TRANSPOSE(_xlfn._xlws.SORT(_xlfn._xlws.FILTER(initialConditions[initial_conditions_level],initialConditions[experiment_ID]=A46)))</f>
        <v>1</v>
      </c>
      <c r="DR46">
        <v>2</v>
      </c>
    </row>
    <row r="47" spans="1:122" x14ac:dyDescent="0.25">
      <c r="A47" t="str">
        <v>Ventrella2016_1989</v>
      </c>
      <c r="B47" t="str" cm="1">
        <f t="array" ref="B47:C47">TRANSPOSE(_xlfn._xlws.SORT(_xlfn._xlws.FILTER(initialConditions[initial_conditions_level]&amp;" | "&amp;initialConditions[initial_conditions_name],initialConditions[experiment_ID]=A47)))</f>
        <v>1 | T1</v>
      </c>
      <c r="C47" t="str">
        <v>2 | T2_T2_T3_T4_T5_T6_T7_T8</v>
      </c>
      <c r="DQ47" cm="1">
        <f t="array" ref="DQ47:DR47">TRANSPOSE(_xlfn._xlws.SORT(_xlfn._xlws.FILTER(initialConditions[initial_conditions_level],initialConditions[experiment_ID]=A47)))</f>
        <v>1</v>
      </c>
      <c r="DR47">
        <v>2</v>
      </c>
    </row>
    <row r="48" spans="1:122" x14ac:dyDescent="0.25">
      <c r="A48" t="str">
        <v>Ventrella2016_1990</v>
      </c>
      <c r="B48" t="str" cm="1">
        <f t="array" ref="B48:C48">TRANSPOSE(_xlfn._xlws.SORT(_xlfn._xlws.FILTER(initialConditions[initial_conditions_level]&amp;" | "&amp;initialConditions[initial_conditions_name],initialConditions[experiment_ID]=A48)))</f>
        <v>1 | T1</v>
      </c>
      <c r="C48" t="str">
        <v>2 | T2_T2_T3_T4_T5_T6_T7_T8</v>
      </c>
      <c r="DQ48" cm="1">
        <f t="array" ref="DQ48:DR48">TRANSPOSE(_xlfn._xlws.SORT(_xlfn._xlws.FILTER(initialConditions[initial_conditions_level],initialConditions[experiment_ID]=A48)))</f>
        <v>1</v>
      </c>
      <c r="DR48">
        <v>2</v>
      </c>
    </row>
    <row r="49" spans="1:122" x14ac:dyDescent="0.25">
      <c r="A49" t="str">
        <v>Ventrella2016_1991</v>
      </c>
      <c r="B49" t="str" cm="1">
        <f t="array" ref="B49:C49">TRANSPOSE(_xlfn._xlws.SORT(_xlfn._xlws.FILTER(initialConditions[initial_conditions_level]&amp;" | "&amp;initialConditions[initial_conditions_name],initialConditions[experiment_ID]=A49)))</f>
        <v>1 | T1</v>
      </c>
      <c r="C49" t="str">
        <v>2 | T2_T2_T3_T4_T5_T6_T7_T8</v>
      </c>
      <c r="DQ49" cm="1">
        <f t="array" ref="DQ49:DR49">TRANSPOSE(_xlfn._xlws.SORT(_xlfn._xlws.FILTER(initialConditions[initial_conditions_level],initialConditions[experiment_ID]=A49)))</f>
        <v>1</v>
      </c>
      <c r="DR49">
        <v>2</v>
      </c>
    </row>
    <row r="50" spans="1:122" x14ac:dyDescent="0.25">
      <c r="A50" t="str">
        <v>Ventrella2016_1992</v>
      </c>
      <c r="B50" t="str" cm="1">
        <f t="array" ref="B50:C50">TRANSPOSE(_xlfn._xlws.SORT(_xlfn._xlws.FILTER(initialConditions[initial_conditions_level]&amp;" | "&amp;initialConditions[initial_conditions_name],initialConditions[experiment_ID]=A50)))</f>
        <v>1 | T1</v>
      </c>
      <c r="C50" t="str">
        <v>2 | T2_T2_T3_T4_T5_T6_T7_T8</v>
      </c>
      <c r="DQ50" cm="1">
        <f t="array" ref="DQ50:DR50">TRANSPOSE(_xlfn._xlws.SORT(_xlfn._xlws.FILTER(initialConditions[initial_conditions_level],initialConditions[experiment_ID]=A50)))</f>
        <v>1</v>
      </c>
      <c r="DR50">
        <v>2</v>
      </c>
    </row>
    <row r="51" spans="1:122" x14ac:dyDescent="0.25">
      <c r="A51" t="str">
        <v>Ventrella2016_1993</v>
      </c>
      <c r="B51" t="str" cm="1">
        <f t="array" ref="B51:C51">TRANSPOSE(_xlfn._xlws.SORT(_xlfn._xlws.FILTER(initialConditions[initial_conditions_level]&amp;" | "&amp;initialConditions[initial_conditions_name],initialConditions[experiment_ID]=A51)))</f>
        <v>1 | T1</v>
      </c>
      <c r="C51" t="str">
        <v>2 | T2_T2_T3_T4_T5_T6_T7_T8</v>
      </c>
      <c r="DQ51" cm="1">
        <f t="array" ref="DQ51:DR51">TRANSPOSE(_xlfn._xlws.SORT(_xlfn._xlws.FILTER(initialConditions[initial_conditions_level],initialConditions[experiment_ID]=A51)))</f>
        <v>1</v>
      </c>
      <c r="DR51">
        <v>2</v>
      </c>
    </row>
    <row r="52" spans="1:122" x14ac:dyDescent="0.25">
      <c r="A52" t="str">
        <v>Ventrella2016_1994</v>
      </c>
      <c r="B52" t="str" cm="1">
        <f t="array" ref="B52:C52">TRANSPOSE(_xlfn._xlws.SORT(_xlfn._xlws.FILTER(initialConditions[initial_conditions_level]&amp;" | "&amp;initialConditions[initial_conditions_name],initialConditions[experiment_ID]=A52)))</f>
        <v>1 | T1</v>
      </c>
      <c r="C52" t="str">
        <v>2 | T2_T2_T3_T4_T5_T6_T7_T8</v>
      </c>
      <c r="DQ52" cm="1">
        <f t="array" ref="DQ52:DR52">TRANSPOSE(_xlfn._xlws.SORT(_xlfn._xlws.FILTER(initialConditions[initial_conditions_level],initialConditions[experiment_ID]=A52)))</f>
        <v>1</v>
      </c>
      <c r="DR52">
        <v>2</v>
      </c>
    </row>
    <row r="53" spans="1:122" x14ac:dyDescent="0.25">
      <c r="A53" t="str">
        <v>Ventrella2016_1995</v>
      </c>
      <c r="B53" t="str" cm="1">
        <f t="array" ref="B53:C53">TRANSPOSE(_xlfn._xlws.SORT(_xlfn._xlws.FILTER(initialConditions[initial_conditions_level]&amp;" | "&amp;initialConditions[initial_conditions_name],initialConditions[experiment_ID]=A53)))</f>
        <v>1 | T1</v>
      </c>
      <c r="C53" t="str">
        <v>2 | T2_T2_T3_T4_T5_T6_T7_T8</v>
      </c>
      <c r="DQ53" cm="1">
        <f t="array" ref="DQ53:DR53">TRANSPOSE(_xlfn._xlws.SORT(_xlfn._xlws.FILTER(initialConditions[initial_conditions_level],initialConditions[experiment_ID]=A53)))</f>
        <v>1</v>
      </c>
      <c r="DR53">
        <v>2</v>
      </c>
    </row>
    <row r="54" spans="1:122" x14ac:dyDescent="0.25">
      <c r="A54" t="str">
        <v>Ventrella2016_1996</v>
      </c>
      <c r="B54" t="str" cm="1">
        <f t="array" ref="B54:C54">TRANSPOSE(_xlfn._xlws.SORT(_xlfn._xlws.FILTER(initialConditions[initial_conditions_level]&amp;" | "&amp;initialConditions[initial_conditions_name],initialConditions[experiment_ID]=A54)))</f>
        <v>1 | T1</v>
      </c>
      <c r="C54" t="str">
        <v>2 | T2_T2_T3_T4_T5_T6_T7_T8</v>
      </c>
      <c r="DQ54" cm="1">
        <f t="array" ref="DQ54:DR54">TRANSPOSE(_xlfn._xlws.SORT(_xlfn._xlws.FILTER(initialConditions[initial_conditions_level],initialConditions[experiment_ID]=A54)))</f>
        <v>1</v>
      </c>
      <c r="DR54">
        <v>2</v>
      </c>
    </row>
    <row r="55" spans="1:122" x14ac:dyDescent="0.25">
      <c r="A55" t="str">
        <v>Ventrella2016_1997</v>
      </c>
      <c r="B55" t="str" cm="1">
        <f t="array" ref="B55:C55">TRANSPOSE(_xlfn._xlws.SORT(_xlfn._xlws.FILTER(initialConditions[initial_conditions_level]&amp;" | "&amp;initialConditions[initial_conditions_name],initialConditions[experiment_ID]=A55)))</f>
        <v>1 | T1</v>
      </c>
      <c r="C55" t="str">
        <v>2 | T2_T2_T3_T4_T5_T6_T7_T8</v>
      </c>
      <c r="DQ55" cm="1">
        <f t="array" ref="DQ55:DR55">TRANSPOSE(_xlfn._xlws.SORT(_xlfn._xlws.FILTER(initialConditions[initial_conditions_level],initialConditions[experiment_ID]=A55)))</f>
        <v>1</v>
      </c>
      <c r="DR55">
        <v>2</v>
      </c>
    </row>
    <row r="56" spans="1:122" x14ac:dyDescent="0.25">
      <c r="A56" t="str">
        <v>Ventrella2016_1998</v>
      </c>
      <c r="B56" t="str" cm="1">
        <f t="array" ref="B56:C56">TRANSPOSE(_xlfn._xlws.SORT(_xlfn._xlws.FILTER(initialConditions[initial_conditions_level]&amp;" | "&amp;initialConditions[initial_conditions_name],initialConditions[experiment_ID]=A56)))</f>
        <v>1 | T1</v>
      </c>
      <c r="C56" t="str">
        <v>2 | T2_T2_T3_T4_T5_T6_T7_T8</v>
      </c>
      <c r="DQ56" cm="1">
        <f t="array" ref="DQ56:DR56">TRANSPOSE(_xlfn._xlws.SORT(_xlfn._xlws.FILTER(initialConditions[initial_conditions_level],initialConditions[experiment_ID]=A56)))</f>
        <v>1</v>
      </c>
      <c r="DR56">
        <v>2</v>
      </c>
    </row>
    <row r="57" spans="1:122" x14ac:dyDescent="0.25">
      <c r="A57" t="str">
        <v>Ventrella2016_1999</v>
      </c>
      <c r="B57" t="str" cm="1">
        <f t="array" ref="B57:C57">TRANSPOSE(_xlfn._xlws.SORT(_xlfn._xlws.FILTER(initialConditions[initial_conditions_level]&amp;" | "&amp;initialConditions[initial_conditions_name],initialConditions[experiment_ID]=A57)))</f>
        <v>1 | T1</v>
      </c>
      <c r="C57" t="str">
        <v>2 | T2_T2_T3_T4_T5_T6_T7_T8</v>
      </c>
      <c r="DQ57" cm="1">
        <f t="array" ref="DQ57:DR57">TRANSPOSE(_xlfn._xlws.SORT(_xlfn._xlws.FILTER(initialConditions[initial_conditions_level],initialConditions[experiment_ID]=A57)))</f>
        <v>1</v>
      </c>
      <c r="DR57">
        <v>2</v>
      </c>
    </row>
    <row r="58" spans="1:122" x14ac:dyDescent="0.25">
      <c r="A58" t="str">
        <v>Ventrella2016_2000</v>
      </c>
      <c r="B58" t="str" cm="1">
        <f t="array" ref="B58:C58">TRANSPOSE(_xlfn._xlws.SORT(_xlfn._xlws.FILTER(initialConditions[initial_conditions_level]&amp;" | "&amp;initialConditions[initial_conditions_name],initialConditions[experiment_ID]=A58)))</f>
        <v>1 | T1</v>
      </c>
      <c r="C58" t="str">
        <v>2 | T2_T2_T3_T4_T5_T6_T7_T8</v>
      </c>
      <c r="DQ58" cm="1">
        <f t="array" ref="DQ58:DR58">TRANSPOSE(_xlfn._xlws.SORT(_xlfn._xlws.FILTER(initialConditions[initial_conditions_level],initialConditions[experiment_ID]=A58)))</f>
        <v>1</v>
      </c>
      <c r="DR58">
        <v>2</v>
      </c>
    </row>
    <row r="59" spans="1:122" x14ac:dyDescent="0.25">
      <c r="A59" t="str">
        <v>Ventrella2016_2001</v>
      </c>
      <c r="B59" t="str" cm="1">
        <f t="array" ref="B59:C59">TRANSPOSE(_xlfn._xlws.SORT(_xlfn._xlws.FILTER(initialConditions[initial_conditions_level]&amp;" | "&amp;initialConditions[initial_conditions_name],initialConditions[experiment_ID]=A59)))</f>
        <v>1 | T1</v>
      </c>
      <c r="C59" t="str">
        <v>2 | T2_T2_T3_T4_T5_T6_T7_T8</v>
      </c>
      <c r="DQ59" cm="1">
        <f t="array" ref="DQ59:DR59">TRANSPOSE(_xlfn._xlws.SORT(_xlfn._xlws.FILTER(initialConditions[initial_conditions_level],initialConditions[experiment_ID]=A59)))</f>
        <v>1</v>
      </c>
      <c r="DR59">
        <v>2</v>
      </c>
    </row>
    <row r="60" spans="1:122" x14ac:dyDescent="0.25">
      <c r="A60" t="str">
        <v>Ventrella2016_2002</v>
      </c>
      <c r="B60" t="str" cm="1">
        <f t="array" ref="B60:C60">TRANSPOSE(_xlfn._xlws.SORT(_xlfn._xlws.FILTER(initialConditions[initial_conditions_level]&amp;" | "&amp;initialConditions[initial_conditions_name],initialConditions[experiment_ID]=A60)))</f>
        <v>1 | T1</v>
      </c>
      <c r="C60" t="str">
        <v>2 | T2_T2_T3_T4_T5_T6_T7_T8</v>
      </c>
      <c r="DQ60" cm="1">
        <f t="array" ref="DQ60:DR60">TRANSPOSE(_xlfn._xlws.SORT(_xlfn._xlws.FILTER(initialConditions[initial_conditions_level],initialConditions[experiment_ID]=A60)))</f>
        <v>1</v>
      </c>
      <c r="DR60">
        <v>2</v>
      </c>
    </row>
    <row r="61" spans="1:122" x14ac:dyDescent="0.25">
      <c r="A61" t="str">
        <v>Ventrella2016_2003</v>
      </c>
      <c r="B61" t="str" cm="1">
        <f t="array" ref="B61:C61">TRANSPOSE(_xlfn._xlws.SORT(_xlfn._xlws.FILTER(initialConditions[initial_conditions_level]&amp;" | "&amp;initialConditions[initial_conditions_name],initialConditions[experiment_ID]=A61)))</f>
        <v>1 | T1</v>
      </c>
      <c r="C61" t="str">
        <v>2 | T2_T2_T3_T4_T5_T6_T7_T8</v>
      </c>
      <c r="DQ61" cm="1">
        <f t="array" ref="DQ61:DR61">TRANSPOSE(_xlfn._xlws.SORT(_xlfn._xlws.FILTER(initialConditions[initial_conditions_level],initialConditions[experiment_ID]=A61)))</f>
        <v>1</v>
      </c>
      <c r="DR61">
        <v>2</v>
      </c>
    </row>
    <row r="62" spans="1:122" x14ac:dyDescent="0.25">
      <c r="A62" t="str">
        <v>Ventrella2016_2004</v>
      </c>
      <c r="B62" t="str" cm="1">
        <f t="array" ref="B62:C62">TRANSPOSE(_xlfn._xlws.SORT(_xlfn._xlws.FILTER(initialConditions[initial_conditions_level]&amp;" | "&amp;initialConditions[initial_conditions_name],initialConditions[experiment_ID]=A62)))</f>
        <v>1 | T1</v>
      </c>
      <c r="C62" t="str">
        <v>2 | T2_T2_T3_T4_T5_T6_T7_T8</v>
      </c>
      <c r="DQ62" cm="1">
        <f t="array" ref="DQ62:DR62">TRANSPOSE(_xlfn._xlws.SORT(_xlfn._xlws.FILTER(initialConditions[initial_conditions_level],initialConditions[experiment_ID]=A62)))</f>
        <v>1</v>
      </c>
      <c r="DR62">
        <v>2</v>
      </c>
    </row>
    <row r="63" spans="1:122" x14ac:dyDescent="0.25">
      <c r="A63" t="str">
        <v>Ventrella2016_2005</v>
      </c>
      <c r="B63" t="str" cm="1">
        <f t="array" ref="B63:C63">TRANSPOSE(_xlfn._xlws.SORT(_xlfn._xlws.FILTER(initialConditions[initial_conditions_level]&amp;" | "&amp;initialConditions[initial_conditions_name],initialConditions[experiment_ID]=A63)))</f>
        <v>1 | T1</v>
      </c>
      <c r="C63" t="str">
        <v>2 | T2_T2_T3_T4_T5_T6_T7_T8</v>
      </c>
      <c r="DQ63" cm="1">
        <f t="array" ref="DQ63:DR63">TRANSPOSE(_xlfn._xlws.SORT(_xlfn._xlws.FILTER(initialConditions[initial_conditions_level],initialConditions[experiment_ID]=A63)))</f>
        <v>1</v>
      </c>
      <c r="DR63">
        <v>2</v>
      </c>
    </row>
    <row r="64" spans="1:122" x14ac:dyDescent="0.25">
      <c r="A64" t="str">
        <v>Ventrella2016_2006</v>
      </c>
      <c r="B64" t="str" cm="1">
        <f t="array" ref="B64:C64">TRANSPOSE(_xlfn._xlws.SORT(_xlfn._xlws.FILTER(initialConditions[initial_conditions_level]&amp;" | "&amp;initialConditions[initial_conditions_name],initialConditions[experiment_ID]=A64)))</f>
        <v>1 | T1</v>
      </c>
      <c r="C64" t="str">
        <v>2 | T2_T2_T3_T4_T5_T6_T7_T8</v>
      </c>
      <c r="DQ64" cm="1">
        <f t="array" ref="DQ64:DR64">TRANSPOSE(_xlfn._xlws.SORT(_xlfn._xlws.FILTER(initialConditions[initial_conditions_level],initialConditions[experiment_ID]=A64)))</f>
        <v>1</v>
      </c>
      <c r="DR64">
        <v>2</v>
      </c>
    </row>
    <row r="65" spans="1:122" x14ac:dyDescent="0.25">
      <c r="A65" t="str">
        <v>Ventrella2016_2007</v>
      </c>
      <c r="B65" t="str" cm="1">
        <f t="array" ref="B65:C65">TRANSPOSE(_xlfn._xlws.SORT(_xlfn._xlws.FILTER(initialConditions[initial_conditions_level]&amp;" | "&amp;initialConditions[initial_conditions_name],initialConditions[experiment_ID]=A65)))</f>
        <v>1 | T1</v>
      </c>
      <c r="C65" t="str">
        <v>2 | T2_T2_T3_T4_T5_T6_T7_T8</v>
      </c>
      <c r="DQ65" cm="1">
        <f t="array" ref="DQ65:DR65">TRANSPOSE(_xlfn._xlws.SORT(_xlfn._xlws.FILTER(initialConditions[initial_conditions_level],initialConditions[experiment_ID]=A65)))</f>
        <v>1</v>
      </c>
      <c r="DR65">
        <v>2</v>
      </c>
    </row>
    <row r="66" spans="1:122" x14ac:dyDescent="0.25">
      <c r="A66" t="str">
        <v>Ventrella2016_2008</v>
      </c>
      <c r="B66" t="str" cm="1">
        <f t="array" ref="B66:C66">TRANSPOSE(_xlfn._xlws.SORT(_xlfn._xlws.FILTER(initialConditions[initial_conditions_level]&amp;" | "&amp;initialConditions[initial_conditions_name],initialConditions[experiment_ID]=A66)))</f>
        <v>1 | T1</v>
      </c>
      <c r="C66" t="str">
        <v>2 | T2_T2_T3_T4_T5_T6_T7_T8</v>
      </c>
      <c r="DQ66" cm="1">
        <f t="array" ref="DQ66:DR66">TRANSPOSE(_xlfn._xlws.SORT(_xlfn._xlws.FILTER(initialConditions[initial_conditions_level],initialConditions[experiment_ID]=A66)))</f>
        <v>1</v>
      </c>
      <c r="DR66">
        <v>2</v>
      </c>
    </row>
    <row r="67" spans="1:122" x14ac:dyDescent="0.25">
      <c r="A67" t="str">
        <v>Ventrella2016_2009</v>
      </c>
      <c r="B67" t="str" cm="1">
        <f t="array" ref="B67:C67">TRANSPOSE(_xlfn._xlws.SORT(_xlfn._xlws.FILTER(initialConditions[initial_conditions_level]&amp;" | "&amp;initialConditions[initial_conditions_name],initialConditions[experiment_ID]=A67)))</f>
        <v>1 | T1</v>
      </c>
      <c r="C67" t="str">
        <v>2 | T2_T2_T3_T4_T5_T6_T7_T8</v>
      </c>
      <c r="DQ67" cm="1">
        <f t="array" ref="DQ67:DR67">TRANSPOSE(_xlfn._xlws.SORT(_xlfn._xlws.FILTER(initialConditions[initial_conditions_level],initialConditions[experiment_ID]=A67)))</f>
        <v>1</v>
      </c>
      <c r="DR67">
        <v>2</v>
      </c>
    </row>
    <row r="68" spans="1:122" x14ac:dyDescent="0.25">
      <c r="A68" t="str">
        <v>Ventrella2016_2010</v>
      </c>
      <c r="B68" t="str" cm="1">
        <f t="array" ref="B68:C68">TRANSPOSE(_xlfn._xlws.SORT(_xlfn._xlws.FILTER(initialConditions[initial_conditions_level]&amp;" | "&amp;initialConditions[initial_conditions_name],initialConditions[experiment_ID]=A68)))</f>
        <v>1 | T1</v>
      </c>
      <c r="C68" t="str">
        <v>2 | T2_T2_T3_T4_T5_T6_T7_T8</v>
      </c>
      <c r="DQ68" cm="1">
        <f t="array" ref="DQ68:DR68">TRANSPOSE(_xlfn._xlws.SORT(_xlfn._xlws.FILTER(initialConditions[initial_conditions_level],initialConditions[experiment_ID]=A68)))</f>
        <v>1</v>
      </c>
      <c r="DR68">
        <v>2</v>
      </c>
    </row>
    <row r="69" spans="1:122" x14ac:dyDescent="0.25">
      <c r="A69" t="str">
        <v>Ventrella2016_2011</v>
      </c>
      <c r="B69" t="str" cm="1">
        <f t="array" ref="B69:C69">TRANSPOSE(_xlfn._xlws.SORT(_xlfn._xlws.FILTER(initialConditions[initial_conditions_level]&amp;" | "&amp;initialConditions[initial_conditions_name],initialConditions[experiment_ID]=A69)))</f>
        <v>1 | T1</v>
      </c>
      <c r="C69" t="str">
        <v>2 | T2_T2_T3_T4_T5_T6_T7_T8</v>
      </c>
      <c r="DQ69" cm="1">
        <f t="array" ref="DQ69:DR69">TRANSPOSE(_xlfn._xlws.SORT(_xlfn._xlws.FILTER(initialConditions[initial_conditions_level],initialConditions[experiment_ID]=A69)))</f>
        <v>1</v>
      </c>
      <c r="DR69">
        <v>2</v>
      </c>
    </row>
    <row r="70" spans="1:122" x14ac:dyDescent="0.25">
      <c r="A70" t="str">
        <v>Ventrella2016_2012</v>
      </c>
      <c r="B70" t="str" cm="1">
        <f t="array" ref="B70:C70">TRANSPOSE(_xlfn._xlws.SORT(_xlfn._xlws.FILTER(initialConditions[initial_conditions_level]&amp;" | "&amp;initialConditions[initial_conditions_name],initialConditions[experiment_ID]=A70)))</f>
        <v>1 | T1</v>
      </c>
      <c r="C70" t="str">
        <v>2 | T2_T2_T3_T4_T5_T6_T7_T8</v>
      </c>
      <c r="DQ70" cm="1">
        <f t="array" ref="DQ70:DR70">TRANSPOSE(_xlfn._xlws.SORT(_xlfn._xlws.FILTER(initialConditions[initial_conditions_level],initialConditions[experiment_ID]=A70)))</f>
        <v>1</v>
      </c>
      <c r="DR70">
        <v>2</v>
      </c>
    </row>
    <row r="71" spans="1:122"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1:122"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1:122"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1:122"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1:122"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1:122"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1:122"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1:122"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1:122"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1:122"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2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ColWidth="8.85546875" defaultRowHeight="15" x14ac:dyDescent="0.25"/>
  <cols>
    <col min="1" max="2" width="10.42578125" customWidth="1"/>
    <col min="3" max="200" width="3.140625" customWidth="1"/>
    <col min="16383" max="16383" width="8.7109375" customWidth="1"/>
  </cols>
  <sheetData>
    <row r="1" spans="1:122" s="124" customFormat="1" x14ac:dyDescent="0.25">
      <c r="A1" s="123" t="s">
        <v>7447</v>
      </c>
      <c r="I1" s="125" t="s">
        <v>7438</v>
      </c>
    </row>
    <row r="2" spans="1:122" x14ac:dyDescent="0.25">
      <c r="A2" t="str" cm="1">
        <f t="array" ref="A2:A5">_xlfn._xlws.SORT(_xlfn.UNIQUE(_xlfn._xlws.FILTER(environModifications[experiment_ID], environModifications[experiment_ID] &lt;&gt; "")))</f>
        <v>Fernando2013_2007</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25">
      <c r="A3" t="str">
        <v>Fernando2013_2008</v>
      </c>
      <c r="B3" t="str" cm="1">
        <f t="array" ref="B3:C3">TRANSPOSE(_xlfn._xlws.SORT(_xlfn._xlws.FILTER(environModifications[environmental_modif_lev]&amp;" | "&amp;environModifications[environ_modif_name],environModifications[experiment_ID]=A3)))</f>
        <v>1 | e[CO2]</v>
      </c>
      <c r="C3" t="str">
        <v>2 | a[CO2]</v>
      </c>
      <c r="DQ3" cm="1">
        <f t="array" ref="DQ3:DR3">TRANSPOSE(_xlfn._xlws.SORT(_xlfn._xlws.FILTER(environModifications[environmental_modif_lev],environModifications[experiment_ID]=A3)))</f>
        <v>1</v>
      </c>
      <c r="DR3">
        <v>2</v>
      </c>
    </row>
    <row r="4" spans="1:122" x14ac:dyDescent="0.25">
      <c r="A4" t="str">
        <v>Fernando2013_2009</v>
      </c>
      <c r="B4" t="str" cm="1">
        <f t="array" ref="B4:C4">TRANSPOSE(_xlfn._xlws.SORT(_xlfn._xlws.FILTER(environModifications[environmental_modif_lev]&amp;" | "&amp;environModifications[environ_modif_name],environModifications[experiment_ID]=A4)))</f>
        <v>1 | e[CO2]</v>
      </c>
      <c r="C4" t="str">
        <v>2 | a[CO2]</v>
      </c>
      <c r="DQ4" cm="1">
        <f t="array" ref="DQ4:DR4">TRANSPOSE(_xlfn._xlws.SORT(_xlfn._xlws.FILTER(environModifications[environmental_modif_lev],environModifications[experiment_ID]=A4)))</f>
        <v>1</v>
      </c>
      <c r="DR4">
        <v>2</v>
      </c>
    </row>
    <row r="5" spans="1:122" x14ac:dyDescent="0.25">
      <c r="A5" t="str">
        <v>Spiertz1978_1976</v>
      </c>
      <c r="B5" t="str" cm="1">
        <f t="array" ref="B5">TRANSPOSE(_xlfn._xlws.SORT(_xlfn._xlws.FILTER(environModifications[environmental_modif_lev]&amp;" | "&amp;environModifications[environ_modif_name],environModifications[experiment_ID]=A5)))</f>
        <v xml:space="preserve">1 | </v>
      </c>
      <c r="DQ5" cm="1">
        <f t="array" ref="DQ5">TRANSPOSE(_xlfn._xlws.SORT(_xlfn._xlws.FILTER(environModifications[environmental_modif_lev],environModifications[experiment_ID]=A5)))</f>
        <v>1</v>
      </c>
    </row>
    <row r="6" spans="1:122" x14ac:dyDescent="0.25">
      <c r="B6" t="str" cm="1">
        <f t="array" ref="B6">TRANSPOSE(_xlfn._xlws.SORT(_xlfn._xlws.FILTER(environModifications[environmental_modif_lev]&amp;" | "&amp;environModifications[environ_modif_name],environModifications[experiment_ID]=A6)))</f>
        <v xml:space="preserve"> | </v>
      </c>
      <c r="DQ6" cm="1">
        <f t="array" ref="DQ6">TRANSPOSE(_xlfn._xlws.SORT(_xlfn._xlws.FILTER(environModifications[environmental_modif_lev],environModifications[experiment_ID]=A6)))</f>
        <v>0</v>
      </c>
    </row>
    <row r="7" spans="1:122" x14ac:dyDescent="0.25">
      <c r="B7" t="str" cm="1">
        <f t="array" ref="B7">TRANSPOSE(_xlfn._xlws.SORT(_xlfn._xlws.FILTER(environModifications[environmental_modif_lev]&amp;" | "&amp;environModifications[environ_modif_name],environModifications[experiment_ID]=A7)))</f>
        <v xml:space="preserve"> | </v>
      </c>
      <c r="DQ7" cm="1">
        <f t="array" ref="DQ7">TRANSPOSE(_xlfn._xlws.SORT(_xlfn._xlws.FILTER(environModifications[environmental_modif_lev],environModifications[experiment_ID]=A7)))</f>
        <v>0</v>
      </c>
    </row>
    <row r="8" spans="1:122" x14ac:dyDescent="0.25">
      <c r="B8" t="str" cm="1">
        <f t="array" ref="B8">TRANSPOSE(_xlfn._xlws.SORT(_xlfn._xlws.FILTER(environModifications[environmental_modif_lev]&amp;" | "&amp;environModifications[environ_modif_name],environModifications[experiment_ID]=A8)))</f>
        <v xml:space="preserve"> | </v>
      </c>
      <c r="DQ8" cm="1">
        <f t="array" ref="DQ8">TRANSPOSE(_xlfn._xlws.SORT(_xlfn._xlws.FILTER(environModifications[environmental_modif_lev],environModifications[experiment_ID]=A8)))</f>
        <v>0</v>
      </c>
    </row>
    <row r="9" spans="1:122" x14ac:dyDescent="0.25">
      <c r="B9" t="str" cm="1">
        <f t="array" ref="B9">TRANSPOSE(_xlfn._xlws.SORT(_xlfn._xlws.FILTER(environModifications[environmental_modif_lev]&amp;" | "&amp;environModifications[environ_modif_name],environModifications[experiment_ID]=A9)))</f>
        <v xml:space="preserve"> | </v>
      </c>
      <c r="DQ9" cm="1">
        <f t="array" ref="DQ9">TRANSPOSE(_xlfn._xlws.SORT(_xlfn._xlws.FILTER(environModifications[environmental_modif_lev],environModifications[experiment_ID]=A9)))</f>
        <v>0</v>
      </c>
    </row>
    <row r="10" spans="1:122" x14ac:dyDescent="0.25">
      <c r="B10" t="str" cm="1">
        <f t="array" ref="B10">TRANSPOSE(_xlfn._xlws.SORT(_xlfn._xlws.FILTER(environModifications[environmental_modif_lev]&amp;" | "&amp;environModifications[environ_modif_name],environModifications[experiment_ID]=A10)))</f>
        <v xml:space="preserve"> | </v>
      </c>
      <c r="DQ10" cm="1">
        <f t="array" ref="DQ10">TRANSPOSE(_xlfn._xlws.SORT(_xlfn._xlws.FILTER(environModifications[environmental_modif_lev],environModifications[experiment_ID]=A10)))</f>
        <v>0</v>
      </c>
    </row>
    <row r="11" spans="1:122" x14ac:dyDescent="0.25">
      <c r="B11" t="str" cm="1">
        <f t="array" ref="B11">TRANSPOSE(_xlfn._xlws.SORT(_xlfn._xlws.FILTER(environModifications[environmental_modif_lev]&amp;" | "&amp;environModifications[environ_modif_name],environModifications[experiment_ID]=A11)))</f>
        <v xml:space="preserve"> | </v>
      </c>
      <c r="DQ11" cm="1">
        <f t="array" ref="DQ11">TRANSPOSE(_xlfn._xlws.SORT(_xlfn._xlws.FILTER(environModifications[environmental_modif_lev],environModifications[experiment_ID]=A11)))</f>
        <v>0</v>
      </c>
    </row>
    <row r="12" spans="1:122" x14ac:dyDescent="0.25">
      <c r="B12" t="str" cm="1">
        <f t="array" ref="B12">TRANSPOSE(_xlfn._xlws.SORT(_xlfn._xlws.FILTER(environModifications[environmental_modif_lev]&amp;" | "&amp;environModifications[environ_modif_name],environModifications[experiment_ID]=A12)))</f>
        <v xml:space="preserve"> | </v>
      </c>
      <c r="DQ12" cm="1">
        <f t="array" ref="DQ12">TRANSPOSE(_xlfn._xlws.SORT(_xlfn._xlws.FILTER(environModifications[environmental_modif_lev],environModifications[experiment_ID]=A12)))</f>
        <v>0</v>
      </c>
    </row>
    <row r="13" spans="1:122" x14ac:dyDescent="0.25">
      <c r="B13" t="str" cm="1">
        <f t="array" ref="B13">TRANSPOSE(_xlfn._xlws.SORT(_xlfn._xlws.FILTER(environModifications[environmental_modif_lev]&amp;" | "&amp;environModifications[environ_modif_name],environModifications[experiment_ID]=A13)))</f>
        <v xml:space="preserve"> | </v>
      </c>
      <c r="DQ13" cm="1">
        <f t="array" ref="DQ13">TRANSPOSE(_xlfn._xlws.SORT(_xlfn._xlws.FILTER(environModifications[environmental_modif_lev],environModifications[experiment_ID]=A13)))</f>
        <v>0</v>
      </c>
    </row>
    <row r="14" spans="1:122" x14ac:dyDescent="0.25">
      <c r="B14" t="str" cm="1">
        <f t="array" ref="B14">TRANSPOSE(_xlfn._xlws.SORT(_xlfn._xlws.FILTER(environModifications[environmental_modif_lev]&amp;" | "&amp;environModifications[environ_modif_name],environModifications[experiment_ID]=A14)))</f>
        <v xml:space="preserve"> | </v>
      </c>
      <c r="DQ14" cm="1">
        <f t="array" ref="DQ14">TRANSPOSE(_xlfn._xlws.SORT(_xlfn._xlws.FILTER(environModifications[environmental_modif_lev],environModifications[experiment_ID]=A14)))</f>
        <v>0</v>
      </c>
    </row>
    <row r="15" spans="1:122" x14ac:dyDescent="0.25">
      <c r="B15" t="str" cm="1">
        <f t="array" ref="B15">TRANSPOSE(_xlfn._xlws.SORT(_xlfn._xlws.FILTER(environModifications[environmental_modif_lev]&amp;" | "&amp;environModifications[environ_modif_name],environModifications[experiment_ID]=A15)))</f>
        <v xml:space="preserve"> | </v>
      </c>
      <c r="DQ15" cm="1">
        <f t="array" ref="DQ15">TRANSPOSE(_xlfn._xlws.SORT(_xlfn._xlws.FILTER(environModifications[environmental_modif_lev],environModifications[experiment_ID]=A15)))</f>
        <v>0</v>
      </c>
    </row>
    <row r="16" spans="1:122" x14ac:dyDescent="0.25">
      <c r="B16" t="str" cm="1">
        <f t="array" ref="B16">TRANSPOSE(_xlfn._xlws.SORT(_xlfn._xlws.FILTER(environModifications[environmental_modif_lev]&amp;" | "&amp;environModifications[environ_modif_name],environModifications[experiment_ID]=A16)))</f>
        <v xml:space="preserve"> | </v>
      </c>
      <c r="DQ16" cm="1">
        <f t="array" ref="DQ16">TRANSPOSE(_xlfn._xlws.SORT(_xlfn._xlws.FILTER(environModifications[environmental_modif_lev],environModifications[experiment_ID]=A16)))</f>
        <v>0</v>
      </c>
    </row>
    <row r="17" spans="2:121" x14ac:dyDescent="0.25">
      <c r="B17" t="str" cm="1">
        <f t="array" ref="B17">TRANSPOSE(_xlfn._xlws.SORT(_xlfn._xlws.FILTER(environModifications[environmental_modif_lev]&amp;" | "&amp;environModifications[environ_modif_name],environModifications[experiment_ID]=A17)))</f>
        <v xml:space="preserve"> | </v>
      </c>
      <c r="DQ17" cm="1">
        <f t="array" ref="DQ17">TRANSPOSE(_xlfn._xlws.SORT(_xlfn._xlws.FILTER(environModifications[environmental_modif_lev],environModifications[experiment_ID]=A17)))</f>
        <v>0</v>
      </c>
    </row>
    <row r="18" spans="2:121" x14ac:dyDescent="0.25">
      <c r="B18" t="str" cm="1">
        <f t="array" ref="B18">TRANSPOSE(_xlfn._xlws.SORT(_xlfn._xlws.FILTER(environModifications[environmental_modif_lev]&amp;" | "&amp;environModifications[environ_modif_name],environModifications[experiment_ID]=A18)))</f>
        <v xml:space="preserve"> | </v>
      </c>
      <c r="DQ18" cm="1">
        <f t="array" ref="DQ18">TRANSPOSE(_xlfn._xlws.SORT(_xlfn._xlws.FILTER(environModifications[environmental_modif_lev],environModifications[experiment_ID]=A18)))</f>
        <v>0</v>
      </c>
    </row>
    <row r="19" spans="2:121" x14ac:dyDescent="0.25">
      <c r="B19" t="str" cm="1">
        <f t="array" ref="B19">TRANSPOSE(_xlfn._xlws.SORT(_xlfn._xlws.FILTER(environModifications[environmental_modif_lev]&amp;" | "&amp;environModifications[environ_modif_name],environModifications[experiment_ID]=A19)))</f>
        <v xml:space="preserve"> | </v>
      </c>
      <c r="DQ19" cm="1">
        <f t="array" ref="DQ19">TRANSPOSE(_xlfn._xlws.SORT(_xlfn._xlws.FILTER(environModifications[environmental_modif_lev],environModifications[experiment_ID]=A19)))</f>
        <v>0</v>
      </c>
    </row>
    <row r="20" spans="2:121" x14ac:dyDescent="0.25">
      <c r="B20" t="str" cm="1">
        <f t="array" ref="B20">TRANSPOSE(_xlfn._xlws.SORT(_xlfn._xlws.FILTER(environModifications[environmental_modif_lev]&amp;" | "&amp;environModifications[environ_modif_name],environModifications[experiment_ID]=A20)))</f>
        <v xml:space="preserve"> | </v>
      </c>
      <c r="DQ20" cm="1">
        <f t="array" ref="DQ20">TRANSPOSE(_xlfn._xlws.SORT(_xlfn._xlws.FILTER(environModifications[environmental_modif_lev],environModifications[experiment_ID]=A20)))</f>
        <v>0</v>
      </c>
    </row>
    <row r="21" spans="2:121" x14ac:dyDescent="0.25">
      <c r="B21" t="str" cm="1">
        <f t="array" ref="B21">TRANSPOSE(_xlfn._xlws.SORT(_xlfn._xlws.FILTER(environModifications[environmental_modif_lev]&amp;" | "&amp;environModifications[environ_modif_name],environModifications[experiment_ID]=A21)))</f>
        <v xml:space="preserve"> | </v>
      </c>
      <c r="DQ21" cm="1">
        <f t="array" ref="DQ21">TRANSPOSE(_xlfn._xlws.SORT(_xlfn._xlws.FILTER(environModifications[environmental_modif_lev],environModifications[experiment_ID]=A21)))</f>
        <v>0</v>
      </c>
    </row>
    <row r="22" spans="2:121" x14ac:dyDescent="0.25">
      <c r="B22" t="str" cm="1">
        <f t="array" ref="B22">TRANSPOSE(_xlfn._xlws.SORT(_xlfn._xlws.FILTER(environModifications[environmental_modif_lev]&amp;" | "&amp;environModifications[environ_modif_name],environModifications[experiment_ID]=A22)))</f>
        <v xml:space="preserve"> | </v>
      </c>
      <c r="DQ22" cm="1">
        <f t="array" ref="DQ22">TRANSPOSE(_xlfn._xlws.SORT(_xlfn._xlws.FILTER(environModifications[environmental_modif_lev],environModifications[experiment_ID]=A22)))</f>
        <v>0</v>
      </c>
    </row>
    <row r="23" spans="2:121" x14ac:dyDescent="0.25">
      <c r="B23" t="str" cm="1">
        <f t="array" ref="B23">TRANSPOSE(_xlfn._xlws.SORT(_xlfn._xlws.FILTER(environModifications[environmental_modif_lev]&amp;" | "&amp;environModifications[environ_modif_name],environModifications[experiment_ID]=A23)))</f>
        <v xml:space="preserve"> | </v>
      </c>
      <c r="DQ23" cm="1">
        <f t="array" ref="DQ23">TRANSPOSE(_xlfn._xlws.SORT(_xlfn._xlws.FILTER(environModifications[environmental_modif_lev],environModifications[experiment_ID]=A23)))</f>
        <v>0</v>
      </c>
    </row>
    <row r="24" spans="2:121" x14ac:dyDescent="0.25">
      <c r="B24" t="str" cm="1">
        <f t="array" ref="B24">TRANSPOSE(_xlfn._xlws.SORT(_xlfn._xlws.FILTER(environModifications[environmental_modif_lev]&amp;" | "&amp;environModifications[environ_modif_name],environModifications[experiment_ID]=A24)))</f>
        <v xml:space="preserve"> | </v>
      </c>
      <c r="DQ24" cm="1">
        <f t="array" ref="DQ24">TRANSPOSE(_xlfn._xlws.SORT(_xlfn._xlws.FILTER(environModifications[environmental_modif_lev],environModifications[experiment_ID]=A24)))</f>
        <v>0</v>
      </c>
    </row>
    <row r="25" spans="2:121" x14ac:dyDescent="0.25">
      <c r="B25" t="str" cm="1">
        <f t="array" ref="B25">TRANSPOSE(_xlfn._xlws.SORT(_xlfn._xlws.FILTER(environModifications[environmental_modif_lev]&amp;" | "&amp;environModifications[environ_modif_name],environModifications[experiment_ID]=A25)))</f>
        <v xml:space="preserve"> | </v>
      </c>
      <c r="DQ25" cm="1">
        <f t="array" ref="DQ25">TRANSPOSE(_xlfn._xlws.SORT(_xlfn._xlws.FILTER(environModifications[environmental_modif_lev],environModifications[experiment_ID]=A25)))</f>
        <v>0</v>
      </c>
    </row>
    <row r="26" spans="2:121" x14ac:dyDescent="0.25">
      <c r="B26" t="str" cm="1">
        <f t="array" ref="B26">TRANSPOSE(_xlfn._xlws.SORT(_xlfn._xlws.FILTER(environModifications[environmental_modif_lev]&amp;" | "&amp;environModifications[environ_modif_name],environModifications[experiment_ID]=A26)))</f>
        <v xml:space="preserve"> | </v>
      </c>
      <c r="DQ26" cm="1">
        <f t="array" ref="DQ26">TRANSPOSE(_xlfn._xlws.SORT(_xlfn._xlws.FILTER(environModifications[environmental_modif_lev],environModifications[experiment_ID]=A26)))</f>
        <v>0</v>
      </c>
    </row>
    <row r="27" spans="2:121" x14ac:dyDescent="0.25">
      <c r="B27" t="str" cm="1">
        <f t="array" ref="B27">TRANSPOSE(_xlfn._xlws.SORT(_xlfn._xlws.FILTER(environModifications[environmental_modif_lev]&amp;" | "&amp;environModifications[environ_modif_name],environModifications[experiment_ID]=A27)))</f>
        <v xml:space="preserve"> | </v>
      </c>
      <c r="DQ27" cm="1">
        <f t="array" ref="DQ27">TRANSPOSE(_xlfn._xlws.SORT(_xlfn._xlws.FILTER(environModifications[environmental_modif_lev],environModifications[experiment_ID]=A27)))</f>
        <v>0</v>
      </c>
    </row>
    <row r="28" spans="2:121" x14ac:dyDescent="0.25">
      <c r="B28" t="str" cm="1">
        <f t="array" ref="B28">TRANSPOSE(_xlfn._xlws.SORT(_xlfn._xlws.FILTER(environModifications[environmental_modif_lev]&amp;" | "&amp;environModifications[environ_modif_name],environModifications[experiment_ID]=A28)))</f>
        <v xml:space="preserve"> | </v>
      </c>
      <c r="DQ28" cm="1">
        <f t="array" ref="DQ28">TRANSPOSE(_xlfn._xlws.SORT(_xlfn._xlws.FILTER(environModifications[environmental_modif_lev],environModifications[experiment_ID]=A28)))</f>
        <v>0</v>
      </c>
    </row>
    <row r="29" spans="2:121" x14ac:dyDescent="0.25">
      <c r="B29" t="str" cm="1">
        <f t="array" ref="B29">TRANSPOSE(_xlfn._xlws.SORT(_xlfn._xlws.FILTER(environModifications[environmental_modif_lev]&amp;" | "&amp;environModifications[environ_modif_name],environModifications[experiment_ID]=A29)))</f>
        <v xml:space="preserve"> | </v>
      </c>
      <c r="DQ29" cm="1">
        <f t="array" ref="DQ29">TRANSPOSE(_xlfn._xlws.SORT(_xlfn._xlws.FILTER(environModifications[environmental_modif_lev],environModifications[experiment_ID]=A29)))</f>
        <v>0</v>
      </c>
    </row>
    <row r="30" spans="2:121" x14ac:dyDescent="0.25">
      <c r="B30" t="str" cm="1">
        <f t="array" ref="B30">TRANSPOSE(_xlfn._xlws.SORT(_xlfn._xlws.FILTER(environModifications[environmental_modif_lev]&amp;" | "&amp;environModifications[environ_modif_name],environModifications[experiment_ID]=A30)))</f>
        <v xml:space="preserve"> | </v>
      </c>
      <c r="DQ30" cm="1">
        <f t="array" ref="DQ30">TRANSPOSE(_xlfn._xlws.SORT(_xlfn._xlws.FILTER(environModifications[environmental_modif_lev],environModifications[experiment_ID]=A30)))</f>
        <v>0</v>
      </c>
    </row>
    <row r="31" spans="2:121" x14ac:dyDescent="0.25">
      <c r="B31" t="str" cm="1">
        <f t="array" ref="B31">TRANSPOSE(_xlfn._xlws.SORT(_xlfn._xlws.FILTER(environModifications[environmental_modif_lev]&amp;" | "&amp;environModifications[environ_modif_name],environModifications[experiment_ID]=A31)))</f>
        <v xml:space="preserve"> | </v>
      </c>
      <c r="DQ31" cm="1">
        <f t="array" ref="DQ31">TRANSPOSE(_xlfn._xlws.SORT(_xlfn._xlws.FILTER(environModifications[environmental_modif_lev],environModifications[experiment_ID]=A31)))</f>
        <v>0</v>
      </c>
    </row>
    <row r="32" spans="2:121" x14ac:dyDescent="0.25">
      <c r="B32" t="str" cm="1">
        <f t="array" ref="B32">TRANSPOSE(_xlfn._xlws.SORT(_xlfn._xlws.FILTER(environModifications[environmental_modif_lev]&amp;" | "&amp;environModifications[environ_modif_name],environModifications[experiment_ID]=A32)))</f>
        <v xml:space="preserve"> | </v>
      </c>
      <c r="DQ32" cm="1">
        <f t="array" ref="DQ32">TRANSPOSE(_xlfn._xlws.SORT(_xlfn._xlws.FILTER(environModifications[environmental_modif_lev],environModifications[experiment_ID]=A32)))</f>
        <v>0</v>
      </c>
    </row>
    <row r="33" spans="2:121" x14ac:dyDescent="0.25">
      <c r="B33" t="str" cm="1">
        <f t="array" ref="B33">TRANSPOSE(_xlfn._xlws.SORT(_xlfn._xlws.FILTER(environModifications[environmental_modif_lev]&amp;" | "&amp;environModifications[environ_modif_name],environModifications[experiment_ID]=A33)))</f>
        <v xml:space="preserve"> | </v>
      </c>
      <c r="DQ33" cm="1">
        <f t="array" ref="DQ33">TRANSPOSE(_xlfn._xlws.SORT(_xlfn._xlws.FILTER(environModifications[environmental_modif_lev],environModifications[experiment_ID]=A33)))</f>
        <v>0</v>
      </c>
    </row>
    <row r="34" spans="2:121" x14ac:dyDescent="0.25">
      <c r="B34" t="str" cm="1">
        <f t="array" ref="B34">TRANSPOSE(_xlfn._xlws.SORT(_xlfn._xlws.FILTER(environModifications[environmental_modif_lev]&amp;" | "&amp;environModifications[environ_modif_name],environModifications[experiment_ID]=A34)))</f>
        <v xml:space="preserve"> | </v>
      </c>
      <c r="DQ34" cm="1">
        <f t="array" ref="DQ34">TRANSPOSE(_xlfn._xlws.SORT(_xlfn._xlws.FILTER(environModifications[environmental_modif_lev],environModifications[experiment_ID]=A34)))</f>
        <v>0</v>
      </c>
    </row>
    <row r="35" spans="2:121" x14ac:dyDescent="0.25">
      <c r="B35" t="str" cm="1">
        <f t="array" ref="B35">TRANSPOSE(_xlfn._xlws.SORT(_xlfn._xlws.FILTER(environModifications[environmental_modif_lev]&amp;" | "&amp;environModifications[environ_modif_name],environModifications[experiment_ID]=A35)))</f>
        <v xml:space="preserve"> | </v>
      </c>
      <c r="DQ35" cm="1">
        <f t="array" ref="DQ35">TRANSPOSE(_xlfn._xlws.SORT(_xlfn._xlws.FILTER(environModifications[environmental_modif_lev],environModifications[experiment_ID]=A35)))</f>
        <v>0</v>
      </c>
    </row>
    <row r="36" spans="2:121" x14ac:dyDescent="0.25">
      <c r="B36" t="str" cm="1">
        <f t="array" ref="B36">TRANSPOSE(_xlfn._xlws.SORT(_xlfn._xlws.FILTER(environModifications[environmental_modif_lev]&amp;" | "&amp;environModifications[environ_modif_name],environModifications[experiment_ID]=A36)))</f>
        <v xml:space="preserve"> | </v>
      </c>
      <c r="DQ36" cm="1">
        <f t="array" ref="DQ36">TRANSPOSE(_xlfn._xlws.SORT(_xlfn._xlws.FILTER(environModifications[environmental_modif_lev],environModifications[experiment_ID]=A36)))</f>
        <v>0</v>
      </c>
    </row>
    <row r="37" spans="2:121" x14ac:dyDescent="0.25">
      <c r="B37" t="str" cm="1">
        <f t="array" ref="B37">TRANSPOSE(_xlfn._xlws.SORT(_xlfn._xlws.FILTER(environModifications[environmental_modif_lev]&amp;" | "&amp;environModifications[environ_modif_name],environModifications[experiment_ID]=A37)))</f>
        <v xml:space="preserve"> | </v>
      </c>
      <c r="DQ37" cm="1">
        <f t="array" ref="DQ37">TRANSPOSE(_xlfn._xlws.SORT(_xlfn._xlws.FILTER(environModifications[environmental_modif_lev],environModifications[experiment_ID]=A37)))</f>
        <v>0</v>
      </c>
    </row>
    <row r="38" spans="2:121" x14ac:dyDescent="0.25">
      <c r="B38" t="str" cm="1">
        <f t="array" ref="B38">TRANSPOSE(_xlfn._xlws.SORT(_xlfn._xlws.FILTER(environModifications[environmental_modif_lev]&amp;" | "&amp;environModifications[environ_modif_name],environModifications[experiment_ID]=A38)))</f>
        <v xml:space="preserve"> | </v>
      </c>
      <c r="DQ38" cm="1">
        <f t="array" ref="DQ38">TRANSPOSE(_xlfn._xlws.SORT(_xlfn._xlws.FILTER(environModifications[environmental_modif_lev],environModifications[experiment_ID]=A38)))</f>
        <v>0</v>
      </c>
    </row>
    <row r="39" spans="2:121" x14ac:dyDescent="0.25">
      <c r="B39" t="str" cm="1">
        <f t="array" ref="B39">TRANSPOSE(_xlfn._xlws.SORT(_xlfn._xlws.FILTER(environModifications[environmental_modif_lev]&amp;" | "&amp;environModifications[environ_modif_name],environModifications[experiment_ID]=A39)))</f>
        <v xml:space="preserve"> | </v>
      </c>
      <c r="DQ39" cm="1">
        <f t="array" ref="DQ39">TRANSPOSE(_xlfn._xlws.SORT(_xlfn._xlws.FILTER(environModifications[environmental_modif_lev],environModifications[experiment_ID]=A39)))</f>
        <v>0</v>
      </c>
    </row>
    <row r="40" spans="2:121" x14ac:dyDescent="0.25">
      <c r="B40" t="str" cm="1">
        <f t="array" ref="B40">TRANSPOSE(_xlfn._xlws.SORT(_xlfn._xlws.FILTER(environModifications[environmental_modif_lev]&amp;" | "&amp;environModifications[environ_modif_name],environModifications[experiment_ID]=A40)))</f>
        <v xml:space="preserve"> | </v>
      </c>
      <c r="DQ40" cm="1">
        <f t="array" ref="DQ40">TRANSPOSE(_xlfn._xlws.SORT(_xlfn._xlws.FILTER(environModifications[environmental_modif_lev],environModifications[experiment_ID]=A40)))</f>
        <v>0</v>
      </c>
    </row>
    <row r="41" spans="2:121" x14ac:dyDescent="0.25">
      <c r="B41" t="str" cm="1">
        <f t="array" ref="B41">TRANSPOSE(_xlfn._xlws.SORT(_xlfn._xlws.FILTER(environModifications[environmental_modif_lev]&amp;" | "&amp;environModifications[environ_modif_name],environModifications[experiment_ID]=A41)))</f>
        <v xml:space="preserve"> | </v>
      </c>
      <c r="DQ41" cm="1">
        <f t="array" ref="DQ41">TRANSPOSE(_xlfn._xlws.SORT(_xlfn._xlws.FILTER(environModifications[environmental_modif_lev],environModifications[experiment_ID]=A41)))</f>
        <v>0</v>
      </c>
    </row>
    <row r="42" spans="2:121" x14ac:dyDescent="0.25">
      <c r="B42" t="str" cm="1">
        <f t="array" ref="B42">TRANSPOSE(_xlfn._xlws.SORT(_xlfn._xlws.FILTER(environModifications[environmental_modif_lev]&amp;" | "&amp;environModifications[environ_modif_name],environModifications[experiment_ID]=A42)))</f>
        <v xml:space="preserve"> | </v>
      </c>
      <c r="DQ42" cm="1">
        <f t="array" ref="DQ42">TRANSPOSE(_xlfn._xlws.SORT(_xlfn._xlws.FILTER(environModifications[environmental_modif_lev],environModifications[experiment_ID]=A42)))</f>
        <v>0</v>
      </c>
    </row>
    <row r="43" spans="2:121" x14ac:dyDescent="0.25">
      <c r="B43" t="str" cm="1">
        <f t="array" ref="B43">TRANSPOSE(_xlfn._xlws.SORT(_xlfn._xlws.FILTER(environModifications[environmental_modif_lev]&amp;" | "&amp;environModifications[environ_modif_name],environModifications[experiment_ID]=A43)))</f>
        <v xml:space="preserve"> | </v>
      </c>
      <c r="DQ43" cm="1">
        <f t="array" ref="DQ43">TRANSPOSE(_xlfn._xlws.SORT(_xlfn._xlws.FILTER(environModifications[environmental_modif_lev],environModifications[experiment_ID]=A43)))</f>
        <v>0</v>
      </c>
    </row>
    <row r="44" spans="2:121" x14ac:dyDescent="0.25">
      <c r="B44" t="str" cm="1">
        <f t="array" ref="B44">TRANSPOSE(_xlfn._xlws.SORT(_xlfn._xlws.FILTER(environModifications[environmental_modif_lev]&amp;" | "&amp;environModifications[environ_modif_name],environModifications[experiment_ID]=A44)))</f>
        <v xml:space="preserve"> | </v>
      </c>
      <c r="DQ44" cm="1">
        <f t="array" ref="DQ44">TRANSPOSE(_xlfn._xlws.SORT(_xlfn._xlws.FILTER(environModifications[environmental_modif_lev],environModifications[experiment_ID]=A44)))</f>
        <v>0</v>
      </c>
    </row>
    <row r="45" spans="2:121" x14ac:dyDescent="0.25">
      <c r="B45" t="str" cm="1">
        <f t="array" ref="B45">TRANSPOSE(_xlfn._xlws.SORT(_xlfn._xlws.FILTER(environModifications[environmental_modif_lev]&amp;" | "&amp;environModifications[environ_modif_name],environModifications[experiment_ID]=A45)))</f>
        <v xml:space="preserve"> | </v>
      </c>
      <c r="DQ45" cm="1">
        <f t="array" ref="DQ45">TRANSPOSE(_xlfn._xlws.SORT(_xlfn._xlws.FILTER(environModifications[environmental_modif_lev],environModifications[experiment_ID]=A45)))</f>
        <v>0</v>
      </c>
    </row>
    <row r="46" spans="2:121" x14ac:dyDescent="0.25">
      <c r="B46" t="str" cm="1">
        <f t="array" ref="B46">TRANSPOSE(_xlfn._xlws.SORT(_xlfn._xlws.FILTER(environModifications[environmental_modif_lev]&amp;" | "&amp;environModifications[environ_modif_name],environModifications[experiment_ID]=A46)))</f>
        <v xml:space="preserve"> | </v>
      </c>
      <c r="DQ46" cm="1">
        <f t="array" ref="DQ46">TRANSPOSE(_xlfn._xlws.SORT(_xlfn._xlws.FILTER(environModifications[environmental_modif_lev],environModifications[experiment_ID]=A46)))</f>
        <v>0</v>
      </c>
    </row>
    <row r="47" spans="2:121" x14ac:dyDescent="0.25">
      <c r="B47" t="str" cm="1">
        <f t="array" ref="B47">TRANSPOSE(_xlfn._xlws.SORT(_xlfn._xlws.FILTER(environModifications[environmental_modif_lev]&amp;" | "&amp;environModifications[environ_modif_name],environModifications[experiment_ID]=A47)))</f>
        <v xml:space="preserve"> | </v>
      </c>
      <c r="DQ47" cm="1">
        <f t="array" ref="DQ47">TRANSPOSE(_xlfn._xlws.SORT(_xlfn._xlws.FILTER(environModifications[environmental_modif_lev],environModifications[experiment_ID]=A47)))</f>
        <v>0</v>
      </c>
    </row>
    <row r="48" spans="2:121" x14ac:dyDescent="0.25">
      <c r="B48" t="str" cm="1">
        <f t="array" ref="B48">TRANSPOSE(_xlfn._xlws.SORT(_xlfn._xlws.FILTER(environModifications[environmental_modif_lev]&amp;" | "&amp;environModifications[environ_modif_name],environModifications[experiment_ID]=A48)))</f>
        <v xml:space="preserve"> | </v>
      </c>
      <c r="DQ48" cm="1">
        <f t="array" ref="DQ48">TRANSPOSE(_xlfn._xlws.SORT(_xlfn._xlws.FILTER(environModifications[environmental_modif_lev],environModifications[experiment_ID]=A48)))</f>
        <v>0</v>
      </c>
    </row>
    <row r="49" spans="2:121" x14ac:dyDescent="0.25">
      <c r="B49" t="str" cm="1">
        <f t="array" ref="B49">TRANSPOSE(_xlfn._xlws.SORT(_xlfn._xlws.FILTER(environModifications[environmental_modif_lev]&amp;" | "&amp;environModifications[environ_modif_name],environModifications[experiment_ID]=A49)))</f>
        <v xml:space="preserve"> | </v>
      </c>
      <c r="DQ49" cm="1">
        <f t="array" ref="DQ49">TRANSPOSE(_xlfn._xlws.SORT(_xlfn._xlws.FILTER(environModifications[environmental_modif_lev],environModifications[experiment_ID]=A49)))</f>
        <v>0</v>
      </c>
    </row>
    <row r="50" spans="2:121" x14ac:dyDescent="0.25">
      <c r="B50" t="str" cm="1">
        <f t="array" ref="B50">TRANSPOSE(_xlfn._xlws.SORT(_xlfn._xlws.FILTER(environModifications[environmental_modif_lev]&amp;" | "&amp;environModifications[environ_modif_name],environModifications[experiment_ID]=A50)))</f>
        <v xml:space="preserve"> | </v>
      </c>
      <c r="DQ50" cm="1">
        <f t="array" ref="DQ50">TRANSPOSE(_xlfn._xlws.SORT(_xlfn._xlws.FILTER(environModifications[environmental_modif_lev],environModifications[experiment_ID]=A50)))</f>
        <v>0</v>
      </c>
    </row>
    <row r="51" spans="2:121" x14ac:dyDescent="0.25">
      <c r="B51" t="str" cm="1">
        <f t="array" ref="B51">TRANSPOSE(_xlfn._xlws.SORT(_xlfn._xlws.FILTER(environModifications[environmental_modif_lev]&amp;" | "&amp;environModifications[environ_modif_name],environModifications[experiment_ID]=A51)))</f>
        <v xml:space="preserve"> | </v>
      </c>
      <c r="DQ51" cm="1">
        <f t="array" ref="DQ51">TRANSPOSE(_xlfn._xlws.SORT(_xlfn._xlws.FILTER(environModifications[environmental_modif_lev],environModifications[experiment_ID]=A51)))</f>
        <v>0</v>
      </c>
    </row>
    <row r="52" spans="2:121" x14ac:dyDescent="0.25">
      <c r="B52" t="str" cm="1">
        <f t="array" ref="B52">TRANSPOSE(_xlfn._xlws.SORT(_xlfn._xlws.FILTER(environModifications[environmental_modif_lev]&amp;" | "&amp;environModifications[environ_modif_name],environModifications[experiment_ID]=A52)))</f>
        <v xml:space="preserve"> | </v>
      </c>
      <c r="DQ52" cm="1">
        <f t="array" ref="DQ52">TRANSPOSE(_xlfn._xlws.SORT(_xlfn._xlws.FILTER(environModifications[environmental_modif_lev],environModifications[experiment_ID]=A52)))</f>
        <v>0</v>
      </c>
    </row>
    <row r="53" spans="2:121" x14ac:dyDescent="0.25">
      <c r="B53" t="str" cm="1">
        <f t="array" ref="B53">TRANSPOSE(_xlfn._xlws.SORT(_xlfn._xlws.FILTER(environModifications[environmental_modif_lev]&amp;" | "&amp;environModifications[environ_modif_name],environModifications[experiment_ID]=A53)))</f>
        <v xml:space="preserve"> | </v>
      </c>
      <c r="DQ53" cm="1">
        <f t="array" ref="DQ53">TRANSPOSE(_xlfn._xlws.SORT(_xlfn._xlws.FILTER(environModifications[environmental_modif_lev],environModifications[experiment_ID]=A53)))</f>
        <v>0</v>
      </c>
    </row>
    <row r="54" spans="2:121" x14ac:dyDescent="0.25">
      <c r="B54" t="str" cm="1">
        <f t="array" ref="B54">TRANSPOSE(_xlfn._xlws.SORT(_xlfn._xlws.FILTER(environModifications[environmental_modif_lev]&amp;" | "&amp;environModifications[environ_modif_name],environModifications[experiment_ID]=A54)))</f>
        <v xml:space="preserve"> | </v>
      </c>
      <c r="DQ54" cm="1">
        <f t="array" ref="DQ54">TRANSPOSE(_xlfn._xlws.SORT(_xlfn._xlws.FILTER(environModifications[environmental_modif_lev],environModifications[experiment_ID]=A54)))</f>
        <v>0</v>
      </c>
    </row>
    <row r="55" spans="2:121" x14ac:dyDescent="0.25">
      <c r="B55" t="str" cm="1">
        <f t="array" ref="B55">TRANSPOSE(_xlfn._xlws.SORT(_xlfn._xlws.FILTER(environModifications[environmental_modif_lev]&amp;" | "&amp;environModifications[environ_modif_name],environModifications[experiment_ID]=A55)))</f>
        <v xml:space="preserve"> | </v>
      </c>
      <c r="DQ55" cm="1">
        <f t="array" ref="DQ55">TRANSPOSE(_xlfn._xlws.SORT(_xlfn._xlws.FILTER(environModifications[environmental_modif_lev],environModifications[experiment_ID]=A55)))</f>
        <v>0</v>
      </c>
    </row>
    <row r="56" spans="2:121" x14ac:dyDescent="0.25">
      <c r="B56" t="str" cm="1">
        <f t="array" ref="B56">TRANSPOSE(_xlfn._xlws.SORT(_xlfn._xlws.FILTER(environModifications[environmental_modif_lev]&amp;" | "&amp;environModifications[environ_modif_name],environModifications[experiment_ID]=A56)))</f>
        <v xml:space="preserve"> | </v>
      </c>
      <c r="DQ56" cm="1">
        <f t="array" ref="DQ56">TRANSPOSE(_xlfn._xlws.SORT(_xlfn._xlws.FILTER(environModifications[environmental_modif_lev],environModifications[experiment_ID]=A56)))</f>
        <v>0</v>
      </c>
    </row>
    <row r="57" spans="2:121" x14ac:dyDescent="0.25">
      <c r="B57" t="str" cm="1">
        <f t="array" ref="B57">TRANSPOSE(_xlfn._xlws.SORT(_xlfn._xlws.FILTER(environModifications[environmental_modif_lev]&amp;" | "&amp;environModifications[environ_modif_name],environModifications[experiment_ID]=A57)))</f>
        <v xml:space="preserve"> | </v>
      </c>
      <c r="DQ57" cm="1">
        <f t="array" ref="DQ57">TRANSPOSE(_xlfn._xlws.SORT(_xlfn._xlws.FILTER(environModifications[environmental_modif_lev],environModifications[experiment_ID]=A57)))</f>
        <v>0</v>
      </c>
    </row>
    <row r="58" spans="2:121" x14ac:dyDescent="0.25">
      <c r="B58" t="str" cm="1">
        <f t="array" ref="B58">TRANSPOSE(_xlfn._xlws.SORT(_xlfn._xlws.FILTER(environModifications[environmental_modif_lev]&amp;" | "&amp;environModifications[environ_modif_name],environModifications[experiment_ID]=A58)))</f>
        <v xml:space="preserve"> | </v>
      </c>
      <c r="DQ58" cm="1">
        <f t="array" ref="DQ58">TRANSPOSE(_xlfn._xlws.SORT(_xlfn._xlws.FILTER(environModifications[environmental_modif_lev],environModifications[experiment_ID]=A58)))</f>
        <v>0</v>
      </c>
    </row>
    <row r="59" spans="2:121" x14ac:dyDescent="0.25">
      <c r="B59" t="str" cm="1">
        <f t="array" ref="B59">TRANSPOSE(_xlfn._xlws.SORT(_xlfn._xlws.FILTER(environModifications[environmental_modif_lev]&amp;" | "&amp;environModifications[environ_modif_name],environModifications[experiment_ID]=A59)))</f>
        <v xml:space="preserve"> | </v>
      </c>
      <c r="DQ59" cm="1">
        <f t="array" ref="DQ59">TRANSPOSE(_xlfn._xlws.SORT(_xlfn._xlws.FILTER(environModifications[environmental_modif_lev],environModifications[experiment_ID]=A59)))</f>
        <v>0</v>
      </c>
    </row>
    <row r="60" spans="2:121" x14ac:dyDescent="0.25">
      <c r="B60" t="str" cm="1">
        <f t="array" ref="B60">TRANSPOSE(_xlfn._xlws.SORT(_xlfn._xlws.FILTER(environModifications[environmental_modif_lev]&amp;" | "&amp;environModifications[environ_modif_name],environModifications[experiment_ID]=A60)))</f>
        <v xml:space="preserve"> | </v>
      </c>
      <c r="DQ60" cm="1">
        <f t="array" ref="DQ60">TRANSPOSE(_xlfn._xlws.SORT(_xlfn._xlws.FILTER(environModifications[environmental_modif_lev],environModifications[experiment_ID]=A60)))</f>
        <v>0</v>
      </c>
    </row>
    <row r="61" spans="2:121" x14ac:dyDescent="0.25">
      <c r="B61" t="str" cm="1">
        <f t="array" ref="B61">TRANSPOSE(_xlfn._xlws.SORT(_xlfn._xlws.FILTER(environModifications[environmental_modif_lev]&amp;" | "&amp;environModifications[environ_modif_name],environModifications[experiment_ID]=A61)))</f>
        <v xml:space="preserve"> | </v>
      </c>
      <c r="DQ61" cm="1">
        <f t="array" ref="DQ61">TRANSPOSE(_xlfn._xlws.SORT(_xlfn._xlws.FILTER(environModifications[environmental_modif_lev],environModifications[experiment_ID]=A61)))</f>
        <v>0</v>
      </c>
    </row>
    <row r="62" spans="2:121" x14ac:dyDescent="0.25">
      <c r="B62" t="str" cm="1">
        <f t="array" ref="B62">TRANSPOSE(_xlfn._xlws.SORT(_xlfn._xlws.FILTER(environModifications[environmental_modif_lev]&amp;" | "&amp;environModifications[environ_modif_name],environModifications[experiment_ID]=A62)))</f>
        <v xml:space="preserve"> | </v>
      </c>
      <c r="DQ62" cm="1">
        <f t="array" ref="DQ62">TRANSPOSE(_xlfn._xlws.SORT(_xlfn._xlws.FILTER(environModifications[environmental_modif_lev],environModifications[experiment_ID]=A62)))</f>
        <v>0</v>
      </c>
    </row>
    <row r="63" spans="2:121" x14ac:dyDescent="0.25">
      <c r="B63" t="str" cm="1">
        <f t="array" ref="B63">TRANSPOSE(_xlfn._xlws.SORT(_xlfn._xlws.FILTER(environModifications[environmental_modif_lev]&amp;" | "&amp;environModifications[environ_modif_name],environModifications[experiment_ID]=A63)))</f>
        <v xml:space="preserve"> | </v>
      </c>
      <c r="DQ63" cm="1">
        <f t="array" ref="DQ63">TRANSPOSE(_xlfn._xlws.SORT(_xlfn._xlws.FILTER(environModifications[environmental_modif_lev],environModifications[experiment_ID]=A63)))</f>
        <v>0</v>
      </c>
    </row>
    <row r="64" spans="2:121" x14ac:dyDescent="0.25">
      <c r="B64" t="str" cm="1">
        <f t="array" ref="B64">TRANSPOSE(_xlfn._xlws.SORT(_xlfn._xlws.FILTER(environModifications[environmental_modif_lev]&amp;" | "&amp;environModifications[environ_modif_name],environModifications[experiment_ID]=A64)))</f>
        <v xml:space="preserve"> | </v>
      </c>
      <c r="DQ64" cm="1">
        <f t="array" ref="DQ64">TRANSPOSE(_xlfn._xlws.SORT(_xlfn._xlws.FILTER(environModifications[environmental_modif_lev],environModifications[experiment_ID]=A64)))</f>
        <v>0</v>
      </c>
    </row>
    <row r="65" spans="2:121" x14ac:dyDescent="0.25">
      <c r="B65" t="str" cm="1">
        <f t="array" ref="B65">TRANSPOSE(_xlfn._xlws.SORT(_xlfn._xlws.FILTER(environModifications[environmental_modif_lev]&amp;" | "&amp;environModifications[environ_modif_name],environModifications[experiment_ID]=A65)))</f>
        <v xml:space="preserve"> | </v>
      </c>
      <c r="DQ65" cm="1">
        <f t="array" ref="DQ65">TRANSPOSE(_xlfn._xlws.SORT(_xlfn._xlws.FILTER(environModifications[environmental_modif_lev],environModifications[experiment_ID]=A65)))</f>
        <v>0</v>
      </c>
    </row>
    <row r="66" spans="2:121" x14ac:dyDescent="0.25">
      <c r="B66" t="str" cm="1">
        <f t="array" ref="B66">TRANSPOSE(_xlfn._xlws.SORT(_xlfn._xlws.FILTER(environModifications[environmental_modif_lev]&amp;" | "&amp;environModifications[environ_modif_name],environModifications[experiment_ID]=A66)))</f>
        <v xml:space="preserve"> | </v>
      </c>
      <c r="DQ66" cm="1">
        <f t="array" ref="DQ66">TRANSPOSE(_xlfn._xlws.SORT(_xlfn._xlws.FILTER(environModifications[environmental_modif_lev],environModifications[experiment_ID]=A66)))</f>
        <v>0</v>
      </c>
    </row>
    <row r="67" spans="2:121" x14ac:dyDescent="0.25">
      <c r="B67" t="str" cm="1">
        <f t="array" ref="B67">TRANSPOSE(_xlfn._xlws.SORT(_xlfn._xlws.FILTER(environModifications[environmental_modif_lev]&amp;" | "&amp;environModifications[environ_modif_name],environModifications[experiment_ID]=A67)))</f>
        <v xml:space="preserve"> | </v>
      </c>
      <c r="DQ67" cm="1">
        <f t="array" ref="DQ67">TRANSPOSE(_xlfn._xlws.SORT(_xlfn._xlws.FILTER(environModifications[environmental_modif_lev],environModifications[experiment_ID]=A67)))</f>
        <v>0</v>
      </c>
    </row>
    <row r="68" spans="2:121" x14ac:dyDescent="0.25">
      <c r="B68" t="str" cm="1">
        <f t="array" ref="B68">TRANSPOSE(_xlfn._xlws.SORT(_xlfn._xlws.FILTER(environModifications[environmental_modif_lev]&amp;" | "&amp;environModifications[environ_modif_name],environModifications[experiment_ID]=A68)))</f>
        <v xml:space="preserve"> | </v>
      </c>
      <c r="DQ68" cm="1">
        <f t="array" ref="DQ68">TRANSPOSE(_xlfn._xlws.SORT(_xlfn._xlws.FILTER(environModifications[environmental_modif_lev],environModifications[experiment_ID]=A68)))</f>
        <v>0</v>
      </c>
    </row>
    <row r="69" spans="2:121" x14ac:dyDescent="0.25">
      <c r="B69" t="str" cm="1">
        <f t="array" ref="B69">TRANSPOSE(_xlfn._xlws.SORT(_xlfn._xlws.FILTER(environModifications[environmental_modif_lev]&amp;" | "&amp;environModifications[environ_modif_name],environModifications[experiment_ID]=A69)))</f>
        <v xml:space="preserve"> | </v>
      </c>
      <c r="DQ69" cm="1">
        <f t="array" ref="DQ69">TRANSPOSE(_xlfn._xlws.SORT(_xlfn._xlws.FILTER(environModifications[environmental_modif_lev],environModifications[experiment_ID]=A69)))</f>
        <v>0</v>
      </c>
    </row>
    <row r="70" spans="2:121" x14ac:dyDescent="0.25">
      <c r="B70" t="str" cm="1">
        <f t="array" ref="B70">TRANSPOSE(_xlfn._xlws.SORT(_xlfn._xlws.FILTER(environModifications[environmental_modif_lev]&amp;" | "&amp;environModifications[environ_modif_name],environModifications[experiment_ID]=A70)))</f>
        <v xml:space="preserve"> | </v>
      </c>
      <c r="DQ70" cm="1">
        <f t="array" ref="DQ70">TRANSPOSE(_xlfn._xlws.SORT(_xlfn._xlws.FILTER(environModifications[environmental_modif_lev],environModifications[experiment_ID]=A70)))</f>
        <v>0</v>
      </c>
    </row>
    <row r="71" spans="2:121" x14ac:dyDescent="0.25">
      <c r="B71" t="str" cm="1">
        <f t="array" ref="B71">TRANSPOSE(_xlfn._xlws.SORT(_xlfn._xlws.FILTER(environModifications[environmental_modif_lev]&amp;" | "&amp;environModifications[environ_modif_name],environModifications[experiment_ID]=A71)))</f>
        <v xml:space="preserve"> | </v>
      </c>
      <c r="DQ71" cm="1">
        <f t="array" ref="DQ71">TRANSPOSE(_xlfn._xlws.SORT(_xlfn._xlws.FILTER(environModifications[environmental_modif_lev],environModifications[experiment_ID]=A71)))</f>
        <v>0</v>
      </c>
    </row>
    <row r="72" spans="2:121" x14ac:dyDescent="0.25">
      <c r="B72" t="str" cm="1">
        <f t="array" ref="B72">TRANSPOSE(_xlfn._xlws.SORT(_xlfn._xlws.FILTER(environModifications[environmental_modif_lev]&amp;" | "&amp;environModifications[environ_modif_name],environModifications[experiment_ID]=A72)))</f>
        <v xml:space="preserve"> | </v>
      </c>
      <c r="DQ72" cm="1">
        <f t="array" ref="DQ72">TRANSPOSE(_xlfn._xlws.SORT(_xlfn._xlws.FILTER(environModifications[environmental_modif_lev],environModifications[experiment_ID]=A72)))</f>
        <v>0</v>
      </c>
    </row>
    <row r="73" spans="2:121" x14ac:dyDescent="0.25">
      <c r="B73" t="str" cm="1">
        <f t="array" ref="B73">TRANSPOSE(_xlfn._xlws.SORT(_xlfn._xlws.FILTER(environModifications[environmental_modif_lev]&amp;" | "&amp;environModifications[environ_modif_name],environModifications[experiment_ID]=A73)))</f>
        <v xml:space="preserve"> | </v>
      </c>
      <c r="DQ73" cm="1">
        <f t="array" ref="DQ73">TRANSPOSE(_xlfn._xlws.SORT(_xlfn._xlws.FILTER(environModifications[environmental_modif_lev],environModifications[experiment_ID]=A73)))</f>
        <v>0</v>
      </c>
    </row>
    <row r="74" spans="2:121" x14ac:dyDescent="0.25">
      <c r="B74" t="str" cm="1">
        <f t="array" ref="B74">TRANSPOSE(_xlfn._xlws.SORT(_xlfn._xlws.FILTER(environModifications[environmental_modif_lev]&amp;" | "&amp;environModifications[environ_modif_name],environModifications[experiment_ID]=A74)))</f>
        <v xml:space="preserve"> | </v>
      </c>
      <c r="DQ74" cm="1">
        <f t="array" ref="DQ74">TRANSPOSE(_xlfn._xlws.SORT(_xlfn._xlws.FILTER(environModifications[environmental_modif_lev],environModifications[experiment_ID]=A74)))</f>
        <v>0</v>
      </c>
    </row>
    <row r="75" spans="2:121" x14ac:dyDescent="0.25">
      <c r="B75" t="str" cm="1">
        <f t="array" ref="B75">TRANSPOSE(_xlfn._xlws.SORT(_xlfn._xlws.FILTER(environModifications[environmental_modif_lev]&amp;" | "&amp;environModifications[environ_modif_name],environModifications[experiment_ID]=A75)))</f>
        <v xml:space="preserve"> | </v>
      </c>
      <c r="DQ75" cm="1">
        <f t="array" ref="DQ75">TRANSPOSE(_xlfn._xlws.SORT(_xlfn._xlws.FILTER(environModifications[environmental_modif_lev],environModifications[experiment_ID]=A75)))</f>
        <v>0</v>
      </c>
    </row>
    <row r="76" spans="2:121" x14ac:dyDescent="0.25">
      <c r="B76" t="str" cm="1">
        <f t="array" ref="B76">TRANSPOSE(_xlfn._xlws.SORT(_xlfn._xlws.FILTER(environModifications[environmental_modif_lev]&amp;" | "&amp;environModifications[environ_modif_name],environModifications[experiment_ID]=A76)))</f>
        <v xml:space="preserve"> | </v>
      </c>
      <c r="DQ76" cm="1">
        <f t="array" ref="DQ76">TRANSPOSE(_xlfn._xlws.SORT(_xlfn._xlws.FILTER(environModifications[environmental_modif_lev],environModifications[experiment_ID]=A76)))</f>
        <v>0</v>
      </c>
    </row>
    <row r="77" spans="2:121" x14ac:dyDescent="0.25">
      <c r="B77" t="str" cm="1">
        <f t="array" ref="B77">TRANSPOSE(_xlfn._xlws.SORT(_xlfn._xlws.FILTER(environModifications[environmental_modif_lev]&amp;" | "&amp;environModifications[environ_modif_name],environModifications[experiment_ID]=A77)))</f>
        <v xml:space="preserve"> | </v>
      </c>
      <c r="DQ77" cm="1">
        <f t="array" ref="DQ77">TRANSPOSE(_xlfn._xlws.SORT(_xlfn._xlws.FILTER(environModifications[environmental_modif_lev],environModifications[experiment_ID]=A77)))</f>
        <v>0</v>
      </c>
    </row>
    <row r="78" spans="2:121" x14ac:dyDescent="0.25">
      <c r="B78" t="str" cm="1">
        <f t="array" ref="B78">TRANSPOSE(_xlfn._xlws.SORT(_xlfn._xlws.FILTER(environModifications[environmental_modif_lev]&amp;" | "&amp;environModifications[environ_modif_name],environModifications[experiment_ID]=A78)))</f>
        <v xml:space="preserve"> | </v>
      </c>
      <c r="DQ78" cm="1">
        <f t="array" ref="DQ78">TRANSPOSE(_xlfn._xlws.SORT(_xlfn._xlws.FILTER(environModifications[environmental_modif_lev],environModifications[experiment_ID]=A78)))</f>
        <v>0</v>
      </c>
    </row>
    <row r="79" spans="2:121" x14ac:dyDescent="0.25">
      <c r="B79" t="str" cm="1">
        <f t="array" ref="B79">TRANSPOSE(_xlfn._xlws.SORT(_xlfn._xlws.FILTER(environModifications[environmental_modif_lev]&amp;" | "&amp;environModifications[environ_modif_name],environModifications[experiment_ID]=A79)))</f>
        <v xml:space="preserve"> | </v>
      </c>
      <c r="DQ79" cm="1">
        <f t="array" ref="DQ79">TRANSPOSE(_xlfn._xlws.SORT(_xlfn._xlws.FILTER(environModifications[environmental_modif_lev],environModifications[experiment_ID]=A79)))</f>
        <v>0</v>
      </c>
    </row>
    <row r="80" spans="2:121" x14ac:dyDescent="0.25">
      <c r="B80" t="str" cm="1">
        <f t="array" ref="B80">TRANSPOSE(_xlfn._xlws.SORT(_xlfn._xlws.FILTER(environModifications[environmental_modif_lev]&amp;" | "&amp;environModifications[environ_modif_name],environModifications[experiment_ID]=A80)))</f>
        <v xml:space="preserve"> | </v>
      </c>
      <c r="DQ80" cm="1">
        <f t="array" ref="DQ80">TRANSPOSE(_xlfn._xlws.SORT(_xlfn._xlws.FILTER(environModifications[environmental_modif_lev],environModifications[experiment_ID]=A80)))</f>
        <v>0</v>
      </c>
    </row>
    <row r="81" spans="2:121" x14ac:dyDescent="0.25">
      <c r="B81" t="str" cm="1">
        <f t="array" ref="B81">TRANSPOSE(_xlfn._xlws.SORT(_xlfn._xlws.FILTER(environModifications[environmental_modif_lev]&amp;" | "&amp;environModifications[environ_modif_name],environModifications[experiment_ID]=A81)))</f>
        <v xml:space="preserve"> | </v>
      </c>
      <c r="DQ81" cm="1">
        <f t="array" ref="DQ81">TRANSPOSE(_xlfn._xlws.SORT(_xlfn._xlws.FILTER(environModifications[environmental_modif_lev],environModifications[experiment_ID]=A81)))</f>
        <v>0</v>
      </c>
    </row>
    <row r="82" spans="2:121" x14ac:dyDescent="0.25">
      <c r="B82" t="str" cm="1">
        <f t="array" ref="B82">TRANSPOSE(_xlfn._xlws.SORT(_xlfn._xlws.FILTER(environModifications[environmental_modif_lev]&amp;" | "&amp;environModifications[environ_modif_name],environModifications[experiment_ID]=A82)))</f>
        <v xml:space="preserve"> | </v>
      </c>
      <c r="DQ82" cm="1">
        <f t="array" ref="DQ82">TRANSPOSE(_xlfn._xlws.SORT(_xlfn._xlws.FILTER(environModifications[environmental_modif_lev],environModifications[experiment_ID]=A82)))</f>
        <v>0</v>
      </c>
    </row>
    <row r="83" spans="2:121" x14ac:dyDescent="0.25">
      <c r="B83" t="str" cm="1">
        <f t="array" ref="B83">TRANSPOSE(_xlfn._xlws.SORT(_xlfn._xlws.FILTER(environModifications[environmental_modif_lev]&amp;" | "&amp;environModifications[environ_modif_name],environModifications[experiment_ID]=A83)))</f>
        <v xml:space="preserve"> | </v>
      </c>
      <c r="DQ83" cm="1">
        <f t="array" ref="DQ83">TRANSPOSE(_xlfn._xlws.SORT(_xlfn._xlws.FILTER(environModifications[environmental_modif_lev],environModifications[experiment_ID]=A83)))</f>
        <v>0</v>
      </c>
    </row>
    <row r="84" spans="2:121" x14ac:dyDescent="0.25">
      <c r="B84" t="str" cm="1">
        <f t="array" ref="B84">TRANSPOSE(_xlfn._xlws.SORT(_xlfn._xlws.FILTER(environModifications[environmental_modif_lev]&amp;" | "&amp;environModifications[environ_modif_name],environModifications[experiment_ID]=A84)))</f>
        <v xml:space="preserve"> | </v>
      </c>
      <c r="DQ84" cm="1">
        <f t="array" ref="DQ84">TRANSPOSE(_xlfn._xlws.SORT(_xlfn._xlws.FILTER(environModifications[environmental_modif_lev],environModifications[experiment_ID]=A84)))</f>
        <v>0</v>
      </c>
    </row>
    <row r="85" spans="2:121" x14ac:dyDescent="0.25">
      <c r="B85" t="str" cm="1">
        <f t="array" ref="B85">TRANSPOSE(_xlfn._xlws.SORT(_xlfn._xlws.FILTER(environModifications[environmental_modif_lev]&amp;" | "&amp;environModifications[environ_modif_name],environModifications[experiment_ID]=A85)))</f>
        <v xml:space="preserve"> | </v>
      </c>
      <c r="DQ85" cm="1">
        <f t="array" ref="DQ85">TRANSPOSE(_xlfn._xlws.SORT(_xlfn._xlws.FILTER(environModifications[environmental_modif_lev],environModifications[experiment_ID]=A85)))</f>
        <v>0</v>
      </c>
    </row>
    <row r="86" spans="2:121" x14ac:dyDescent="0.25">
      <c r="B86" t="str" cm="1">
        <f t="array" ref="B86">TRANSPOSE(_xlfn._xlws.SORT(_xlfn._xlws.FILTER(environModifications[environmental_modif_lev]&amp;" | "&amp;environModifications[environ_modif_name],environModifications[experiment_ID]=A86)))</f>
        <v xml:space="preserve"> | </v>
      </c>
      <c r="DQ86" cm="1">
        <f t="array" ref="DQ86">TRANSPOSE(_xlfn._xlws.SORT(_xlfn._xlws.FILTER(environModifications[environmental_modif_lev],environModifications[experiment_ID]=A86)))</f>
        <v>0</v>
      </c>
    </row>
    <row r="87" spans="2:121" x14ac:dyDescent="0.25">
      <c r="B87" t="str" cm="1">
        <f t="array" ref="B87">TRANSPOSE(_xlfn._xlws.SORT(_xlfn._xlws.FILTER(environModifications[environmental_modif_lev]&amp;" | "&amp;environModifications[environ_modif_name],environModifications[experiment_ID]=A87)))</f>
        <v xml:space="preserve"> | </v>
      </c>
      <c r="DQ87" cm="1">
        <f t="array" ref="DQ87">TRANSPOSE(_xlfn._xlws.SORT(_xlfn._xlws.FILTER(environModifications[environmental_modif_lev],environModifications[experiment_ID]=A87)))</f>
        <v>0</v>
      </c>
    </row>
    <row r="88" spans="2:121" x14ac:dyDescent="0.25">
      <c r="B88" t="str" cm="1">
        <f t="array" ref="B88">TRANSPOSE(_xlfn._xlws.SORT(_xlfn._xlws.FILTER(environModifications[environmental_modif_lev]&amp;" | "&amp;environModifications[environ_modif_name],environModifications[experiment_ID]=A88)))</f>
        <v xml:space="preserve"> | </v>
      </c>
      <c r="DQ88" cm="1">
        <f t="array" ref="DQ88">TRANSPOSE(_xlfn._xlws.SORT(_xlfn._xlws.FILTER(environModifications[environmental_modif_lev],environModifications[experiment_ID]=A88)))</f>
        <v>0</v>
      </c>
    </row>
    <row r="89" spans="2:121" x14ac:dyDescent="0.25">
      <c r="B89" t="str" cm="1">
        <f t="array" ref="B89">TRANSPOSE(_xlfn._xlws.SORT(_xlfn._xlws.FILTER(environModifications[environmental_modif_lev]&amp;" | "&amp;environModifications[environ_modif_name],environModifications[experiment_ID]=A89)))</f>
        <v xml:space="preserve"> | </v>
      </c>
      <c r="DQ89" cm="1">
        <f t="array" ref="DQ89">TRANSPOSE(_xlfn._xlws.SORT(_xlfn._xlws.FILTER(environModifications[environmental_modif_lev],environModifications[experiment_ID]=A89)))</f>
        <v>0</v>
      </c>
    </row>
    <row r="90" spans="2:121" x14ac:dyDescent="0.25">
      <c r="B90" t="str" cm="1">
        <f t="array" ref="B90">TRANSPOSE(_xlfn._xlws.SORT(_xlfn._xlws.FILTER(environModifications[environmental_modif_lev]&amp;" | "&amp;environModifications[environ_modif_name],environModifications[experiment_ID]=A90)))</f>
        <v xml:space="preserve"> | </v>
      </c>
      <c r="DQ90" cm="1">
        <f t="array" ref="DQ90">TRANSPOSE(_xlfn._xlws.SORT(_xlfn._xlws.FILTER(environModifications[environmental_modif_lev],environModifications[experiment_ID]=A90)))</f>
        <v>0</v>
      </c>
    </row>
    <row r="91" spans="2:121" x14ac:dyDescent="0.25">
      <c r="B91" t="str" cm="1">
        <f t="array" ref="B91">TRANSPOSE(_xlfn._xlws.SORT(_xlfn._xlws.FILTER(environModifications[environmental_modif_lev]&amp;" | "&amp;environModifications[environ_modif_name],environModifications[experiment_ID]=A91)))</f>
        <v xml:space="preserve"> | </v>
      </c>
      <c r="DQ91" cm="1">
        <f t="array" ref="DQ91">TRANSPOSE(_xlfn._xlws.SORT(_xlfn._xlws.FILTER(environModifications[environmental_modif_lev],environModifications[experiment_ID]=A91)))</f>
        <v>0</v>
      </c>
    </row>
    <row r="92" spans="2:121" x14ac:dyDescent="0.25">
      <c r="B92" t="str" cm="1">
        <f t="array" ref="B92">TRANSPOSE(_xlfn._xlws.SORT(_xlfn._xlws.FILTER(environModifications[environmental_modif_lev]&amp;" | "&amp;environModifications[environ_modif_name],environModifications[experiment_ID]=A92)))</f>
        <v xml:space="preserve"> | </v>
      </c>
      <c r="DQ92" cm="1">
        <f t="array" ref="DQ92">TRANSPOSE(_xlfn._xlws.SORT(_xlfn._xlws.FILTER(environModifications[environmental_modif_lev],environModifications[experiment_ID]=A92)))</f>
        <v>0</v>
      </c>
    </row>
    <row r="93" spans="2:121" x14ac:dyDescent="0.25">
      <c r="B93" t="str" cm="1">
        <f t="array" ref="B93">TRANSPOSE(_xlfn._xlws.SORT(_xlfn._xlws.FILTER(environModifications[environmental_modif_lev]&amp;" | "&amp;environModifications[environ_modif_name],environModifications[experiment_ID]=A93)))</f>
        <v xml:space="preserve"> | </v>
      </c>
      <c r="DQ93" cm="1">
        <f t="array" ref="DQ93">TRANSPOSE(_xlfn._xlws.SORT(_xlfn._xlws.FILTER(environModifications[environmental_modif_lev],environModifications[experiment_ID]=A93)))</f>
        <v>0</v>
      </c>
    </row>
    <row r="94" spans="2:121" x14ac:dyDescent="0.25">
      <c r="B94" t="str" cm="1">
        <f t="array" ref="B94">TRANSPOSE(_xlfn._xlws.SORT(_xlfn._xlws.FILTER(environModifications[environmental_modif_lev]&amp;" | "&amp;environModifications[environ_modif_name],environModifications[experiment_ID]=A94)))</f>
        <v xml:space="preserve"> | </v>
      </c>
      <c r="DQ94" cm="1">
        <f t="array" ref="DQ94">TRANSPOSE(_xlfn._xlws.SORT(_xlfn._xlws.FILTER(environModifications[environmental_modif_lev],environModifications[experiment_ID]=A94)))</f>
        <v>0</v>
      </c>
    </row>
    <row r="95" spans="2:121" x14ac:dyDescent="0.25">
      <c r="B95" t="str" cm="1">
        <f t="array" ref="B95">TRANSPOSE(_xlfn._xlws.SORT(_xlfn._xlws.FILTER(environModifications[environmental_modif_lev]&amp;" | "&amp;environModifications[environ_modif_name],environModifications[experiment_ID]=A95)))</f>
        <v xml:space="preserve"> | </v>
      </c>
      <c r="DQ95" cm="1">
        <f t="array" ref="DQ95">TRANSPOSE(_xlfn._xlws.SORT(_xlfn._xlws.FILTER(environModifications[environmental_modif_lev],environModifications[experiment_ID]=A95)))</f>
        <v>0</v>
      </c>
    </row>
    <row r="96" spans="2:121" x14ac:dyDescent="0.25">
      <c r="B96" t="str" cm="1">
        <f t="array" ref="B96">TRANSPOSE(_xlfn._xlws.SORT(_xlfn._xlws.FILTER(environModifications[environmental_modif_lev]&amp;" | "&amp;environModifications[environ_modif_name],environModifications[experiment_ID]=A96)))</f>
        <v xml:space="preserve"> | </v>
      </c>
      <c r="DQ96" cm="1">
        <f t="array" ref="DQ96">TRANSPOSE(_xlfn._xlws.SORT(_xlfn._xlws.FILTER(environModifications[environmental_modif_lev],environModifications[experiment_ID]=A96)))</f>
        <v>0</v>
      </c>
    </row>
    <row r="97" spans="2:121" x14ac:dyDescent="0.25">
      <c r="B97" t="str" cm="1">
        <f t="array" ref="B97">TRANSPOSE(_xlfn._xlws.SORT(_xlfn._xlws.FILTER(environModifications[environmental_modif_lev]&amp;" | "&amp;environModifications[environ_modif_name],environModifications[experiment_ID]=A97)))</f>
        <v xml:space="preserve"> | </v>
      </c>
      <c r="DQ97" cm="1">
        <f t="array" ref="DQ97">TRANSPOSE(_xlfn._xlws.SORT(_xlfn._xlws.FILTER(environModifications[environmental_modif_lev],environModifications[experiment_ID]=A97)))</f>
        <v>0</v>
      </c>
    </row>
    <row r="98" spans="2:121" x14ac:dyDescent="0.25">
      <c r="B98" t="str" cm="1">
        <f t="array" ref="B98">TRANSPOSE(_xlfn._xlws.SORT(_xlfn._xlws.FILTER(environModifications[environmental_modif_lev]&amp;" | "&amp;environModifications[environ_modif_name],environModifications[experiment_ID]=A98)))</f>
        <v xml:space="preserve"> | </v>
      </c>
      <c r="DQ98" cm="1">
        <f t="array" ref="DQ98">TRANSPOSE(_xlfn._xlws.SORT(_xlfn._xlws.FILTER(environModifications[environmental_modif_lev],environModifications[experiment_ID]=A98)))</f>
        <v>0</v>
      </c>
    </row>
    <row r="99" spans="2:121" x14ac:dyDescent="0.25">
      <c r="B99" t="str" cm="1">
        <f t="array" ref="B99">TRANSPOSE(_xlfn._xlws.SORT(_xlfn._xlws.FILTER(environModifications[environmental_modif_lev]&amp;" | "&amp;environModifications[environ_modif_name],environModifications[experiment_ID]=A99)))</f>
        <v xml:space="preserve"> | </v>
      </c>
      <c r="DQ99" cm="1">
        <f t="array" ref="DQ99">TRANSPOSE(_xlfn._xlws.SORT(_xlfn._xlws.FILTER(environModifications[environmental_modif_lev],environModifications[experiment_ID]=A99)))</f>
        <v>0</v>
      </c>
    </row>
    <row r="100" spans="2:121" x14ac:dyDescent="0.25">
      <c r="B100" t="str" cm="1">
        <f t="array" ref="B100">TRANSPOSE(_xlfn._xlws.SORT(_xlfn._xlws.FILTER(environModifications[environmental_modif_lev]&amp;" | "&amp;environModifications[environ_modif_name],environModifications[experiment_ID]=A100)))</f>
        <v xml:space="preserve"> | </v>
      </c>
      <c r="DQ100" cm="1">
        <f t="array" ref="DQ100">TRANSPOSE(_xlfn._xlws.SORT(_xlfn._xlws.FILTER(environModifications[environmental_modif_lev],environModifications[experiment_ID]=A100)))</f>
        <v>0</v>
      </c>
    </row>
    <row r="101" spans="2:121" x14ac:dyDescent="0.25">
      <c r="B101" t="str" cm="1">
        <f t="array" ref="B101">TRANSPOSE(_xlfn._xlws.SORT(_xlfn._xlws.FILTER(environModifications[environmental_modif_lev]&amp;" | "&amp;environModifications[environ_modif_name],environModifications[experiment_ID]=A101)))</f>
        <v xml:space="preserve"> | </v>
      </c>
      <c r="DQ101" cm="1">
        <f t="array" ref="DQ101">TRANSPOSE(_xlfn._xlws.SORT(_xlfn._xlws.FILTER(environModifications[environmental_modif_lev],environModifications[experiment_ID]=A101)))</f>
        <v>0</v>
      </c>
    </row>
    <row r="102" spans="2:121" x14ac:dyDescent="0.25">
      <c r="B102" t="str" cm="1">
        <f t="array" ref="B102">TRANSPOSE(_xlfn._xlws.SORT(_xlfn._xlws.FILTER(environModifications[environmental_modif_lev]&amp;" | "&amp;environModifications[environ_modif_name],environModifications[experiment_ID]=A102)))</f>
        <v xml:space="preserve"> | </v>
      </c>
      <c r="DQ102" cm="1">
        <f t="array" ref="DQ102">TRANSPOSE(_xlfn._xlws.SORT(_xlfn._xlws.FILTER(environModifications[environmental_modif_lev],environModifications[experiment_ID]=A102)))</f>
        <v>0</v>
      </c>
    </row>
    <row r="103" spans="2:121" x14ac:dyDescent="0.25">
      <c r="B103" t="str" cm="1">
        <f t="array" ref="B103">TRANSPOSE(_xlfn._xlws.SORT(_xlfn._xlws.FILTER(environModifications[environmental_modif_lev]&amp;" | "&amp;environModifications[environ_modif_name],environModifications[experiment_ID]=A103)))</f>
        <v xml:space="preserve"> | </v>
      </c>
      <c r="DQ103" cm="1">
        <f t="array" ref="DQ103">TRANSPOSE(_xlfn._xlws.SORT(_xlfn._xlws.FILTER(environModifications[environmental_modif_lev],environModifications[experiment_ID]=A103)))</f>
        <v>0</v>
      </c>
    </row>
    <row r="104" spans="2:121" x14ac:dyDescent="0.25">
      <c r="B104" t="str" cm="1">
        <f t="array" ref="B104">TRANSPOSE(_xlfn._xlws.SORT(_xlfn._xlws.FILTER(environModifications[environmental_modif_lev]&amp;" | "&amp;environModifications[environ_modif_name],environModifications[experiment_ID]=A104)))</f>
        <v xml:space="preserve"> | </v>
      </c>
      <c r="DQ104" cm="1">
        <f t="array" ref="DQ104">TRANSPOSE(_xlfn._xlws.SORT(_xlfn._xlws.FILTER(environModifications[environmental_modif_lev],environModifications[experiment_ID]=A104)))</f>
        <v>0</v>
      </c>
    </row>
    <row r="105" spans="2:121" x14ac:dyDescent="0.25">
      <c r="B105" t="str" cm="1">
        <f t="array" ref="B105">TRANSPOSE(_xlfn._xlws.SORT(_xlfn._xlws.FILTER(environModifications[environmental_modif_lev]&amp;" | "&amp;environModifications[environ_modif_name],environModifications[experiment_ID]=A105)))</f>
        <v xml:space="preserve"> | </v>
      </c>
      <c r="DQ105" cm="1">
        <f t="array" ref="DQ105">TRANSPOSE(_xlfn._xlws.SORT(_xlfn._xlws.FILTER(environModifications[environmental_modif_lev],environModifications[experiment_ID]=A105)))</f>
        <v>0</v>
      </c>
    </row>
    <row r="106" spans="2:121" x14ac:dyDescent="0.25">
      <c r="B106" t="str" cm="1">
        <f t="array" ref="B106">TRANSPOSE(_xlfn._xlws.SORT(_xlfn._xlws.FILTER(environModifications[environmental_modif_lev]&amp;" | "&amp;environModifications[environ_modif_name],environModifications[experiment_ID]=A106)))</f>
        <v xml:space="preserve"> | </v>
      </c>
      <c r="DQ106" cm="1">
        <f t="array" ref="DQ106">TRANSPOSE(_xlfn._xlws.SORT(_xlfn._xlws.FILTER(environModifications[environmental_modif_lev],environModifications[experiment_ID]=A106)))</f>
        <v>0</v>
      </c>
    </row>
    <row r="107" spans="2:121" x14ac:dyDescent="0.25">
      <c r="B107" t="str" cm="1">
        <f t="array" ref="B107">TRANSPOSE(_xlfn._xlws.SORT(_xlfn._xlws.FILTER(environModifications[environmental_modif_lev]&amp;" | "&amp;environModifications[environ_modif_name],environModifications[experiment_ID]=A107)))</f>
        <v xml:space="preserve"> | </v>
      </c>
      <c r="DQ107" cm="1">
        <f t="array" ref="DQ107">TRANSPOSE(_xlfn._xlws.SORT(_xlfn._xlws.FILTER(environModifications[environmental_modif_lev],environModifications[experiment_ID]=A107)))</f>
        <v>0</v>
      </c>
    </row>
    <row r="108" spans="2:121" x14ac:dyDescent="0.25">
      <c r="B108" t="str" cm="1">
        <f t="array" ref="B108">TRANSPOSE(_xlfn._xlws.SORT(_xlfn._xlws.FILTER(environModifications[environmental_modif_lev]&amp;" | "&amp;environModifications[environ_modif_name],environModifications[experiment_ID]=A108)))</f>
        <v xml:space="preserve"> | </v>
      </c>
      <c r="DQ108" cm="1">
        <f t="array" ref="DQ108">TRANSPOSE(_xlfn._xlws.SORT(_xlfn._xlws.FILTER(environModifications[environmental_modif_lev],environModifications[experiment_ID]=A108)))</f>
        <v>0</v>
      </c>
    </row>
    <row r="109" spans="2:121" x14ac:dyDescent="0.25">
      <c r="B109" t="str" cm="1">
        <f t="array" ref="B109">TRANSPOSE(_xlfn._xlws.SORT(_xlfn._xlws.FILTER(environModifications[environmental_modif_lev]&amp;" | "&amp;environModifications[environ_modif_name],environModifications[experiment_ID]=A109)))</f>
        <v xml:space="preserve"> | </v>
      </c>
      <c r="DQ109" cm="1">
        <f t="array" ref="DQ109">TRANSPOSE(_xlfn._xlws.SORT(_xlfn._xlws.FILTER(environModifications[environmental_modif_lev],environModifications[experiment_ID]=A109)))</f>
        <v>0</v>
      </c>
    </row>
    <row r="110" spans="2:121" x14ac:dyDescent="0.25">
      <c r="B110" t="str" cm="1">
        <f t="array" ref="B110">TRANSPOSE(_xlfn._xlws.SORT(_xlfn._xlws.FILTER(environModifications[environmental_modif_lev]&amp;" | "&amp;environModifications[environ_modif_name],environModifications[experiment_ID]=A110)))</f>
        <v xml:space="preserve"> | </v>
      </c>
      <c r="DQ110" cm="1">
        <f t="array" ref="DQ110">TRANSPOSE(_xlfn._xlws.SORT(_xlfn._xlws.FILTER(environModifications[environmental_modif_lev],environModifications[experiment_ID]=A110)))</f>
        <v>0</v>
      </c>
    </row>
    <row r="111" spans="2:121" x14ac:dyDescent="0.25">
      <c r="B111" t="str" cm="1">
        <f t="array" ref="B111">TRANSPOSE(_xlfn._xlws.SORT(_xlfn._xlws.FILTER(environModifications[environmental_modif_lev]&amp;" | "&amp;environModifications[environ_modif_name],environModifications[experiment_ID]=A111)))</f>
        <v xml:space="preserve"> | </v>
      </c>
      <c r="DQ111" cm="1">
        <f t="array" ref="DQ111">TRANSPOSE(_xlfn._xlws.SORT(_xlfn._xlws.FILTER(environModifications[environmental_modif_lev],environModifications[experiment_ID]=A111)))</f>
        <v>0</v>
      </c>
    </row>
    <row r="112" spans="2:121" x14ac:dyDescent="0.25">
      <c r="B112" t="str" cm="1">
        <f t="array" ref="B112">TRANSPOSE(_xlfn._xlws.SORT(_xlfn._xlws.FILTER(environModifications[environmental_modif_lev]&amp;" | "&amp;environModifications[environ_modif_name],environModifications[experiment_ID]=A112)))</f>
        <v xml:space="preserve"> | </v>
      </c>
      <c r="DQ112" cm="1">
        <f t="array" ref="DQ112">TRANSPOSE(_xlfn._xlws.SORT(_xlfn._xlws.FILTER(environModifications[environmental_modif_lev],environModifications[experiment_ID]=A112)))</f>
        <v>0</v>
      </c>
    </row>
    <row r="113" spans="2:121" x14ac:dyDescent="0.25">
      <c r="B113" t="str" cm="1">
        <f t="array" ref="B113">TRANSPOSE(_xlfn._xlws.SORT(_xlfn._xlws.FILTER(environModifications[environmental_modif_lev]&amp;" | "&amp;environModifications[environ_modif_name],environModifications[experiment_ID]=A113)))</f>
        <v xml:space="preserve"> | </v>
      </c>
      <c r="DQ113" cm="1">
        <f t="array" ref="DQ113">TRANSPOSE(_xlfn._xlws.SORT(_xlfn._xlws.FILTER(environModifications[environmental_modif_lev],environModifications[experiment_ID]=A113)))</f>
        <v>0</v>
      </c>
    </row>
    <row r="114" spans="2:121" x14ac:dyDescent="0.25">
      <c r="B114" t="str" cm="1">
        <f t="array" ref="B114">TRANSPOSE(_xlfn._xlws.SORT(_xlfn._xlws.FILTER(environModifications[environmental_modif_lev]&amp;" | "&amp;environModifications[environ_modif_name],environModifications[experiment_ID]=A114)))</f>
        <v xml:space="preserve"> | </v>
      </c>
      <c r="DQ114" cm="1">
        <f t="array" ref="DQ114">TRANSPOSE(_xlfn._xlws.SORT(_xlfn._xlws.FILTER(environModifications[environmental_modif_lev],environModifications[experiment_ID]=A114)))</f>
        <v>0</v>
      </c>
    </row>
    <row r="115" spans="2:121" x14ac:dyDescent="0.25">
      <c r="B115" t="str" cm="1">
        <f t="array" ref="B115">TRANSPOSE(_xlfn._xlws.SORT(_xlfn._xlws.FILTER(environModifications[environmental_modif_lev]&amp;" | "&amp;environModifications[environ_modif_name],environModifications[experiment_ID]=A115)))</f>
        <v xml:space="preserve"> | </v>
      </c>
      <c r="DQ115" cm="1">
        <f t="array" ref="DQ115">TRANSPOSE(_xlfn._xlws.SORT(_xlfn._xlws.FILTER(environModifications[environmental_modif_lev],environModifications[experiment_ID]=A115)))</f>
        <v>0</v>
      </c>
    </row>
    <row r="116" spans="2:121" x14ac:dyDescent="0.25">
      <c r="B116" t="str" cm="1">
        <f t="array" ref="B116">TRANSPOSE(_xlfn._xlws.SORT(_xlfn._xlws.FILTER(environModifications[environmental_modif_lev]&amp;" | "&amp;environModifications[environ_modif_name],environModifications[experiment_ID]=A116)))</f>
        <v xml:space="preserve"> | </v>
      </c>
      <c r="DQ116" cm="1">
        <f t="array" ref="DQ116">TRANSPOSE(_xlfn._xlws.SORT(_xlfn._xlws.FILTER(environModifications[environmental_modif_lev],environModifications[experiment_ID]=A116)))</f>
        <v>0</v>
      </c>
    </row>
    <row r="117" spans="2:121" x14ac:dyDescent="0.25">
      <c r="B117" t="str" cm="1">
        <f t="array" ref="B117">TRANSPOSE(_xlfn._xlws.SORT(_xlfn._xlws.FILTER(environModifications[environmental_modif_lev]&amp;" | "&amp;environModifications[environ_modif_name],environModifications[experiment_ID]=A117)))</f>
        <v xml:space="preserve"> | </v>
      </c>
      <c r="DQ117" cm="1">
        <f t="array" ref="DQ117">TRANSPOSE(_xlfn._xlws.SORT(_xlfn._xlws.FILTER(environModifications[environmental_modif_lev],environModifications[experiment_ID]=A117)))</f>
        <v>0</v>
      </c>
    </row>
    <row r="118" spans="2:121" x14ac:dyDescent="0.25">
      <c r="B118" t="str" cm="1">
        <f t="array" ref="B118">TRANSPOSE(_xlfn._xlws.SORT(_xlfn._xlws.FILTER(environModifications[environmental_modif_lev]&amp;" | "&amp;environModifications[environ_modif_name],environModifications[experiment_ID]=A118)))</f>
        <v xml:space="preserve"> | </v>
      </c>
      <c r="DQ118" cm="1">
        <f t="array" ref="DQ118">TRANSPOSE(_xlfn._xlws.SORT(_xlfn._xlws.FILTER(environModifications[environmental_modif_lev],environModifications[experiment_ID]=A118)))</f>
        <v>0</v>
      </c>
    </row>
    <row r="119" spans="2:121" x14ac:dyDescent="0.25">
      <c r="B119" t="str" cm="1">
        <f t="array" ref="B119">TRANSPOSE(_xlfn._xlws.SORT(_xlfn._xlws.FILTER(environModifications[environmental_modif_lev]&amp;" | "&amp;environModifications[environ_modif_name],environModifications[experiment_ID]=A119)))</f>
        <v xml:space="preserve"> | </v>
      </c>
      <c r="DQ119" cm="1">
        <f t="array" ref="DQ119">TRANSPOSE(_xlfn._xlws.SORT(_xlfn._xlws.FILTER(environModifications[environmental_modif_lev],environModifications[experiment_ID]=A119)))</f>
        <v>0</v>
      </c>
    </row>
    <row r="120" spans="2:121" x14ac:dyDescent="0.25">
      <c r="B120" t="str" cm="1">
        <f t="array" ref="B120">TRANSPOSE(_xlfn._xlws.SORT(_xlfn._xlws.FILTER(environModifications[environmental_modif_lev]&amp;" | "&amp;environModifications[environ_modif_name],environModifications[experiment_ID]=A120)))</f>
        <v xml:space="preserve"> | </v>
      </c>
      <c r="DQ120" cm="1">
        <f t="array" ref="DQ120">TRANSPOSE(_xlfn._xlws.SORT(_xlfn._xlws.FILTER(environModifications[environmental_modif_lev],environModifications[experiment_ID]=A120)))</f>
        <v>0</v>
      </c>
    </row>
    <row r="121" spans="2:121" x14ac:dyDescent="0.25">
      <c r="B121" t="str" cm="1">
        <f t="array" ref="B121">TRANSPOSE(_xlfn._xlws.SORT(_xlfn._xlws.FILTER(environModifications[environmental_modif_lev]&amp;" | "&amp;environModifications[environ_modif_name],environModifications[experiment_ID]=A121)))</f>
        <v xml:space="preserve"> | </v>
      </c>
      <c r="DQ121" cm="1">
        <f t="array" ref="DQ121">TRANSPOSE(_xlfn._xlws.SORT(_xlfn._xlws.FILTER(environModifications[environmental_modif_lev],environModifications[experiment_ID]=A121)))</f>
        <v>0</v>
      </c>
    </row>
    <row r="122" spans="2:121" x14ac:dyDescent="0.25">
      <c r="B122" t="str" cm="1">
        <f t="array" ref="B122">TRANSPOSE(_xlfn._xlws.SORT(_xlfn._xlws.FILTER(environModifications[environmental_modif_lev]&amp;" | "&amp;environModifications[environ_modif_name],environModifications[experiment_ID]=A122)))</f>
        <v xml:space="preserve"> | </v>
      </c>
      <c r="DQ122" cm="1">
        <f t="array" ref="DQ122">TRANSPOSE(_xlfn._xlws.SORT(_xlfn._xlws.FILTER(environModifications[environmental_modif_lev],environModifications[experiment_ID]=A122)))</f>
        <v>0</v>
      </c>
    </row>
    <row r="123" spans="2:121" x14ac:dyDescent="0.25">
      <c r="B123" t="str" cm="1">
        <f t="array" ref="B123">TRANSPOSE(_xlfn._xlws.SORT(_xlfn._xlws.FILTER(environModifications[environmental_modif_lev]&amp;" | "&amp;environModifications[environ_modif_name],environModifications[experiment_ID]=A123)))</f>
        <v xml:space="preserve"> | </v>
      </c>
      <c r="DQ123" cm="1">
        <f t="array" ref="DQ123">TRANSPOSE(_xlfn._xlws.SORT(_xlfn._xlws.FILTER(environModifications[environmental_modif_lev],environModifications[experiment_ID]=A123)))</f>
        <v>0</v>
      </c>
    </row>
    <row r="124" spans="2:121" x14ac:dyDescent="0.25">
      <c r="B124" t="str" cm="1">
        <f t="array" ref="B124">TRANSPOSE(_xlfn._xlws.SORT(_xlfn._xlws.FILTER(environModifications[environmental_modif_lev]&amp;" | "&amp;environModifications[environ_modif_name],environModifications[experiment_ID]=A124)))</f>
        <v xml:space="preserve"> | </v>
      </c>
      <c r="DQ124" cm="1">
        <f t="array" ref="DQ124">TRANSPOSE(_xlfn._xlws.SORT(_xlfn._xlws.FILTER(environModifications[environmental_modif_lev],environModifications[experiment_ID]=A124)))</f>
        <v>0</v>
      </c>
    </row>
    <row r="125" spans="2:121" x14ac:dyDescent="0.25">
      <c r="B125" t="str" cm="1">
        <f t="array" ref="B125">TRANSPOSE(_xlfn._xlws.SORT(_xlfn._xlws.FILTER(environModifications[environmental_modif_lev]&amp;" | "&amp;environModifications[environ_modif_name],environModifications[experiment_ID]=A125)))</f>
        <v xml:space="preserve"> | </v>
      </c>
      <c r="DQ125" cm="1">
        <f t="array" ref="DQ125">TRANSPOSE(_xlfn._xlws.SORT(_xlfn._xlws.FILTER(environModifications[environmental_modif_lev],environModifications[experiment_ID]=A125)))</f>
        <v>0</v>
      </c>
    </row>
    <row r="126" spans="2:121" x14ac:dyDescent="0.25">
      <c r="B126" t="str" cm="1">
        <f t="array" ref="B126">TRANSPOSE(_xlfn._xlws.SORT(_xlfn._xlws.FILTER(environModifications[environmental_modif_lev]&amp;" | "&amp;environModifications[environ_modif_name],environModifications[experiment_ID]=A126)))</f>
        <v xml:space="preserve"> | </v>
      </c>
      <c r="DQ126" cm="1">
        <f t="array" ref="DQ126">TRANSPOSE(_xlfn._xlws.SORT(_xlfn._xlws.FILTER(environModifications[environmental_modif_lev],environModifications[experiment_ID]=A126)))</f>
        <v>0</v>
      </c>
    </row>
    <row r="127" spans="2:121" x14ac:dyDescent="0.25">
      <c r="B127" t="str" cm="1">
        <f t="array" ref="B127">TRANSPOSE(_xlfn._xlws.SORT(_xlfn._xlws.FILTER(environModifications[environmental_modif_lev]&amp;" | "&amp;environModifications[environ_modif_name],environModifications[experiment_ID]=A127)))</f>
        <v xml:space="preserve"> | </v>
      </c>
      <c r="DQ127" cm="1">
        <f t="array" ref="DQ127">TRANSPOSE(_xlfn._xlws.SORT(_xlfn._xlws.FILTER(environModifications[environmental_modif_lev],environModifications[experiment_ID]=A127)))</f>
        <v>0</v>
      </c>
    </row>
    <row r="128" spans="2:121" x14ac:dyDescent="0.25">
      <c r="B128" t="str" cm="1">
        <f t="array" ref="B128">TRANSPOSE(_xlfn._xlws.SORT(_xlfn._xlws.FILTER(environModifications[environmental_modif_lev]&amp;" | "&amp;environModifications[environ_modif_name],environModifications[experiment_ID]=A128)))</f>
        <v xml:space="preserve"> | </v>
      </c>
      <c r="DQ128" cm="1">
        <f t="array" ref="DQ128">TRANSPOSE(_xlfn._xlws.SORT(_xlfn._xlws.FILTER(environModifications[environmental_modif_lev],environModifications[experiment_ID]=A128)))</f>
        <v>0</v>
      </c>
    </row>
    <row r="129" spans="2:121" x14ac:dyDescent="0.25">
      <c r="B129" t="str" cm="1">
        <f t="array" ref="B129">TRANSPOSE(_xlfn._xlws.SORT(_xlfn._xlws.FILTER(environModifications[environmental_modif_lev]&amp;" | "&amp;environModifications[environ_modif_name],environModifications[experiment_ID]=A129)))</f>
        <v xml:space="preserve"> | </v>
      </c>
      <c r="DQ129" cm="1">
        <f t="array" ref="DQ129">TRANSPOSE(_xlfn._xlws.SORT(_xlfn._xlws.FILTER(environModifications[environmental_modif_lev],environModifications[experiment_ID]=A129)))</f>
        <v>0</v>
      </c>
    </row>
    <row r="130" spans="2:121" x14ac:dyDescent="0.25">
      <c r="B130" t="str" cm="1">
        <f t="array" ref="B130">TRANSPOSE(_xlfn._xlws.SORT(_xlfn._xlws.FILTER(environModifications[environmental_modif_lev]&amp;" | "&amp;environModifications[environ_modif_name],environModifications[experiment_ID]=A130)))</f>
        <v xml:space="preserve"> | </v>
      </c>
      <c r="DQ130" cm="1">
        <f t="array" ref="DQ130">TRANSPOSE(_xlfn._xlws.SORT(_xlfn._xlws.FILTER(environModifications[environmental_modif_lev],environModifications[experiment_ID]=A130)))</f>
        <v>0</v>
      </c>
    </row>
    <row r="131" spans="2:121" x14ac:dyDescent="0.25">
      <c r="B131" t="str" cm="1">
        <f t="array" ref="B131">TRANSPOSE(_xlfn._xlws.SORT(_xlfn._xlws.FILTER(environModifications[environmental_modif_lev]&amp;" | "&amp;environModifications[environ_modif_name],environModifications[experiment_ID]=A131)))</f>
        <v xml:space="preserve"> | </v>
      </c>
      <c r="DQ131" cm="1">
        <f t="array" ref="DQ131">TRANSPOSE(_xlfn._xlws.SORT(_xlfn._xlws.FILTER(environModifications[environmental_modif_lev],environModifications[experiment_ID]=A131)))</f>
        <v>0</v>
      </c>
    </row>
    <row r="132" spans="2:121" x14ac:dyDescent="0.25">
      <c r="B132" t="str" cm="1">
        <f t="array" ref="B132">TRANSPOSE(_xlfn._xlws.SORT(_xlfn._xlws.FILTER(environModifications[environmental_modif_lev]&amp;" | "&amp;environModifications[environ_modif_name],environModifications[experiment_ID]=A132)))</f>
        <v xml:space="preserve"> | </v>
      </c>
      <c r="DQ132" cm="1">
        <f t="array" ref="DQ132">TRANSPOSE(_xlfn._xlws.SORT(_xlfn._xlws.FILTER(environModifications[environmental_modif_lev],environModifications[experiment_ID]=A132)))</f>
        <v>0</v>
      </c>
    </row>
    <row r="133" spans="2:121" x14ac:dyDescent="0.25">
      <c r="B133" t="str" cm="1">
        <f t="array" ref="B133">TRANSPOSE(_xlfn._xlws.SORT(_xlfn._xlws.FILTER(environModifications[environmental_modif_lev]&amp;" | "&amp;environModifications[environ_modif_name],environModifications[experiment_ID]=A133)))</f>
        <v xml:space="preserve"> | </v>
      </c>
      <c r="DQ133" cm="1">
        <f t="array" ref="DQ133">TRANSPOSE(_xlfn._xlws.SORT(_xlfn._xlws.FILTER(environModifications[environmental_modif_lev],environModifications[experiment_ID]=A133)))</f>
        <v>0</v>
      </c>
    </row>
    <row r="134" spans="2:121" x14ac:dyDescent="0.25">
      <c r="B134" t="str" cm="1">
        <f t="array" ref="B134">TRANSPOSE(_xlfn._xlws.SORT(_xlfn._xlws.FILTER(environModifications[environmental_modif_lev]&amp;" | "&amp;environModifications[environ_modif_name],environModifications[experiment_ID]=A134)))</f>
        <v xml:space="preserve"> | </v>
      </c>
      <c r="DQ134" cm="1">
        <f t="array" ref="DQ134">TRANSPOSE(_xlfn._xlws.SORT(_xlfn._xlws.FILTER(environModifications[environmental_modif_lev],environModifications[experiment_ID]=A134)))</f>
        <v>0</v>
      </c>
    </row>
    <row r="135" spans="2:121" x14ac:dyDescent="0.25">
      <c r="B135" t="str" cm="1">
        <f t="array" ref="B135">TRANSPOSE(_xlfn._xlws.SORT(_xlfn._xlws.FILTER(environModifications[environmental_modif_lev]&amp;" | "&amp;environModifications[environ_modif_name],environModifications[experiment_ID]=A135)))</f>
        <v xml:space="preserve"> | </v>
      </c>
      <c r="DQ135" cm="1">
        <f t="array" ref="DQ135">TRANSPOSE(_xlfn._xlws.SORT(_xlfn._xlws.FILTER(environModifications[environmental_modif_lev],environModifications[experiment_ID]=A135)))</f>
        <v>0</v>
      </c>
    </row>
    <row r="136" spans="2:121" x14ac:dyDescent="0.25">
      <c r="B136" t="str" cm="1">
        <f t="array" ref="B136">TRANSPOSE(_xlfn._xlws.SORT(_xlfn._xlws.FILTER(environModifications[environmental_modif_lev]&amp;" | "&amp;environModifications[environ_modif_name],environModifications[experiment_ID]=A136)))</f>
        <v xml:space="preserve"> | </v>
      </c>
      <c r="DQ136" cm="1">
        <f t="array" ref="DQ136">TRANSPOSE(_xlfn._xlws.SORT(_xlfn._xlws.FILTER(environModifications[environmental_modif_lev],environModifications[experiment_ID]=A136)))</f>
        <v>0</v>
      </c>
    </row>
    <row r="137" spans="2:121" x14ac:dyDescent="0.25">
      <c r="B137" t="str" cm="1">
        <f t="array" ref="B137">TRANSPOSE(_xlfn._xlws.SORT(_xlfn._xlws.FILTER(environModifications[environmental_modif_lev]&amp;" | "&amp;environModifications[environ_modif_name],environModifications[experiment_ID]=A137)))</f>
        <v xml:space="preserve"> | </v>
      </c>
      <c r="DQ137" cm="1">
        <f t="array" ref="DQ137">TRANSPOSE(_xlfn._xlws.SORT(_xlfn._xlws.FILTER(environModifications[environmental_modif_lev],environModifications[experiment_ID]=A137)))</f>
        <v>0</v>
      </c>
    </row>
    <row r="138" spans="2:121" x14ac:dyDescent="0.25">
      <c r="B138" t="str" cm="1">
        <f t="array" ref="B138">TRANSPOSE(_xlfn._xlws.SORT(_xlfn._xlws.FILTER(environModifications[environmental_modif_lev]&amp;" | "&amp;environModifications[environ_modif_name],environModifications[experiment_ID]=A138)))</f>
        <v xml:space="preserve"> | </v>
      </c>
      <c r="DQ138" cm="1">
        <f t="array" ref="DQ138">TRANSPOSE(_xlfn._xlws.SORT(_xlfn._xlws.FILTER(environModifications[environmental_modif_lev],environModifications[experiment_ID]=A138)))</f>
        <v>0</v>
      </c>
    </row>
    <row r="139" spans="2:121" x14ac:dyDescent="0.25">
      <c r="B139" t="str" cm="1">
        <f t="array" ref="B139">TRANSPOSE(_xlfn._xlws.SORT(_xlfn._xlws.FILTER(environModifications[environmental_modif_lev]&amp;" | "&amp;environModifications[environ_modif_name],environModifications[experiment_ID]=A139)))</f>
        <v xml:space="preserve"> | </v>
      </c>
      <c r="DQ139" cm="1">
        <f t="array" ref="DQ139">TRANSPOSE(_xlfn._xlws.SORT(_xlfn._xlws.FILTER(environModifications[environmental_modif_lev],environModifications[experiment_ID]=A139)))</f>
        <v>0</v>
      </c>
    </row>
    <row r="140" spans="2:121" x14ac:dyDescent="0.25">
      <c r="B140" t="str" cm="1">
        <f t="array" ref="B140">TRANSPOSE(_xlfn._xlws.SORT(_xlfn._xlws.FILTER(environModifications[environmental_modif_lev]&amp;" | "&amp;environModifications[environ_modif_name],environModifications[experiment_ID]=A140)))</f>
        <v xml:space="preserve"> | </v>
      </c>
      <c r="DQ140" cm="1">
        <f t="array" ref="DQ140">TRANSPOSE(_xlfn._xlws.SORT(_xlfn._xlws.FILTER(environModifications[environmental_modif_lev],environModifications[experiment_ID]=A140)))</f>
        <v>0</v>
      </c>
    </row>
    <row r="141" spans="2:121" x14ac:dyDescent="0.25">
      <c r="B141" t="str" cm="1">
        <f t="array" ref="B141">TRANSPOSE(_xlfn._xlws.SORT(_xlfn._xlws.FILTER(environModifications[environmental_modif_lev]&amp;" | "&amp;environModifications[environ_modif_name],environModifications[experiment_ID]=A141)))</f>
        <v xml:space="preserve"> | </v>
      </c>
      <c r="DQ141" cm="1">
        <f t="array" ref="DQ141">TRANSPOSE(_xlfn._xlws.SORT(_xlfn._xlws.FILTER(environModifications[environmental_modif_lev],environModifications[experiment_ID]=A141)))</f>
        <v>0</v>
      </c>
    </row>
    <row r="142" spans="2:121" x14ac:dyDescent="0.25">
      <c r="B142" t="str" cm="1">
        <f t="array" ref="B142">TRANSPOSE(_xlfn._xlws.SORT(_xlfn._xlws.FILTER(environModifications[environmental_modif_lev]&amp;" | "&amp;environModifications[environ_modif_name],environModifications[experiment_ID]=A142)))</f>
        <v xml:space="preserve"> | </v>
      </c>
      <c r="DQ142" cm="1">
        <f t="array" ref="DQ142">TRANSPOSE(_xlfn._xlws.SORT(_xlfn._xlws.FILTER(environModifications[environmental_modif_lev],environModifications[experiment_ID]=A142)))</f>
        <v>0</v>
      </c>
    </row>
    <row r="143" spans="2:121" x14ac:dyDescent="0.25">
      <c r="B143" t="str" cm="1">
        <f t="array" ref="B143">TRANSPOSE(_xlfn._xlws.SORT(_xlfn._xlws.FILTER(environModifications[environmental_modif_lev]&amp;" | "&amp;environModifications[environ_modif_name],environModifications[experiment_ID]=A143)))</f>
        <v xml:space="preserve"> | </v>
      </c>
      <c r="DQ143" cm="1">
        <f t="array" ref="DQ143">TRANSPOSE(_xlfn._xlws.SORT(_xlfn._xlws.FILTER(environModifications[environmental_modif_lev],environModifications[experiment_ID]=A143)))</f>
        <v>0</v>
      </c>
    </row>
    <row r="144" spans="2:121" x14ac:dyDescent="0.25">
      <c r="B144" t="str" cm="1">
        <f t="array" ref="B144">TRANSPOSE(_xlfn._xlws.SORT(_xlfn._xlws.FILTER(environModifications[environmental_modif_lev]&amp;" | "&amp;environModifications[environ_modif_name],environModifications[experiment_ID]=A144)))</f>
        <v xml:space="preserve"> | </v>
      </c>
      <c r="DQ144" cm="1">
        <f t="array" ref="DQ144">TRANSPOSE(_xlfn._xlws.SORT(_xlfn._xlws.FILTER(environModifications[environmental_modif_lev],environModifications[experiment_ID]=A144)))</f>
        <v>0</v>
      </c>
    </row>
    <row r="145" spans="2:121" x14ac:dyDescent="0.25">
      <c r="B145" t="str" cm="1">
        <f t="array" ref="B145">TRANSPOSE(_xlfn._xlws.SORT(_xlfn._xlws.FILTER(environModifications[environmental_modif_lev]&amp;" | "&amp;environModifications[environ_modif_name],environModifications[experiment_ID]=A145)))</f>
        <v xml:space="preserve"> | </v>
      </c>
      <c r="DQ145" cm="1">
        <f t="array" ref="DQ145">TRANSPOSE(_xlfn._xlws.SORT(_xlfn._xlws.FILTER(environModifications[environmental_modif_lev],environModifications[experiment_ID]=A145)))</f>
        <v>0</v>
      </c>
    </row>
    <row r="146" spans="2:121" x14ac:dyDescent="0.25">
      <c r="B146" t="str" cm="1">
        <f t="array" ref="B146">TRANSPOSE(_xlfn._xlws.SORT(_xlfn._xlws.FILTER(environModifications[environmental_modif_lev]&amp;" | "&amp;environModifications[environ_modif_name],environModifications[experiment_ID]=A146)))</f>
        <v xml:space="preserve"> | </v>
      </c>
      <c r="DQ146" cm="1">
        <f t="array" ref="DQ146">TRANSPOSE(_xlfn._xlws.SORT(_xlfn._xlws.FILTER(environModifications[environmental_modif_lev],environModifications[experiment_ID]=A146)))</f>
        <v>0</v>
      </c>
    </row>
    <row r="147" spans="2:121" x14ac:dyDescent="0.25">
      <c r="B147" t="str" cm="1">
        <f t="array" ref="B147">TRANSPOSE(_xlfn._xlws.SORT(_xlfn._xlws.FILTER(environModifications[environmental_modif_lev]&amp;" | "&amp;environModifications[environ_modif_name],environModifications[experiment_ID]=A147)))</f>
        <v xml:space="preserve"> | </v>
      </c>
      <c r="DQ147" cm="1">
        <f t="array" ref="DQ147">TRANSPOSE(_xlfn._xlws.SORT(_xlfn._xlws.FILTER(environModifications[environmental_modif_lev],environModifications[experiment_ID]=A147)))</f>
        <v>0</v>
      </c>
    </row>
    <row r="148" spans="2:121" x14ac:dyDescent="0.25">
      <c r="B148" t="str" cm="1">
        <f t="array" ref="B148">TRANSPOSE(_xlfn._xlws.SORT(_xlfn._xlws.FILTER(environModifications[environmental_modif_lev]&amp;" | "&amp;environModifications[environ_modif_name],environModifications[experiment_ID]=A148)))</f>
        <v xml:space="preserve"> | </v>
      </c>
      <c r="DQ148" cm="1">
        <f t="array" ref="DQ148">TRANSPOSE(_xlfn._xlws.SORT(_xlfn._xlws.FILTER(environModifications[environmental_modif_lev],environModifications[experiment_ID]=A148)))</f>
        <v>0</v>
      </c>
    </row>
    <row r="149" spans="2:121" x14ac:dyDescent="0.25">
      <c r="B149" t="str" cm="1">
        <f t="array" ref="B149">TRANSPOSE(_xlfn._xlws.SORT(_xlfn._xlws.FILTER(environModifications[environmental_modif_lev]&amp;" | "&amp;environModifications[environ_modif_name],environModifications[experiment_ID]=A149)))</f>
        <v xml:space="preserve"> | </v>
      </c>
      <c r="DQ149" cm="1">
        <f t="array" ref="DQ149">TRANSPOSE(_xlfn._xlws.SORT(_xlfn._xlws.FILTER(environModifications[environmental_modif_lev],environModifications[experiment_ID]=A149)))</f>
        <v>0</v>
      </c>
    </row>
    <row r="150" spans="2:121" x14ac:dyDescent="0.25">
      <c r="B150" t="str" cm="1">
        <f t="array" ref="B150">TRANSPOSE(_xlfn._xlws.SORT(_xlfn._xlws.FILTER(environModifications[environmental_modif_lev]&amp;" | "&amp;environModifications[environ_modif_name],environModifications[experiment_ID]=A150)))</f>
        <v xml:space="preserve"> | </v>
      </c>
      <c r="DQ150" cm="1">
        <f t="array" ref="DQ150">TRANSPOSE(_xlfn._xlws.SORT(_xlfn._xlws.FILTER(environModifications[environmental_modif_lev],environModifications[experiment_ID]=A150)))</f>
        <v>0</v>
      </c>
    </row>
    <row r="151" spans="2:121" x14ac:dyDescent="0.25">
      <c r="B151" t="str" cm="1">
        <f t="array" ref="B151">TRANSPOSE(_xlfn._xlws.SORT(_xlfn._xlws.FILTER(environModifications[environmental_modif_lev]&amp;" | "&amp;environModifications[environ_modif_name],environModifications[experiment_ID]=A151)))</f>
        <v xml:space="preserve"> | </v>
      </c>
      <c r="DQ151" cm="1">
        <f t="array" ref="DQ151">TRANSPOSE(_xlfn._xlws.SORT(_xlfn._xlws.FILTER(environModifications[environmental_modif_lev],environModifications[experiment_ID]=A151)))</f>
        <v>0</v>
      </c>
    </row>
    <row r="152" spans="2:121" x14ac:dyDescent="0.25">
      <c r="B152" t="str" cm="1">
        <f t="array" ref="B152">TRANSPOSE(_xlfn._xlws.SORT(_xlfn._xlws.FILTER(environModifications[environmental_modif_lev]&amp;" | "&amp;environModifications[environ_modif_name],environModifications[experiment_ID]=A152)))</f>
        <v xml:space="preserve"> | </v>
      </c>
      <c r="DQ152" cm="1">
        <f t="array" ref="DQ152">TRANSPOSE(_xlfn._xlws.SORT(_xlfn._xlws.FILTER(environModifications[environmental_modif_lev],environModifications[experiment_ID]=A152)))</f>
        <v>0</v>
      </c>
    </row>
    <row r="153" spans="2:121" x14ac:dyDescent="0.25">
      <c r="B153" t="str" cm="1">
        <f t="array" ref="B153">TRANSPOSE(_xlfn._xlws.SORT(_xlfn._xlws.FILTER(environModifications[environmental_modif_lev]&amp;" | "&amp;environModifications[environ_modif_name],environModifications[experiment_ID]=A153)))</f>
        <v xml:space="preserve"> | </v>
      </c>
      <c r="DQ153" cm="1">
        <f t="array" ref="DQ153">TRANSPOSE(_xlfn._xlws.SORT(_xlfn._xlws.FILTER(environModifications[environmental_modif_lev],environModifications[experiment_ID]=A153)))</f>
        <v>0</v>
      </c>
    </row>
    <row r="154" spans="2:121" x14ac:dyDescent="0.25">
      <c r="B154" t="str" cm="1">
        <f t="array" ref="B154">TRANSPOSE(_xlfn._xlws.SORT(_xlfn._xlws.FILTER(environModifications[environmental_modif_lev]&amp;" | "&amp;environModifications[environ_modif_name],environModifications[experiment_ID]=A154)))</f>
        <v xml:space="preserve"> | </v>
      </c>
      <c r="DQ154" cm="1">
        <f t="array" ref="DQ154">TRANSPOSE(_xlfn._xlws.SORT(_xlfn._xlws.FILTER(environModifications[environmental_modif_lev],environModifications[experiment_ID]=A154)))</f>
        <v>0</v>
      </c>
    </row>
    <row r="155" spans="2:121" x14ac:dyDescent="0.25">
      <c r="B155" t="str" cm="1">
        <f t="array" ref="B155">TRANSPOSE(_xlfn._xlws.SORT(_xlfn._xlws.FILTER(environModifications[environmental_modif_lev]&amp;" | "&amp;environModifications[environ_modif_name],environModifications[experiment_ID]=A155)))</f>
        <v xml:space="preserve"> | </v>
      </c>
      <c r="DQ155" cm="1">
        <f t="array" ref="DQ155">TRANSPOSE(_xlfn._xlws.SORT(_xlfn._xlws.FILTER(environModifications[environmental_modif_lev],environModifications[experiment_ID]=A155)))</f>
        <v>0</v>
      </c>
    </row>
    <row r="156" spans="2:121" x14ac:dyDescent="0.25">
      <c r="B156" t="str" cm="1">
        <f t="array" ref="B156">TRANSPOSE(_xlfn._xlws.SORT(_xlfn._xlws.FILTER(environModifications[environmental_modif_lev]&amp;" | "&amp;environModifications[environ_modif_name],environModifications[experiment_ID]=A156)))</f>
        <v xml:space="preserve"> | </v>
      </c>
      <c r="DQ156" cm="1">
        <f t="array" ref="DQ156">TRANSPOSE(_xlfn._xlws.SORT(_xlfn._xlws.FILTER(environModifications[environmental_modif_lev],environModifications[experiment_ID]=A156)))</f>
        <v>0</v>
      </c>
    </row>
    <row r="157" spans="2:121" x14ac:dyDescent="0.25">
      <c r="B157" t="str" cm="1">
        <f t="array" ref="B157">TRANSPOSE(_xlfn._xlws.SORT(_xlfn._xlws.FILTER(environModifications[environmental_modif_lev]&amp;" | "&amp;environModifications[environ_modif_name],environModifications[experiment_ID]=A157)))</f>
        <v xml:space="preserve"> | </v>
      </c>
      <c r="DQ157" cm="1">
        <f t="array" ref="DQ157">TRANSPOSE(_xlfn._xlws.SORT(_xlfn._xlws.FILTER(environModifications[environmental_modif_lev],environModifications[experiment_ID]=A157)))</f>
        <v>0</v>
      </c>
    </row>
    <row r="158" spans="2:121" x14ac:dyDescent="0.25">
      <c r="B158" t="str" cm="1">
        <f t="array" ref="B158">TRANSPOSE(_xlfn._xlws.SORT(_xlfn._xlws.FILTER(environModifications[environmental_modif_lev]&amp;" | "&amp;environModifications[environ_modif_name],environModifications[experiment_ID]=A158)))</f>
        <v xml:space="preserve"> | </v>
      </c>
      <c r="DQ158" cm="1">
        <f t="array" ref="DQ158">TRANSPOSE(_xlfn._xlws.SORT(_xlfn._xlws.FILTER(environModifications[environmental_modif_lev],environModifications[experiment_ID]=A158)))</f>
        <v>0</v>
      </c>
    </row>
    <row r="159" spans="2:121" x14ac:dyDescent="0.25">
      <c r="B159" t="str" cm="1">
        <f t="array" ref="B159">TRANSPOSE(_xlfn._xlws.SORT(_xlfn._xlws.FILTER(environModifications[environmental_modif_lev]&amp;" | "&amp;environModifications[environ_modif_name],environModifications[experiment_ID]=A159)))</f>
        <v xml:space="preserve"> | </v>
      </c>
      <c r="DQ159" cm="1">
        <f t="array" ref="DQ159">TRANSPOSE(_xlfn._xlws.SORT(_xlfn._xlws.FILTER(environModifications[environmental_modif_lev],environModifications[experiment_ID]=A159)))</f>
        <v>0</v>
      </c>
    </row>
    <row r="160" spans="2:121" x14ac:dyDescent="0.25">
      <c r="B160" t="str" cm="1">
        <f t="array" ref="B160">TRANSPOSE(_xlfn._xlws.SORT(_xlfn._xlws.FILTER(environModifications[environmental_modif_lev]&amp;" | "&amp;environModifications[environ_modif_name],environModifications[experiment_ID]=A160)))</f>
        <v xml:space="preserve"> | </v>
      </c>
      <c r="DQ160" cm="1">
        <f t="array" ref="DQ160">TRANSPOSE(_xlfn._xlws.SORT(_xlfn._xlws.FILTER(environModifications[environmental_modif_lev],environModifications[experiment_ID]=A160)))</f>
        <v>0</v>
      </c>
    </row>
    <row r="161" spans="2:121" x14ac:dyDescent="0.25">
      <c r="B161" t="str" cm="1">
        <f t="array" ref="B161">TRANSPOSE(_xlfn._xlws.SORT(_xlfn._xlws.FILTER(environModifications[environmental_modif_lev]&amp;" | "&amp;environModifications[environ_modif_name],environModifications[experiment_ID]=A161)))</f>
        <v xml:space="preserve"> | </v>
      </c>
      <c r="DQ161" cm="1">
        <f t="array" ref="DQ161">TRANSPOSE(_xlfn._xlws.SORT(_xlfn._xlws.FILTER(environModifications[environmental_modif_lev],environModifications[experiment_ID]=A161)))</f>
        <v>0</v>
      </c>
    </row>
    <row r="162" spans="2:121" x14ac:dyDescent="0.25">
      <c r="B162" t="str" cm="1">
        <f t="array" ref="B162">TRANSPOSE(_xlfn._xlws.SORT(_xlfn._xlws.FILTER(environModifications[environmental_modif_lev]&amp;" | "&amp;environModifications[environ_modif_name],environModifications[experiment_ID]=A162)))</f>
        <v xml:space="preserve"> | </v>
      </c>
      <c r="DQ162" cm="1">
        <f t="array" ref="DQ162">TRANSPOSE(_xlfn._xlws.SORT(_xlfn._xlws.FILTER(environModifications[environmental_modif_lev],environModifications[experiment_ID]=A162)))</f>
        <v>0</v>
      </c>
    </row>
    <row r="163" spans="2:121" x14ac:dyDescent="0.25">
      <c r="B163" t="str" cm="1">
        <f t="array" ref="B163">TRANSPOSE(_xlfn._xlws.SORT(_xlfn._xlws.FILTER(environModifications[environmental_modif_lev]&amp;" | "&amp;environModifications[environ_modif_name],environModifications[experiment_ID]=A163)))</f>
        <v xml:space="preserve"> | </v>
      </c>
      <c r="DQ163" cm="1">
        <f t="array" ref="DQ163">TRANSPOSE(_xlfn._xlws.SORT(_xlfn._xlws.FILTER(environModifications[environmental_modif_lev],environModifications[experiment_ID]=A163)))</f>
        <v>0</v>
      </c>
    </row>
    <row r="164" spans="2:121" x14ac:dyDescent="0.25">
      <c r="B164" t="str" cm="1">
        <f t="array" ref="B164">TRANSPOSE(_xlfn._xlws.SORT(_xlfn._xlws.FILTER(environModifications[environmental_modif_lev]&amp;" | "&amp;environModifications[environ_modif_name],environModifications[experiment_ID]=A164)))</f>
        <v xml:space="preserve"> | </v>
      </c>
      <c r="DQ164" cm="1">
        <f t="array" ref="DQ164">TRANSPOSE(_xlfn._xlws.SORT(_xlfn._xlws.FILTER(environModifications[environmental_modif_lev],environModifications[experiment_ID]=A164)))</f>
        <v>0</v>
      </c>
    </row>
    <row r="165" spans="2:121" x14ac:dyDescent="0.25">
      <c r="B165" t="str" cm="1">
        <f t="array" ref="B165">TRANSPOSE(_xlfn._xlws.SORT(_xlfn._xlws.FILTER(environModifications[environmental_modif_lev]&amp;" | "&amp;environModifications[environ_modif_name],environModifications[experiment_ID]=A165)))</f>
        <v xml:space="preserve"> | </v>
      </c>
      <c r="DQ165" cm="1">
        <f t="array" ref="DQ165">TRANSPOSE(_xlfn._xlws.SORT(_xlfn._xlws.FILTER(environModifications[environmental_modif_lev],environModifications[experiment_ID]=A165)))</f>
        <v>0</v>
      </c>
    </row>
    <row r="166" spans="2:121" x14ac:dyDescent="0.25">
      <c r="B166" t="str" cm="1">
        <f t="array" ref="B166">TRANSPOSE(_xlfn._xlws.SORT(_xlfn._xlws.FILTER(environModifications[environmental_modif_lev]&amp;" | "&amp;environModifications[environ_modif_name],environModifications[experiment_ID]=A166)))</f>
        <v xml:space="preserve"> | </v>
      </c>
      <c r="DQ166" cm="1">
        <f t="array" ref="DQ166">TRANSPOSE(_xlfn._xlws.SORT(_xlfn._xlws.FILTER(environModifications[environmental_modif_lev],environModifications[experiment_ID]=A166)))</f>
        <v>0</v>
      </c>
    </row>
    <row r="167" spans="2:121" x14ac:dyDescent="0.25">
      <c r="B167" t="str" cm="1">
        <f t="array" ref="B167">TRANSPOSE(_xlfn._xlws.SORT(_xlfn._xlws.FILTER(environModifications[environmental_modif_lev]&amp;" | "&amp;environModifications[environ_modif_name],environModifications[experiment_ID]=A167)))</f>
        <v xml:space="preserve"> | </v>
      </c>
      <c r="DQ167" cm="1">
        <f t="array" ref="DQ167">TRANSPOSE(_xlfn._xlws.SORT(_xlfn._xlws.FILTER(environModifications[environmental_modif_lev],environModifications[experiment_ID]=A167)))</f>
        <v>0</v>
      </c>
    </row>
    <row r="168" spans="2:121" x14ac:dyDescent="0.25">
      <c r="B168" t="str" cm="1">
        <f t="array" ref="B168">TRANSPOSE(_xlfn._xlws.SORT(_xlfn._xlws.FILTER(environModifications[environmental_modif_lev]&amp;" | "&amp;environModifications[environ_modif_name],environModifications[experiment_ID]=A168)))</f>
        <v xml:space="preserve"> | </v>
      </c>
      <c r="DQ168" cm="1">
        <f t="array" ref="DQ168">TRANSPOSE(_xlfn._xlws.SORT(_xlfn._xlws.FILTER(environModifications[environmental_modif_lev],environModifications[experiment_ID]=A168)))</f>
        <v>0</v>
      </c>
    </row>
    <row r="169" spans="2:121" x14ac:dyDescent="0.25">
      <c r="B169" t="str" cm="1">
        <f t="array" ref="B169">TRANSPOSE(_xlfn._xlws.SORT(_xlfn._xlws.FILTER(environModifications[environmental_modif_lev]&amp;" | "&amp;environModifications[environ_modif_name],environModifications[experiment_ID]=A169)))</f>
        <v xml:space="preserve"> | </v>
      </c>
      <c r="DQ169" cm="1">
        <f t="array" ref="DQ169">TRANSPOSE(_xlfn._xlws.SORT(_xlfn._xlws.FILTER(environModifications[environmental_modif_lev],environModifications[experiment_ID]=A169)))</f>
        <v>0</v>
      </c>
    </row>
    <row r="170" spans="2:121" x14ac:dyDescent="0.25">
      <c r="B170" t="str" cm="1">
        <f t="array" ref="B170">TRANSPOSE(_xlfn._xlws.SORT(_xlfn._xlws.FILTER(environModifications[environmental_modif_lev]&amp;" | "&amp;environModifications[environ_modif_name],environModifications[experiment_ID]=A170)))</f>
        <v xml:space="preserve"> | </v>
      </c>
      <c r="DQ170" cm="1">
        <f t="array" ref="DQ170">TRANSPOSE(_xlfn._xlws.SORT(_xlfn._xlws.FILTER(environModifications[environmental_modif_lev],environModifications[experiment_ID]=A170)))</f>
        <v>0</v>
      </c>
    </row>
    <row r="171" spans="2:121" x14ac:dyDescent="0.25">
      <c r="B171" t="str" cm="1">
        <f t="array" ref="B171">TRANSPOSE(_xlfn._xlws.SORT(_xlfn._xlws.FILTER(environModifications[environmental_modif_lev]&amp;" | "&amp;environModifications[environ_modif_name],environModifications[experiment_ID]=A171)))</f>
        <v xml:space="preserve"> | </v>
      </c>
      <c r="DQ171" cm="1">
        <f t="array" ref="DQ171">TRANSPOSE(_xlfn._xlws.SORT(_xlfn._xlws.FILTER(environModifications[environmental_modif_lev],environModifications[experiment_ID]=A171)))</f>
        <v>0</v>
      </c>
    </row>
    <row r="172" spans="2:121" x14ac:dyDescent="0.25">
      <c r="B172" t="str" cm="1">
        <f t="array" ref="B172">TRANSPOSE(_xlfn._xlws.SORT(_xlfn._xlws.FILTER(environModifications[environmental_modif_lev]&amp;" | "&amp;environModifications[environ_modif_name],environModifications[experiment_ID]=A172)))</f>
        <v xml:space="preserve"> | </v>
      </c>
      <c r="DQ172" cm="1">
        <f t="array" ref="DQ172">TRANSPOSE(_xlfn._xlws.SORT(_xlfn._xlws.FILTER(environModifications[environmental_modif_lev],environModifications[experiment_ID]=A172)))</f>
        <v>0</v>
      </c>
    </row>
    <row r="173" spans="2:121" x14ac:dyDescent="0.25">
      <c r="B173" t="str" cm="1">
        <f t="array" ref="B173">TRANSPOSE(_xlfn._xlws.SORT(_xlfn._xlws.FILTER(environModifications[environmental_modif_lev]&amp;" | "&amp;environModifications[environ_modif_name],environModifications[experiment_ID]=A173)))</f>
        <v xml:space="preserve"> | </v>
      </c>
      <c r="DQ173" cm="1">
        <f t="array" ref="DQ173">TRANSPOSE(_xlfn._xlws.SORT(_xlfn._xlws.FILTER(environModifications[environmental_modif_lev],environModifications[experiment_ID]=A173)))</f>
        <v>0</v>
      </c>
    </row>
    <row r="174" spans="2:121" x14ac:dyDescent="0.25">
      <c r="B174" t="str" cm="1">
        <f t="array" ref="B174">TRANSPOSE(_xlfn._xlws.SORT(_xlfn._xlws.FILTER(environModifications[environmental_modif_lev]&amp;" | "&amp;environModifications[environ_modif_name],environModifications[experiment_ID]=A174)))</f>
        <v xml:space="preserve"> | </v>
      </c>
      <c r="DQ174" cm="1">
        <f t="array" ref="DQ174">TRANSPOSE(_xlfn._xlws.SORT(_xlfn._xlws.FILTER(environModifications[environmental_modif_lev],environModifications[experiment_ID]=A174)))</f>
        <v>0</v>
      </c>
    </row>
    <row r="175" spans="2:121" x14ac:dyDescent="0.25">
      <c r="B175" t="str" cm="1">
        <f t="array" ref="B175">TRANSPOSE(_xlfn._xlws.SORT(_xlfn._xlws.FILTER(environModifications[environmental_modif_lev]&amp;" | "&amp;environModifications[environ_modif_name],environModifications[experiment_ID]=A175)))</f>
        <v xml:space="preserve"> | </v>
      </c>
      <c r="DQ175" cm="1">
        <f t="array" ref="DQ175">TRANSPOSE(_xlfn._xlws.SORT(_xlfn._xlws.FILTER(environModifications[environmental_modif_lev],environModifications[experiment_ID]=A175)))</f>
        <v>0</v>
      </c>
    </row>
    <row r="176" spans="2:121" x14ac:dyDescent="0.25">
      <c r="B176" t="str" cm="1">
        <f t="array" ref="B176">TRANSPOSE(_xlfn._xlws.SORT(_xlfn._xlws.FILTER(environModifications[environmental_modif_lev]&amp;" | "&amp;environModifications[environ_modif_name],environModifications[experiment_ID]=A176)))</f>
        <v xml:space="preserve"> | </v>
      </c>
      <c r="DQ176" cm="1">
        <f t="array" ref="DQ176">TRANSPOSE(_xlfn._xlws.SORT(_xlfn._xlws.FILTER(environModifications[environmental_modif_lev],environModifications[experiment_ID]=A176)))</f>
        <v>0</v>
      </c>
    </row>
    <row r="177" spans="2:121" x14ac:dyDescent="0.25">
      <c r="B177" t="str" cm="1">
        <f t="array" ref="B177">TRANSPOSE(_xlfn._xlws.SORT(_xlfn._xlws.FILTER(environModifications[environmental_modif_lev]&amp;" | "&amp;environModifications[environ_modif_name],environModifications[experiment_ID]=A177)))</f>
        <v xml:space="preserve"> | </v>
      </c>
      <c r="DQ177" cm="1">
        <f t="array" ref="DQ177">TRANSPOSE(_xlfn._xlws.SORT(_xlfn._xlws.FILTER(environModifications[environmental_modif_lev],environModifications[experiment_ID]=A177)))</f>
        <v>0</v>
      </c>
    </row>
    <row r="178" spans="2:121" x14ac:dyDescent="0.25">
      <c r="B178" t="str" cm="1">
        <f t="array" ref="B178">TRANSPOSE(_xlfn._xlws.SORT(_xlfn._xlws.FILTER(environModifications[environmental_modif_lev]&amp;" | "&amp;environModifications[environ_modif_name],environModifications[experiment_ID]=A178)))</f>
        <v xml:space="preserve"> | </v>
      </c>
      <c r="DQ178" cm="1">
        <f t="array" ref="DQ178">TRANSPOSE(_xlfn._xlws.SORT(_xlfn._xlws.FILTER(environModifications[environmental_modif_lev],environModifications[experiment_ID]=A178)))</f>
        <v>0</v>
      </c>
    </row>
    <row r="179" spans="2:121" x14ac:dyDescent="0.25">
      <c r="B179" t="str" cm="1">
        <f t="array" ref="B179">TRANSPOSE(_xlfn._xlws.SORT(_xlfn._xlws.FILTER(environModifications[environmental_modif_lev]&amp;" | "&amp;environModifications[environ_modif_name],environModifications[experiment_ID]=A179)))</f>
        <v xml:space="preserve"> | </v>
      </c>
      <c r="DQ179" cm="1">
        <f t="array" ref="DQ179">TRANSPOSE(_xlfn._xlws.SORT(_xlfn._xlws.FILTER(environModifications[environmental_modif_lev],environModifications[experiment_ID]=A179)))</f>
        <v>0</v>
      </c>
    </row>
    <row r="180" spans="2:121" x14ac:dyDescent="0.25">
      <c r="B180" t="str" cm="1">
        <f t="array" ref="B180">TRANSPOSE(_xlfn._xlws.SORT(_xlfn._xlws.FILTER(environModifications[environmental_modif_lev]&amp;" | "&amp;environModifications[environ_modif_name],environModifications[experiment_ID]=A180)))</f>
        <v xml:space="preserve"> | </v>
      </c>
      <c r="DQ180" cm="1">
        <f t="array" ref="DQ180">TRANSPOSE(_xlfn._xlws.SORT(_xlfn._xlws.FILTER(environModifications[environmental_modif_lev],environModifications[experiment_ID]=A180)))</f>
        <v>0</v>
      </c>
    </row>
    <row r="181" spans="2:121" x14ac:dyDescent="0.25">
      <c r="B181" t="str" cm="1">
        <f t="array" ref="B181">TRANSPOSE(_xlfn._xlws.SORT(_xlfn._xlws.FILTER(environModifications[environmental_modif_lev]&amp;" | "&amp;environModifications[environ_modif_name],environModifications[experiment_ID]=A181)))</f>
        <v xml:space="preserve"> | </v>
      </c>
      <c r="DQ181" cm="1">
        <f t="array" ref="DQ181">TRANSPOSE(_xlfn._xlws.SORT(_xlfn._xlws.FILTER(environModifications[environmental_modif_lev],environModifications[experiment_ID]=A181)))</f>
        <v>0</v>
      </c>
    </row>
    <row r="182" spans="2:121" x14ac:dyDescent="0.25">
      <c r="B182" t="str" cm="1">
        <f t="array" ref="B182">TRANSPOSE(_xlfn._xlws.SORT(_xlfn._xlws.FILTER(environModifications[environmental_modif_lev]&amp;" | "&amp;environModifications[environ_modif_name],environModifications[experiment_ID]=A182)))</f>
        <v xml:space="preserve"> | </v>
      </c>
      <c r="DQ182" cm="1">
        <f t="array" ref="DQ182">TRANSPOSE(_xlfn._xlws.SORT(_xlfn._xlws.FILTER(environModifications[environmental_modif_lev],environModifications[experiment_ID]=A182)))</f>
        <v>0</v>
      </c>
    </row>
    <row r="183" spans="2:121" x14ac:dyDescent="0.25">
      <c r="B183" t="str" cm="1">
        <f t="array" ref="B183">TRANSPOSE(_xlfn._xlws.SORT(_xlfn._xlws.FILTER(environModifications[environmental_modif_lev]&amp;" | "&amp;environModifications[environ_modif_name],environModifications[experiment_ID]=A183)))</f>
        <v xml:space="preserve"> | </v>
      </c>
      <c r="DQ183" cm="1">
        <f t="array" ref="DQ183">TRANSPOSE(_xlfn._xlws.SORT(_xlfn._xlws.FILTER(environModifications[environmental_modif_lev],environModifications[experiment_ID]=A183)))</f>
        <v>0</v>
      </c>
    </row>
    <row r="184" spans="2:121" x14ac:dyDescent="0.25">
      <c r="B184" t="str" cm="1">
        <f t="array" ref="B184">TRANSPOSE(_xlfn._xlws.SORT(_xlfn._xlws.FILTER(environModifications[environmental_modif_lev]&amp;" | "&amp;environModifications[environ_modif_name],environModifications[experiment_ID]=A184)))</f>
        <v xml:space="preserve"> | </v>
      </c>
      <c r="DQ184" cm="1">
        <f t="array" ref="DQ184">TRANSPOSE(_xlfn._xlws.SORT(_xlfn._xlws.FILTER(environModifications[environmental_modif_lev],environModifications[experiment_ID]=A184)))</f>
        <v>0</v>
      </c>
    </row>
    <row r="185" spans="2:121" x14ac:dyDescent="0.25">
      <c r="B185" t="str" cm="1">
        <f t="array" ref="B185">TRANSPOSE(_xlfn._xlws.SORT(_xlfn._xlws.FILTER(environModifications[environmental_modif_lev]&amp;" | "&amp;environModifications[environ_modif_name],environModifications[experiment_ID]=A185)))</f>
        <v xml:space="preserve"> | </v>
      </c>
      <c r="DQ185" cm="1">
        <f t="array" ref="DQ185">TRANSPOSE(_xlfn._xlws.SORT(_xlfn._xlws.FILTER(environModifications[environmental_modif_lev],environModifications[experiment_ID]=A185)))</f>
        <v>0</v>
      </c>
    </row>
    <row r="186" spans="2:121" x14ac:dyDescent="0.25">
      <c r="B186" t="str" cm="1">
        <f t="array" ref="B186">TRANSPOSE(_xlfn._xlws.SORT(_xlfn._xlws.FILTER(environModifications[environmental_modif_lev]&amp;" | "&amp;environModifications[environ_modif_name],environModifications[experiment_ID]=A186)))</f>
        <v xml:space="preserve"> | </v>
      </c>
      <c r="DQ186" cm="1">
        <f t="array" ref="DQ186">TRANSPOSE(_xlfn._xlws.SORT(_xlfn._xlws.FILTER(environModifications[environmental_modif_lev],environModifications[experiment_ID]=A186)))</f>
        <v>0</v>
      </c>
    </row>
    <row r="187" spans="2:121" x14ac:dyDescent="0.25">
      <c r="B187" t="str" cm="1">
        <f t="array" ref="B187">TRANSPOSE(_xlfn._xlws.SORT(_xlfn._xlws.FILTER(environModifications[environmental_modif_lev]&amp;" | "&amp;environModifications[environ_modif_name],environModifications[experiment_ID]=A187)))</f>
        <v xml:space="preserve"> | </v>
      </c>
      <c r="DQ187" cm="1">
        <f t="array" ref="DQ187">TRANSPOSE(_xlfn._xlws.SORT(_xlfn._xlws.FILTER(environModifications[environmental_modif_lev],environModifications[experiment_ID]=A187)))</f>
        <v>0</v>
      </c>
    </row>
    <row r="188" spans="2:121" x14ac:dyDescent="0.25">
      <c r="B188" t="str" cm="1">
        <f t="array" ref="B188">TRANSPOSE(_xlfn._xlws.SORT(_xlfn._xlws.FILTER(environModifications[environmental_modif_lev]&amp;" | "&amp;environModifications[environ_modif_name],environModifications[experiment_ID]=A188)))</f>
        <v xml:space="preserve"> | </v>
      </c>
      <c r="DQ188" cm="1">
        <f t="array" ref="DQ188">TRANSPOSE(_xlfn._xlws.SORT(_xlfn._xlws.FILTER(environModifications[environmental_modif_lev],environModifications[experiment_ID]=A188)))</f>
        <v>0</v>
      </c>
    </row>
    <row r="189" spans="2:121" x14ac:dyDescent="0.25">
      <c r="B189" t="str" cm="1">
        <f t="array" ref="B189">TRANSPOSE(_xlfn._xlws.SORT(_xlfn._xlws.FILTER(environModifications[environmental_modif_lev]&amp;" | "&amp;environModifications[environ_modif_name],environModifications[experiment_ID]=A189)))</f>
        <v xml:space="preserve"> | </v>
      </c>
      <c r="DQ189" cm="1">
        <f t="array" ref="DQ189">TRANSPOSE(_xlfn._xlws.SORT(_xlfn._xlws.FILTER(environModifications[environmental_modif_lev],environModifications[experiment_ID]=A189)))</f>
        <v>0</v>
      </c>
    </row>
    <row r="190" spans="2:121" x14ac:dyDescent="0.25">
      <c r="B190" t="str" cm="1">
        <f t="array" ref="B190">TRANSPOSE(_xlfn._xlws.SORT(_xlfn._xlws.FILTER(environModifications[environmental_modif_lev]&amp;" | "&amp;environModifications[environ_modif_name],environModifications[experiment_ID]=A190)))</f>
        <v xml:space="preserve"> | </v>
      </c>
      <c r="DQ190" cm="1">
        <f t="array" ref="DQ190">TRANSPOSE(_xlfn._xlws.SORT(_xlfn._xlws.FILTER(environModifications[environmental_modif_lev],environModifications[experiment_ID]=A190)))</f>
        <v>0</v>
      </c>
    </row>
    <row r="191" spans="2:121" x14ac:dyDescent="0.25">
      <c r="B191" t="str" cm="1">
        <f t="array" ref="B191">TRANSPOSE(_xlfn._xlws.SORT(_xlfn._xlws.FILTER(environModifications[environmental_modif_lev]&amp;" | "&amp;environModifications[environ_modif_name],environModifications[experiment_ID]=A191)))</f>
        <v xml:space="preserve"> | </v>
      </c>
      <c r="DQ191" cm="1">
        <f t="array" ref="DQ191">TRANSPOSE(_xlfn._xlws.SORT(_xlfn._xlws.FILTER(environModifications[environmental_modif_lev],environModifications[experiment_ID]=A191)))</f>
        <v>0</v>
      </c>
    </row>
    <row r="192" spans="2:121" x14ac:dyDescent="0.25">
      <c r="B192" t="str" cm="1">
        <f t="array" ref="B192">TRANSPOSE(_xlfn._xlws.SORT(_xlfn._xlws.FILTER(environModifications[environmental_modif_lev]&amp;" | "&amp;environModifications[environ_modif_name],environModifications[experiment_ID]=A192)))</f>
        <v xml:space="preserve"> | </v>
      </c>
      <c r="DQ192" cm="1">
        <f t="array" ref="DQ192">TRANSPOSE(_xlfn._xlws.SORT(_xlfn._xlws.FILTER(environModifications[environmental_modif_lev],environModifications[experiment_ID]=A192)))</f>
        <v>0</v>
      </c>
    </row>
    <row r="193" spans="2:121" x14ac:dyDescent="0.25">
      <c r="B193" t="str" cm="1">
        <f t="array" ref="B193">TRANSPOSE(_xlfn._xlws.SORT(_xlfn._xlws.FILTER(environModifications[environmental_modif_lev]&amp;" | "&amp;environModifications[environ_modif_name],environModifications[experiment_ID]=A193)))</f>
        <v xml:space="preserve"> | </v>
      </c>
      <c r="DQ193" cm="1">
        <f t="array" ref="DQ193">TRANSPOSE(_xlfn._xlws.SORT(_xlfn._xlws.FILTER(environModifications[environmental_modif_lev],environModifications[experiment_ID]=A193)))</f>
        <v>0</v>
      </c>
    </row>
    <row r="194" spans="2:121" x14ac:dyDescent="0.25">
      <c r="B194" t="str" cm="1">
        <f t="array" ref="B194">TRANSPOSE(_xlfn._xlws.SORT(_xlfn._xlws.FILTER(environModifications[environmental_modif_lev]&amp;" | "&amp;environModifications[environ_modif_name],environModifications[experiment_ID]=A194)))</f>
        <v xml:space="preserve"> | </v>
      </c>
      <c r="DQ194" cm="1">
        <f t="array" ref="DQ194">TRANSPOSE(_xlfn._xlws.SORT(_xlfn._xlws.FILTER(environModifications[environmental_modif_lev],environModifications[experiment_ID]=A194)))</f>
        <v>0</v>
      </c>
    </row>
    <row r="195" spans="2:121" x14ac:dyDescent="0.25">
      <c r="B195" t="str" cm="1">
        <f t="array" ref="B195">TRANSPOSE(_xlfn._xlws.SORT(_xlfn._xlws.FILTER(environModifications[environmental_modif_lev]&amp;" | "&amp;environModifications[environ_modif_name],environModifications[experiment_ID]=A195)))</f>
        <v xml:space="preserve"> | </v>
      </c>
      <c r="DQ195" cm="1">
        <f t="array" ref="DQ195">TRANSPOSE(_xlfn._xlws.SORT(_xlfn._xlws.FILTER(environModifications[environmental_modif_lev],environModifications[experiment_ID]=A195)))</f>
        <v>0</v>
      </c>
    </row>
    <row r="196" spans="2:121" x14ac:dyDescent="0.25">
      <c r="B196" t="str" cm="1">
        <f t="array" ref="B196">TRANSPOSE(_xlfn._xlws.SORT(_xlfn._xlws.FILTER(environModifications[environmental_modif_lev]&amp;" | "&amp;environModifications[environ_modif_name],environModifications[experiment_ID]=A196)))</f>
        <v xml:space="preserve"> | </v>
      </c>
      <c r="DQ196" cm="1">
        <f t="array" ref="DQ196">TRANSPOSE(_xlfn._xlws.SORT(_xlfn._xlws.FILTER(environModifications[environmental_modif_lev],environModifications[experiment_ID]=A196)))</f>
        <v>0</v>
      </c>
    </row>
    <row r="197" spans="2:121" x14ac:dyDescent="0.25">
      <c r="B197" t="str" cm="1">
        <f t="array" ref="B197">TRANSPOSE(_xlfn._xlws.SORT(_xlfn._xlws.FILTER(environModifications[environmental_modif_lev]&amp;" | "&amp;environModifications[environ_modif_name],environModifications[experiment_ID]=A197)))</f>
        <v xml:space="preserve"> | </v>
      </c>
      <c r="DQ197" cm="1">
        <f t="array" ref="DQ197">TRANSPOSE(_xlfn._xlws.SORT(_xlfn._xlws.FILTER(environModifications[environmental_modif_lev],environModifications[experiment_ID]=A197)))</f>
        <v>0</v>
      </c>
    </row>
    <row r="198" spans="2:121" x14ac:dyDescent="0.25">
      <c r="B198" t="str" cm="1">
        <f t="array" ref="B198">TRANSPOSE(_xlfn._xlws.SORT(_xlfn._xlws.FILTER(environModifications[environmental_modif_lev]&amp;" | "&amp;environModifications[environ_modif_name],environModifications[experiment_ID]=A198)))</f>
        <v xml:space="preserve"> | </v>
      </c>
      <c r="DQ198" cm="1">
        <f t="array" ref="DQ198">TRANSPOSE(_xlfn._xlws.SORT(_xlfn._xlws.FILTER(environModifications[environmental_modif_lev],environModifications[experiment_ID]=A198)))</f>
        <v>0</v>
      </c>
    </row>
    <row r="199" spans="2:121" x14ac:dyDescent="0.25">
      <c r="B199" t="str" cm="1">
        <f t="array" ref="B199">TRANSPOSE(_xlfn._xlws.SORT(_xlfn._xlws.FILTER(environModifications[environmental_modif_lev]&amp;" | "&amp;environModifications[environ_modif_name],environModifications[experiment_ID]=A199)))</f>
        <v xml:space="preserve"> | </v>
      </c>
      <c r="DQ199" cm="1">
        <f t="array" ref="DQ199">TRANSPOSE(_xlfn._xlws.SORT(_xlfn._xlws.FILTER(environModifications[environmental_modif_lev],environModifications[experiment_ID]=A199)))</f>
        <v>0</v>
      </c>
    </row>
    <row r="200" spans="2:121" x14ac:dyDescent="0.25">
      <c r="B200" t="str" cm="1">
        <f t="array" ref="B200">TRANSPOSE(_xlfn._xlws.SORT(_xlfn._xlws.FILTER(environModifications[environmental_modif_lev]&amp;" | "&amp;environModifications[environ_modif_name],environModifications[experiment_ID]=A200)))</f>
        <v xml:space="preserve"> | </v>
      </c>
      <c r="DQ200" cm="1">
        <f t="array" ref="DQ200">TRANSPOSE(_xlfn._xlws.SORT(_xlfn._xlws.FILTER(environModifications[environmental_modif_lev],environModifications[experiment_ID]=A200)))</f>
        <v>0</v>
      </c>
    </row>
    <row r="201" spans="2:121" x14ac:dyDescent="0.25">
      <c r="B201" t="str" cm="1">
        <f t="array" ref="B201">TRANSPOSE(_xlfn._xlws.SORT(_xlfn._xlws.FILTER(environModifications[environmental_modif_lev]&amp;" | "&amp;environModifications[environ_modif_name],environModifications[experiment_ID]=A201)))</f>
        <v xml:space="preserve"> | </v>
      </c>
      <c r="DQ201" cm="1">
        <f t="array" ref="DQ201">TRANSPOSE(_xlfn._xlws.SORT(_xlfn._xlws.FILTER(environModifications[environmental_modif_lev],environModifications[experiment_ID]=A201)))</f>
        <v>0</v>
      </c>
    </row>
    <row r="202" spans="2:121" x14ac:dyDescent="0.25">
      <c r="B202" t="str" cm="1">
        <f t="array" ref="B202">TRANSPOSE(_xlfn._xlws.SORT(_xlfn._xlws.FILTER(environModifications[environmental_modif_lev]&amp;" | "&amp;environModifications[environ_modif_name],environModifications[experiment_ID]=A202)))</f>
        <v xml:space="preserve"> | </v>
      </c>
      <c r="DQ202" cm="1">
        <f t="array" ref="DQ202">TRANSPOSE(_xlfn._xlws.SORT(_xlfn._xlws.FILTER(environModifications[environmental_modif_lev],environModifications[experiment_ID]=A202)))</f>
        <v>0</v>
      </c>
    </row>
    <row r="203" spans="2:121" x14ac:dyDescent="0.25">
      <c r="B203" t="str" cm="1">
        <f t="array" ref="B203">TRANSPOSE(_xlfn._xlws.SORT(_xlfn._xlws.FILTER(environModifications[environmental_modif_lev]&amp;" | "&amp;environModifications[environ_modif_name],environModifications[experiment_ID]=A203)))</f>
        <v xml:space="preserve"> | </v>
      </c>
      <c r="DQ203" cm="1">
        <f t="array" ref="DQ203">TRANSPOSE(_xlfn._xlws.SORT(_xlfn._xlws.FILTER(environModifications[environmental_modif_lev],environModifications[experiment_ID]=A203)))</f>
        <v>0</v>
      </c>
    </row>
    <row r="204" spans="2:121" x14ac:dyDescent="0.25">
      <c r="B204" t="str" cm="1">
        <f t="array" ref="B204">TRANSPOSE(_xlfn._xlws.SORT(_xlfn._xlws.FILTER(environModifications[environmental_modif_lev]&amp;" | "&amp;environModifications[environ_modif_name],environModifications[experiment_ID]=A204)))</f>
        <v xml:space="preserve"> | </v>
      </c>
      <c r="DQ204" cm="1">
        <f t="array" ref="DQ204">TRANSPOSE(_xlfn._xlws.SORT(_xlfn._xlws.FILTER(environModifications[environmental_modif_lev],environModifications[experiment_ID]=A204)))</f>
        <v>0</v>
      </c>
    </row>
    <row r="205" spans="2:121" x14ac:dyDescent="0.25">
      <c r="B205" t="str" cm="1">
        <f t="array" ref="B205">TRANSPOSE(_xlfn._xlws.SORT(_xlfn._xlws.FILTER(environModifications[environmental_modif_lev]&amp;" | "&amp;environModifications[environ_modif_name],environModifications[experiment_ID]=A205)))</f>
        <v xml:space="preserve"> | </v>
      </c>
      <c r="DQ205" cm="1">
        <f t="array" ref="DQ205">TRANSPOSE(_xlfn._xlws.SORT(_xlfn._xlws.FILTER(environModifications[environmental_modif_lev],environModifications[experiment_ID]=A205)))</f>
        <v>0</v>
      </c>
    </row>
    <row r="206" spans="2:121" x14ac:dyDescent="0.25">
      <c r="B206" t="str" cm="1">
        <f t="array" ref="B206">TRANSPOSE(_xlfn._xlws.SORT(_xlfn._xlws.FILTER(environModifications[environmental_modif_lev]&amp;" | "&amp;environModifications[environ_modif_name],environModifications[experiment_ID]=A206)))</f>
        <v xml:space="preserve"> | </v>
      </c>
      <c r="DQ206" cm="1">
        <f t="array" ref="DQ206">TRANSPOSE(_xlfn._xlws.SORT(_xlfn._xlws.FILTER(environModifications[environmental_modif_lev],environModifications[experiment_ID]=A206)))</f>
        <v>0</v>
      </c>
    </row>
    <row r="207" spans="2:121" x14ac:dyDescent="0.25">
      <c r="B207" t="str" cm="1">
        <f t="array" ref="B207">TRANSPOSE(_xlfn._xlws.SORT(_xlfn._xlws.FILTER(environModifications[environmental_modif_lev]&amp;" | "&amp;environModifications[environ_modif_name],environModifications[experiment_ID]=A207)))</f>
        <v xml:space="preserve"> | </v>
      </c>
      <c r="DQ207" cm="1">
        <f t="array" ref="DQ207">TRANSPOSE(_xlfn._xlws.SORT(_xlfn._xlws.FILTER(environModifications[environmental_modif_lev],environModifications[experiment_ID]=A207)))</f>
        <v>0</v>
      </c>
    </row>
    <row r="208" spans="2:121" x14ac:dyDescent="0.25">
      <c r="B208" t="str" cm="1">
        <f t="array" ref="B208">TRANSPOSE(_xlfn._xlws.SORT(_xlfn._xlws.FILTER(environModifications[environmental_modif_lev]&amp;" | "&amp;environModifications[environ_modif_name],environModifications[experiment_ID]=A208)))</f>
        <v xml:space="preserve"> | </v>
      </c>
      <c r="DQ208" cm="1">
        <f t="array" ref="DQ208">TRANSPOSE(_xlfn._xlws.SORT(_xlfn._xlws.FILTER(environModifications[environmental_modif_lev],environModifications[experiment_ID]=A208)))</f>
        <v>0</v>
      </c>
    </row>
    <row r="209" spans="2:121" x14ac:dyDescent="0.25">
      <c r="B209" t="str" cm="1">
        <f t="array" ref="B209">TRANSPOSE(_xlfn._xlws.SORT(_xlfn._xlws.FILTER(environModifications[environmental_modif_lev]&amp;" | "&amp;environModifications[environ_modif_name],environModifications[experiment_ID]=A209)))</f>
        <v xml:space="preserve"> | </v>
      </c>
      <c r="DQ209" cm="1">
        <f t="array" ref="DQ209">TRANSPOSE(_xlfn._xlws.SORT(_xlfn._xlws.FILTER(environModifications[environmental_modif_lev],environModifications[experiment_ID]=A209)))</f>
        <v>0</v>
      </c>
    </row>
    <row r="210" spans="2:121" x14ac:dyDescent="0.25">
      <c r="B210" t="str" cm="1">
        <f t="array" ref="B210">TRANSPOSE(_xlfn._xlws.SORT(_xlfn._xlws.FILTER(environModifications[environmental_modif_lev]&amp;" | "&amp;environModifications[environ_modif_name],environModifications[experiment_ID]=A210)))</f>
        <v xml:space="preserve"> | </v>
      </c>
      <c r="DQ210" cm="1">
        <f t="array" ref="DQ210">TRANSPOSE(_xlfn._xlws.SORT(_xlfn._xlws.FILTER(environModifications[environmental_modif_lev],environModifications[experiment_ID]=A210)))</f>
        <v>0</v>
      </c>
    </row>
    <row r="211" spans="2:121" x14ac:dyDescent="0.25">
      <c r="B211" t="str" cm="1">
        <f t="array" ref="B211">TRANSPOSE(_xlfn._xlws.SORT(_xlfn._xlws.FILTER(environModifications[environmental_modif_lev]&amp;" | "&amp;environModifications[environ_modif_name],environModifications[experiment_ID]=A211)))</f>
        <v xml:space="preserve"> | </v>
      </c>
      <c r="DQ211" cm="1">
        <f t="array" ref="DQ211">TRANSPOSE(_xlfn._xlws.SORT(_xlfn._xlws.FILTER(environModifications[environmental_modif_lev],environModifications[experiment_ID]=A211)))</f>
        <v>0</v>
      </c>
    </row>
    <row r="212" spans="2:121" x14ac:dyDescent="0.25">
      <c r="B212" t="str" cm="1">
        <f t="array" ref="B212">TRANSPOSE(_xlfn._xlws.SORT(_xlfn._xlws.FILTER(environModifications[environmental_modif_lev]&amp;" | "&amp;environModifications[environ_modif_name],environModifications[experiment_ID]=A212)))</f>
        <v xml:space="preserve"> | </v>
      </c>
      <c r="DQ212" cm="1">
        <f t="array" ref="DQ212">TRANSPOSE(_xlfn._xlws.SORT(_xlfn._xlws.FILTER(environModifications[environmental_modif_lev],environModifications[experiment_ID]=A212)))</f>
        <v>0</v>
      </c>
    </row>
    <row r="213" spans="2:121" x14ac:dyDescent="0.25">
      <c r="B213" t="str" cm="1">
        <f t="array" ref="B213">TRANSPOSE(_xlfn._xlws.SORT(_xlfn._xlws.FILTER(environModifications[environmental_modif_lev]&amp;" | "&amp;environModifications[environ_modif_name],environModifications[experiment_ID]=A213)))</f>
        <v xml:space="preserve"> | </v>
      </c>
      <c r="DQ213" cm="1">
        <f t="array" ref="DQ213">TRANSPOSE(_xlfn._xlws.SORT(_xlfn._xlws.FILTER(environModifications[environmental_modif_lev],environModifications[experiment_ID]=A213)))</f>
        <v>0</v>
      </c>
    </row>
    <row r="214" spans="2:121" x14ac:dyDescent="0.25">
      <c r="B214" t="str" cm="1">
        <f t="array" ref="B214">TRANSPOSE(_xlfn._xlws.SORT(_xlfn._xlws.FILTER(environModifications[environmental_modif_lev]&amp;" | "&amp;environModifications[environ_modif_name],environModifications[experiment_ID]=A214)))</f>
        <v xml:space="preserve"> | </v>
      </c>
      <c r="DQ214" cm="1">
        <f t="array" ref="DQ214">TRANSPOSE(_xlfn._xlws.SORT(_xlfn._xlws.FILTER(environModifications[environmental_modif_lev],environModifications[experiment_ID]=A214)))</f>
        <v>0</v>
      </c>
    </row>
    <row r="215" spans="2:121" x14ac:dyDescent="0.25">
      <c r="B215" t="str" cm="1">
        <f t="array" ref="B215">TRANSPOSE(_xlfn._xlws.SORT(_xlfn._xlws.FILTER(environModifications[environmental_modif_lev]&amp;" | "&amp;environModifications[environ_modif_name],environModifications[experiment_ID]=A215)))</f>
        <v xml:space="preserve"> | </v>
      </c>
      <c r="DQ215" cm="1">
        <f t="array" ref="DQ215">TRANSPOSE(_xlfn._xlws.SORT(_xlfn._xlws.FILTER(environModifications[environmental_modif_lev],environModifications[experiment_ID]=A215)))</f>
        <v>0</v>
      </c>
    </row>
    <row r="216" spans="2:121" x14ac:dyDescent="0.25">
      <c r="B216" t="str" cm="1">
        <f t="array" ref="B216">TRANSPOSE(_xlfn._xlws.SORT(_xlfn._xlws.FILTER(environModifications[environmental_modif_lev]&amp;" | "&amp;environModifications[environ_modif_name],environModifications[experiment_ID]=A216)))</f>
        <v xml:space="preserve"> | </v>
      </c>
      <c r="DQ216" cm="1">
        <f t="array" ref="DQ216">TRANSPOSE(_xlfn._xlws.SORT(_xlfn._xlws.FILTER(environModifications[environmental_modif_lev],environModifications[experiment_ID]=A216)))</f>
        <v>0</v>
      </c>
    </row>
    <row r="217" spans="2:121" x14ac:dyDescent="0.25">
      <c r="B217" t="str" cm="1">
        <f t="array" ref="B217">TRANSPOSE(_xlfn._xlws.SORT(_xlfn._xlws.FILTER(environModifications[environmental_modif_lev]&amp;" | "&amp;environModifications[environ_modif_name],environModifications[experiment_ID]=A217)))</f>
        <v xml:space="preserve"> | </v>
      </c>
      <c r="DQ217" cm="1">
        <f t="array" ref="DQ217">TRANSPOSE(_xlfn._xlws.SORT(_xlfn._xlws.FILTER(environModifications[environmental_modif_lev],environModifications[experiment_ID]=A217)))</f>
        <v>0</v>
      </c>
    </row>
    <row r="218" spans="2:121" x14ac:dyDescent="0.25">
      <c r="B218" t="str" cm="1">
        <f t="array" ref="B218">TRANSPOSE(_xlfn._xlws.SORT(_xlfn._xlws.FILTER(environModifications[environmental_modif_lev]&amp;" | "&amp;environModifications[environ_modif_name],environModifications[experiment_ID]=A218)))</f>
        <v xml:space="preserve"> | </v>
      </c>
      <c r="DQ218" cm="1">
        <f t="array" ref="DQ218">TRANSPOSE(_xlfn._xlws.SORT(_xlfn._xlws.FILTER(environModifications[environmental_modif_lev],environModifications[experiment_ID]=A218)))</f>
        <v>0</v>
      </c>
    </row>
    <row r="219" spans="2:121" x14ac:dyDescent="0.25">
      <c r="B219" t="str" cm="1">
        <f t="array" ref="B219">TRANSPOSE(_xlfn._xlws.SORT(_xlfn._xlws.FILTER(environModifications[environmental_modif_lev]&amp;" | "&amp;environModifications[environ_modif_name],environModifications[experiment_ID]=A219)))</f>
        <v xml:space="preserve"> | </v>
      </c>
      <c r="DQ219" cm="1">
        <f t="array" ref="DQ219">TRANSPOSE(_xlfn._xlws.SORT(_xlfn._xlws.FILTER(environModifications[environmental_modif_lev],environModifications[experiment_ID]=A219)))</f>
        <v>0</v>
      </c>
    </row>
    <row r="220" spans="2:121" x14ac:dyDescent="0.25">
      <c r="B220" t="str" cm="1">
        <f t="array" ref="B220">TRANSPOSE(_xlfn._xlws.SORT(_xlfn._xlws.FILTER(environModifications[environmental_modif_lev]&amp;" | "&amp;environModifications[environ_modif_name],environModifications[experiment_ID]=A220)))</f>
        <v xml:space="preserve"> | </v>
      </c>
      <c r="DQ220" cm="1">
        <f t="array" ref="DQ220">TRANSPOSE(_xlfn._xlws.SORT(_xlfn._xlws.FILTER(environModifications[environmental_modif_lev],environModifications[experiment_ID]=A220)))</f>
        <v>0</v>
      </c>
    </row>
    <row r="221" spans="2:121" x14ac:dyDescent="0.25">
      <c r="B221" t="str" cm="1">
        <f t="array" ref="B221">TRANSPOSE(_xlfn._xlws.SORT(_xlfn._xlws.FILTER(environModifications[environmental_modif_lev]&amp;" | "&amp;environModifications[environ_modif_name],environModifications[experiment_ID]=A221)))</f>
        <v xml:space="preserve"> | </v>
      </c>
      <c r="DQ221" cm="1">
        <f t="array" ref="DQ221">TRANSPOSE(_xlfn._xlws.SORT(_xlfn._xlws.FILTER(environModifications[environmental_modif_lev],environModifications[experiment_ID]=A221)))</f>
        <v>0</v>
      </c>
    </row>
    <row r="222" spans="2:121" x14ac:dyDescent="0.25">
      <c r="B222" t="str" cm="1">
        <f t="array" ref="B222">TRANSPOSE(_xlfn._xlws.SORT(_xlfn._xlws.FILTER(environModifications[environmental_modif_lev]&amp;" | "&amp;environModifications[environ_modif_name],environModifications[experiment_ID]=A222)))</f>
        <v xml:space="preserve"> | </v>
      </c>
      <c r="DQ222" cm="1">
        <f t="array" ref="DQ222">TRANSPOSE(_xlfn._xlws.SORT(_xlfn._xlws.FILTER(environModifications[environmental_modif_lev],environModifications[experiment_ID]=A222)))</f>
        <v>0</v>
      </c>
    </row>
    <row r="223" spans="2:121" x14ac:dyDescent="0.25">
      <c r="B223" t="str" cm="1">
        <f t="array" ref="B223">TRANSPOSE(_xlfn._xlws.SORT(_xlfn._xlws.FILTER(environModifications[environmental_modif_lev]&amp;" | "&amp;environModifications[environ_modif_name],environModifications[experiment_ID]=A223)))</f>
        <v xml:space="preserve"> | </v>
      </c>
      <c r="DQ223" cm="1">
        <f t="array" ref="DQ223">TRANSPOSE(_xlfn._xlws.SORT(_xlfn._xlws.FILTER(environModifications[environmental_modif_lev],environModifications[experiment_ID]=A223)))</f>
        <v>0</v>
      </c>
    </row>
    <row r="224" spans="2:121" x14ac:dyDescent="0.25">
      <c r="B224" t="str" cm="1">
        <f t="array" ref="B224">TRANSPOSE(_xlfn._xlws.SORT(_xlfn._xlws.FILTER(environModifications[environmental_modif_lev]&amp;" | "&amp;environModifications[environ_modif_name],environModifications[experiment_ID]=A224)))</f>
        <v xml:space="preserve"> | </v>
      </c>
      <c r="DQ224" cm="1">
        <f t="array" ref="DQ224">TRANSPOSE(_xlfn._xlws.SORT(_xlfn._xlws.FILTER(environModifications[environmental_modif_lev],environModifications[experiment_ID]=A224)))</f>
        <v>0</v>
      </c>
    </row>
    <row r="225" spans="2:121" x14ac:dyDescent="0.25">
      <c r="B225" t="str" cm="1">
        <f t="array" ref="B225">TRANSPOSE(_xlfn._xlws.SORT(_xlfn._xlws.FILTER(environModifications[environmental_modif_lev]&amp;" | "&amp;environModifications[environ_modif_name],environModifications[experiment_ID]=A225)))</f>
        <v xml:space="preserve"> | </v>
      </c>
      <c r="DQ225" cm="1">
        <f t="array" ref="DQ225">TRANSPOSE(_xlfn._xlws.SORT(_xlfn._xlws.FILTER(environModifications[environmental_modif_lev],environModifications[experiment_ID]=A225)))</f>
        <v>0</v>
      </c>
    </row>
    <row r="226" spans="2:121" x14ac:dyDescent="0.25">
      <c r="B226" t="str" cm="1">
        <f t="array" ref="B226">TRANSPOSE(_xlfn._xlws.SORT(_xlfn._xlws.FILTER(environModifications[environmental_modif_lev]&amp;" | "&amp;environModifications[environ_modif_name],environModifications[experiment_ID]=A226)))</f>
        <v xml:space="preserve"> | </v>
      </c>
      <c r="DQ226" cm="1">
        <f t="array" ref="DQ226">TRANSPOSE(_xlfn._xlws.SORT(_xlfn._xlws.FILTER(environModifications[environmental_modif_lev],environModifications[experiment_ID]=A226)))</f>
        <v>0</v>
      </c>
    </row>
    <row r="227" spans="2:121" x14ac:dyDescent="0.25">
      <c r="B227" t="str" cm="1">
        <f t="array" ref="B227">TRANSPOSE(_xlfn._xlws.SORT(_xlfn._xlws.FILTER(environModifications[environmental_modif_lev]&amp;" | "&amp;environModifications[environ_modif_name],environModifications[experiment_ID]=A227)))</f>
        <v xml:space="preserve"> | </v>
      </c>
      <c r="DQ227" cm="1">
        <f t="array" ref="DQ227">TRANSPOSE(_xlfn._xlws.SORT(_xlfn._xlws.FILTER(environModifications[environmental_modif_lev],environModifications[experiment_ID]=A227)))</f>
        <v>0</v>
      </c>
    </row>
    <row r="228" spans="2:121" x14ac:dyDescent="0.25">
      <c r="B228" t="str" cm="1">
        <f t="array" ref="B228">TRANSPOSE(_xlfn._xlws.SORT(_xlfn._xlws.FILTER(environModifications[environmental_modif_lev]&amp;" | "&amp;environModifications[environ_modif_name],environModifications[experiment_ID]=A228)))</f>
        <v xml:space="preserve"> | </v>
      </c>
      <c r="DQ228" cm="1">
        <f t="array" ref="DQ228">TRANSPOSE(_xlfn._xlws.SORT(_xlfn._xlws.FILTER(environModifications[environmental_modif_lev],environModifications[experiment_ID]=A228)))</f>
        <v>0</v>
      </c>
    </row>
    <row r="229" spans="2:121" x14ac:dyDescent="0.25">
      <c r="B229" t="str" cm="1">
        <f t="array" ref="B229">TRANSPOSE(_xlfn._xlws.SORT(_xlfn._xlws.FILTER(environModifications[environmental_modif_lev]&amp;" | "&amp;environModifications[environ_modif_name],environModifications[experiment_ID]=A229)))</f>
        <v xml:space="preserve"> | </v>
      </c>
      <c r="DQ229" cm="1">
        <f t="array" ref="DQ229">TRANSPOSE(_xlfn._xlws.SORT(_xlfn._xlws.FILTER(environModifications[environmental_modif_lev],environModifications[experiment_ID]=A229)))</f>
        <v>0</v>
      </c>
    </row>
    <row r="230" spans="2:121" x14ac:dyDescent="0.25">
      <c r="B230" t="str" cm="1">
        <f t="array" ref="B230">TRANSPOSE(_xlfn._xlws.SORT(_xlfn._xlws.FILTER(environModifications[environmental_modif_lev]&amp;" | "&amp;environModifications[environ_modif_name],environModifications[experiment_ID]=A230)))</f>
        <v xml:space="preserve"> | </v>
      </c>
      <c r="DQ230" cm="1">
        <f t="array" ref="DQ230">TRANSPOSE(_xlfn._xlws.SORT(_xlfn._xlws.FILTER(environModifications[environmental_modif_lev],environModifications[experiment_ID]=A230)))</f>
        <v>0</v>
      </c>
    </row>
    <row r="231" spans="2:121" x14ac:dyDescent="0.25">
      <c r="B231" t="str" cm="1">
        <f t="array" ref="B231">TRANSPOSE(_xlfn._xlws.SORT(_xlfn._xlws.FILTER(environModifications[environmental_modif_lev]&amp;" | "&amp;environModifications[environ_modif_name],environModifications[experiment_ID]=A231)))</f>
        <v xml:space="preserve"> | </v>
      </c>
      <c r="DQ231" cm="1">
        <f t="array" ref="DQ231">TRANSPOSE(_xlfn._xlws.SORT(_xlfn._xlws.FILTER(environModifications[environmental_modif_lev],environModifications[experiment_ID]=A231)))</f>
        <v>0</v>
      </c>
    </row>
    <row r="232" spans="2:121" x14ac:dyDescent="0.25">
      <c r="B232" t="str" cm="1">
        <f t="array" ref="B232">TRANSPOSE(_xlfn._xlws.SORT(_xlfn._xlws.FILTER(environModifications[environmental_modif_lev]&amp;" | "&amp;environModifications[environ_modif_name],environModifications[experiment_ID]=A232)))</f>
        <v xml:space="preserve"> | </v>
      </c>
      <c r="DQ232" cm="1">
        <f t="array" ref="DQ232">TRANSPOSE(_xlfn._xlws.SORT(_xlfn._xlws.FILTER(environModifications[environmental_modif_lev],environModifications[experiment_ID]=A232)))</f>
        <v>0</v>
      </c>
    </row>
    <row r="233" spans="2:121" x14ac:dyDescent="0.25">
      <c r="B233" t="str" cm="1">
        <f t="array" ref="B233">TRANSPOSE(_xlfn._xlws.SORT(_xlfn._xlws.FILTER(environModifications[environmental_modif_lev]&amp;" | "&amp;environModifications[environ_modif_name],environModifications[experiment_ID]=A233)))</f>
        <v xml:space="preserve"> | </v>
      </c>
      <c r="DQ233" cm="1">
        <f t="array" ref="DQ233">TRANSPOSE(_xlfn._xlws.SORT(_xlfn._xlws.FILTER(environModifications[environmental_modif_lev],environModifications[experiment_ID]=A233)))</f>
        <v>0</v>
      </c>
    </row>
    <row r="234" spans="2:121" x14ac:dyDescent="0.25">
      <c r="B234" t="str" cm="1">
        <f t="array" ref="B234">TRANSPOSE(_xlfn._xlws.SORT(_xlfn._xlws.FILTER(environModifications[environmental_modif_lev]&amp;" | "&amp;environModifications[environ_modif_name],environModifications[experiment_ID]=A234)))</f>
        <v xml:space="preserve"> | </v>
      </c>
      <c r="DQ234" cm="1">
        <f t="array" ref="DQ234">TRANSPOSE(_xlfn._xlws.SORT(_xlfn._xlws.FILTER(environModifications[environmental_modif_lev],environModifications[experiment_ID]=A234)))</f>
        <v>0</v>
      </c>
    </row>
    <row r="235" spans="2:121" x14ac:dyDescent="0.25">
      <c r="B235" t="str" cm="1">
        <f t="array" ref="B235">TRANSPOSE(_xlfn._xlws.SORT(_xlfn._xlws.FILTER(environModifications[environmental_modif_lev]&amp;" | "&amp;environModifications[environ_modif_name],environModifications[experiment_ID]=A235)))</f>
        <v xml:space="preserve"> | </v>
      </c>
      <c r="DQ235" cm="1">
        <f t="array" ref="DQ235">TRANSPOSE(_xlfn._xlws.SORT(_xlfn._xlws.FILTER(environModifications[environmental_modif_lev],environModifications[experiment_ID]=A235)))</f>
        <v>0</v>
      </c>
    </row>
    <row r="236" spans="2:121" x14ac:dyDescent="0.25">
      <c r="B236" t="str" cm="1">
        <f t="array" ref="B236">TRANSPOSE(_xlfn._xlws.SORT(_xlfn._xlws.FILTER(environModifications[environmental_modif_lev]&amp;" | "&amp;environModifications[environ_modif_name],environModifications[experiment_ID]=A236)))</f>
        <v xml:space="preserve"> | </v>
      </c>
      <c r="DQ236" cm="1">
        <f t="array" ref="DQ236">TRANSPOSE(_xlfn._xlws.SORT(_xlfn._xlws.FILTER(environModifications[environmental_modif_lev],environModifications[experiment_ID]=A236)))</f>
        <v>0</v>
      </c>
    </row>
    <row r="237" spans="2:121" x14ac:dyDescent="0.25">
      <c r="B237" t="str" cm="1">
        <f t="array" ref="B237">TRANSPOSE(_xlfn._xlws.SORT(_xlfn._xlws.FILTER(environModifications[environmental_modif_lev]&amp;" | "&amp;environModifications[environ_modif_name],environModifications[experiment_ID]=A237)))</f>
        <v xml:space="preserve"> | </v>
      </c>
      <c r="DQ237" cm="1">
        <f t="array" ref="DQ237">TRANSPOSE(_xlfn._xlws.SORT(_xlfn._xlws.FILTER(environModifications[environmental_modif_lev],environModifications[experiment_ID]=A237)))</f>
        <v>0</v>
      </c>
    </row>
    <row r="238" spans="2:121" x14ac:dyDescent="0.25">
      <c r="B238" t="str" cm="1">
        <f t="array" ref="B238">TRANSPOSE(_xlfn._xlws.SORT(_xlfn._xlws.FILTER(environModifications[environmental_modif_lev]&amp;" | "&amp;environModifications[environ_modif_name],environModifications[experiment_ID]=A238)))</f>
        <v xml:space="preserve"> | </v>
      </c>
      <c r="DQ238" cm="1">
        <f t="array" ref="DQ238">TRANSPOSE(_xlfn._xlws.SORT(_xlfn._xlws.FILTER(environModifications[environmental_modif_lev],environModifications[experiment_ID]=A238)))</f>
        <v>0</v>
      </c>
    </row>
    <row r="239" spans="2:121" x14ac:dyDescent="0.25">
      <c r="B239" t="str" cm="1">
        <f t="array" ref="B239">TRANSPOSE(_xlfn._xlws.SORT(_xlfn._xlws.FILTER(environModifications[environmental_modif_lev]&amp;" | "&amp;environModifications[environ_modif_name],environModifications[experiment_ID]=A239)))</f>
        <v xml:space="preserve"> | </v>
      </c>
      <c r="DQ239" cm="1">
        <f t="array" ref="DQ239">TRANSPOSE(_xlfn._xlws.SORT(_xlfn._xlws.FILTER(environModifications[environmental_modif_lev],environModifications[experiment_ID]=A239)))</f>
        <v>0</v>
      </c>
    </row>
    <row r="240" spans="2:121" x14ac:dyDescent="0.25">
      <c r="B240" t="str" cm="1">
        <f t="array" ref="B240">TRANSPOSE(_xlfn._xlws.SORT(_xlfn._xlws.FILTER(environModifications[environmental_modif_lev]&amp;" | "&amp;environModifications[environ_modif_name],environModifications[experiment_ID]=A240)))</f>
        <v xml:space="preserve"> | </v>
      </c>
      <c r="DQ240" cm="1">
        <f t="array" ref="DQ240">TRANSPOSE(_xlfn._xlws.SORT(_xlfn._xlws.FILTER(environModifications[environmental_modif_lev],environModifications[experiment_ID]=A240)))</f>
        <v>0</v>
      </c>
    </row>
    <row r="241" spans="2:121" x14ac:dyDescent="0.25">
      <c r="B241" t="str" cm="1">
        <f t="array" ref="B241">TRANSPOSE(_xlfn._xlws.SORT(_xlfn._xlws.FILTER(environModifications[environmental_modif_lev]&amp;" | "&amp;environModifications[environ_modif_name],environModifications[experiment_ID]=A241)))</f>
        <v xml:space="preserve"> | </v>
      </c>
      <c r="DQ241" cm="1">
        <f t="array" ref="DQ241">TRANSPOSE(_xlfn._xlws.SORT(_xlfn._xlws.FILTER(environModifications[environmental_modif_lev],environModifications[experiment_ID]=A241)))</f>
        <v>0</v>
      </c>
    </row>
    <row r="242" spans="2:121" x14ac:dyDescent="0.25">
      <c r="B242" t="str" cm="1">
        <f t="array" ref="B242">TRANSPOSE(_xlfn._xlws.SORT(_xlfn._xlws.FILTER(environModifications[environmental_modif_lev]&amp;" | "&amp;environModifications[environ_modif_name],environModifications[experiment_ID]=A242)))</f>
        <v xml:space="preserve"> | </v>
      </c>
      <c r="DQ242" cm="1">
        <f t="array" ref="DQ242">TRANSPOSE(_xlfn._xlws.SORT(_xlfn._xlws.FILTER(environModifications[environmental_modif_lev],environModifications[experiment_ID]=A242)))</f>
        <v>0</v>
      </c>
    </row>
    <row r="243" spans="2:121" x14ac:dyDescent="0.25">
      <c r="B243" t="str" cm="1">
        <f t="array" ref="B243">TRANSPOSE(_xlfn._xlws.SORT(_xlfn._xlws.FILTER(environModifications[environmental_modif_lev]&amp;" | "&amp;environModifications[environ_modif_name],environModifications[experiment_ID]=A243)))</f>
        <v xml:space="preserve"> | </v>
      </c>
      <c r="DQ243" cm="1">
        <f t="array" ref="DQ243">TRANSPOSE(_xlfn._xlws.SORT(_xlfn._xlws.FILTER(environModifications[environmental_modif_lev],environModifications[experiment_ID]=A243)))</f>
        <v>0</v>
      </c>
    </row>
    <row r="244" spans="2:121" x14ac:dyDescent="0.25">
      <c r="B244" t="str" cm="1">
        <f t="array" ref="B244">TRANSPOSE(_xlfn._xlws.SORT(_xlfn._xlws.FILTER(environModifications[environmental_modif_lev]&amp;" | "&amp;environModifications[environ_modif_name],environModifications[experiment_ID]=A244)))</f>
        <v xml:space="preserve"> | </v>
      </c>
      <c r="DQ244" cm="1">
        <f t="array" ref="DQ244">TRANSPOSE(_xlfn._xlws.SORT(_xlfn._xlws.FILTER(environModifications[environmental_modif_lev],environModifications[experiment_ID]=A244)))</f>
        <v>0</v>
      </c>
    </row>
    <row r="245" spans="2:121" x14ac:dyDescent="0.25">
      <c r="B245" t="str" cm="1">
        <f t="array" ref="B245">TRANSPOSE(_xlfn._xlws.SORT(_xlfn._xlws.FILTER(environModifications[environmental_modif_lev]&amp;" | "&amp;environModifications[environ_modif_name],environModifications[experiment_ID]=A245)))</f>
        <v xml:space="preserve"> | </v>
      </c>
      <c r="DQ245" cm="1">
        <f t="array" ref="DQ245">TRANSPOSE(_xlfn._xlws.SORT(_xlfn._xlws.FILTER(environModifications[environmental_modif_lev],environModifications[experiment_ID]=A245)))</f>
        <v>0</v>
      </c>
    </row>
    <row r="246" spans="2:121" x14ac:dyDescent="0.25">
      <c r="B246" t="str" cm="1">
        <f t="array" ref="B246">TRANSPOSE(_xlfn._xlws.SORT(_xlfn._xlws.FILTER(environModifications[environmental_modif_lev]&amp;" | "&amp;environModifications[environ_modif_name],environModifications[experiment_ID]=A246)))</f>
        <v xml:space="preserve"> | </v>
      </c>
      <c r="DQ246" cm="1">
        <f t="array" ref="DQ246">TRANSPOSE(_xlfn._xlws.SORT(_xlfn._xlws.FILTER(environModifications[environmental_modif_lev],environModifications[experiment_ID]=A246)))</f>
        <v>0</v>
      </c>
    </row>
    <row r="247" spans="2:121" x14ac:dyDescent="0.25">
      <c r="B247" t="str" cm="1">
        <f t="array" ref="B247">TRANSPOSE(_xlfn._xlws.SORT(_xlfn._xlws.FILTER(environModifications[environmental_modif_lev]&amp;" | "&amp;environModifications[environ_modif_name],environModifications[experiment_ID]=A247)))</f>
        <v xml:space="preserve"> | </v>
      </c>
      <c r="DQ247" cm="1">
        <f t="array" ref="DQ247">TRANSPOSE(_xlfn._xlws.SORT(_xlfn._xlws.FILTER(environModifications[environmental_modif_lev],environModifications[experiment_ID]=A247)))</f>
        <v>0</v>
      </c>
    </row>
    <row r="248" spans="2:121" x14ac:dyDescent="0.25">
      <c r="B248" t="str" cm="1">
        <f t="array" ref="B248">TRANSPOSE(_xlfn._xlws.SORT(_xlfn._xlws.FILTER(environModifications[environmental_modif_lev]&amp;" | "&amp;environModifications[environ_modif_name],environModifications[experiment_ID]=A248)))</f>
        <v xml:space="preserve"> | </v>
      </c>
      <c r="DQ248" cm="1">
        <f t="array" ref="DQ248">TRANSPOSE(_xlfn._xlws.SORT(_xlfn._xlws.FILTER(environModifications[environmental_modif_lev],environModifications[experiment_ID]=A248)))</f>
        <v>0</v>
      </c>
    </row>
    <row r="249" spans="2:121" x14ac:dyDescent="0.25">
      <c r="B249" t="str" cm="1">
        <f t="array" ref="B249">TRANSPOSE(_xlfn._xlws.SORT(_xlfn._xlws.FILTER(environModifications[environmental_modif_lev]&amp;" | "&amp;environModifications[environ_modif_name],environModifications[experiment_ID]=A249)))</f>
        <v xml:space="preserve"> | </v>
      </c>
      <c r="DQ249" cm="1">
        <f t="array" ref="DQ249">TRANSPOSE(_xlfn._xlws.SORT(_xlfn._xlws.FILTER(environModifications[environmental_modif_lev],environModifications[experiment_ID]=A249)))</f>
        <v>0</v>
      </c>
    </row>
    <row r="250" spans="2:121" x14ac:dyDescent="0.25">
      <c r="B250" t="str" cm="1">
        <f t="array" ref="B250">TRANSPOSE(_xlfn._xlws.SORT(_xlfn._xlws.FILTER(environModifications[environmental_modif_lev]&amp;" | "&amp;environModifications[environ_modif_name],environModifications[experiment_ID]=A250)))</f>
        <v xml:space="preserve"> | </v>
      </c>
      <c r="DQ250" cm="1">
        <f t="array" ref="DQ250">TRANSPOSE(_xlfn._xlws.SORT(_xlfn._xlws.FILTER(environModifications[environmental_modif_lev],environModifications[experiment_ID]=A250)))</f>
        <v>0</v>
      </c>
    </row>
    <row r="251" spans="2:121" x14ac:dyDescent="0.25">
      <c r="B251" t="str" cm="1">
        <f t="array" ref="B251">TRANSPOSE(_xlfn._xlws.SORT(_xlfn._xlws.FILTER(environModifications[environmental_modif_lev]&amp;" | "&amp;environModifications[environ_modif_name],environModifications[experiment_ID]=A251)))</f>
        <v xml:space="preserve"> | </v>
      </c>
      <c r="DQ251" cm="1">
        <f t="array" ref="DQ251">TRANSPOSE(_xlfn._xlws.SORT(_xlfn._xlws.FILTER(environModifications[environmental_modif_lev],environModifications[experiment_ID]=A251)))</f>
        <v>0</v>
      </c>
    </row>
    <row r="252" spans="2:121" x14ac:dyDescent="0.25">
      <c r="B252" t="str" cm="1">
        <f t="array" ref="B252">TRANSPOSE(_xlfn._xlws.SORT(_xlfn._xlws.FILTER(environModifications[environmental_modif_lev]&amp;" | "&amp;environModifications[environ_modif_name],environModifications[experiment_ID]=A252)))</f>
        <v xml:space="preserve"> | </v>
      </c>
      <c r="DQ252" cm="1">
        <f t="array" ref="DQ252">TRANSPOSE(_xlfn._xlws.SORT(_xlfn._xlws.FILTER(environModifications[environmental_modif_lev],environModifications[experiment_ID]=A252)))</f>
        <v>0</v>
      </c>
    </row>
    <row r="253" spans="2:121" x14ac:dyDescent="0.25">
      <c r="B253" t="str" cm="1">
        <f t="array" ref="B253">TRANSPOSE(_xlfn._xlws.SORT(_xlfn._xlws.FILTER(environModifications[environmental_modif_lev]&amp;" | "&amp;environModifications[environ_modif_name],environModifications[experiment_ID]=A253)))</f>
        <v xml:space="preserve"> | </v>
      </c>
      <c r="DQ253" cm="1">
        <f t="array" ref="DQ253">TRANSPOSE(_xlfn._xlws.SORT(_xlfn._xlws.FILTER(environModifications[environmental_modif_lev],environModifications[experiment_ID]=A253)))</f>
        <v>0</v>
      </c>
    </row>
    <row r="254" spans="2:121" x14ac:dyDescent="0.25">
      <c r="B254" t="str" cm="1">
        <f t="array" ref="B254">TRANSPOSE(_xlfn._xlws.SORT(_xlfn._xlws.FILTER(environModifications[environmental_modif_lev]&amp;" | "&amp;environModifications[environ_modif_name],environModifications[experiment_ID]=A254)))</f>
        <v xml:space="preserve"> | </v>
      </c>
      <c r="DQ254" cm="1">
        <f t="array" ref="DQ254">TRANSPOSE(_xlfn._xlws.SORT(_xlfn._xlws.FILTER(environModifications[environmental_modif_lev],environModifications[experiment_ID]=A254)))</f>
        <v>0</v>
      </c>
    </row>
    <row r="255" spans="2:121" x14ac:dyDescent="0.25">
      <c r="B255" t="str" cm="1">
        <f t="array" ref="B255">TRANSPOSE(_xlfn._xlws.SORT(_xlfn._xlws.FILTER(environModifications[environmental_modif_lev]&amp;" | "&amp;environModifications[environ_modif_name],environModifications[experiment_ID]=A255)))</f>
        <v xml:space="preserve"> | </v>
      </c>
      <c r="DQ255" cm="1">
        <f t="array" ref="DQ255">TRANSPOSE(_xlfn._xlws.SORT(_xlfn._xlws.FILTER(environModifications[environmental_modif_lev],environModifications[experiment_ID]=A255)))</f>
        <v>0</v>
      </c>
    </row>
    <row r="256" spans="2:121" x14ac:dyDescent="0.25">
      <c r="B256" t="str" cm="1">
        <f t="array" ref="B256">TRANSPOSE(_xlfn._xlws.SORT(_xlfn._xlws.FILTER(environModifications[environmental_modif_lev]&amp;" | "&amp;environModifications[environ_modif_name],environModifications[experiment_ID]=A256)))</f>
        <v xml:space="preserve"> | </v>
      </c>
      <c r="DQ256" cm="1">
        <f t="array" ref="DQ256">TRANSPOSE(_xlfn._xlws.SORT(_xlfn._xlws.FILTER(environModifications[environmental_modif_lev],environModifications[experiment_ID]=A256)))</f>
        <v>0</v>
      </c>
    </row>
    <row r="257" spans="2:121" x14ac:dyDescent="0.25">
      <c r="B257" t="str" cm="1">
        <f t="array" ref="B257">TRANSPOSE(_xlfn._xlws.SORT(_xlfn._xlws.FILTER(environModifications[environmental_modif_lev]&amp;" | "&amp;environModifications[environ_modif_name],environModifications[experiment_ID]=A257)))</f>
        <v xml:space="preserve"> | </v>
      </c>
      <c r="DQ257" cm="1">
        <f t="array" ref="DQ257">TRANSPOSE(_xlfn._xlws.SORT(_xlfn._xlws.FILTER(environModifications[environmental_modif_lev],environModifications[experiment_ID]=A257)))</f>
        <v>0</v>
      </c>
    </row>
    <row r="258" spans="2:121" x14ac:dyDescent="0.25">
      <c r="B258" t="str" cm="1">
        <f t="array" ref="B258">TRANSPOSE(_xlfn._xlws.SORT(_xlfn._xlws.FILTER(environModifications[environmental_modif_lev]&amp;" | "&amp;environModifications[environ_modif_name],environModifications[experiment_ID]=A258)))</f>
        <v xml:space="preserve"> | </v>
      </c>
      <c r="DQ258" cm="1">
        <f t="array" ref="DQ258">TRANSPOSE(_xlfn._xlws.SORT(_xlfn._xlws.FILTER(environModifications[environmental_modif_lev],environModifications[experiment_ID]=A258)))</f>
        <v>0</v>
      </c>
    </row>
    <row r="259" spans="2:121" x14ac:dyDescent="0.25">
      <c r="B259" t="str" cm="1">
        <f t="array" ref="B259">TRANSPOSE(_xlfn._xlws.SORT(_xlfn._xlws.FILTER(environModifications[environmental_modif_lev]&amp;" | "&amp;environModifications[environ_modif_name],environModifications[experiment_ID]=A259)))</f>
        <v xml:space="preserve"> | </v>
      </c>
      <c r="DQ259" cm="1">
        <f t="array" ref="DQ259">TRANSPOSE(_xlfn._xlws.SORT(_xlfn._xlws.FILTER(environModifications[environmental_modif_lev],environModifications[experiment_ID]=A259)))</f>
        <v>0</v>
      </c>
    </row>
    <row r="260" spans="2:121" x14ac:dyDescent="0.25">
      <c r="B260" t="str" cm="1">
        <f t="array" ref="B260">TRANSPOSE(_xlfn._xlws.SORT(_xlfn._xlws.FILTER(environModifications[environmental_modif_lev]&amp;" | "&amp;environModifications[environ_modif_name],environModifications[experiment_ID]=A260)))</f>
        <v xml:space="preserve"> | </v>
      </c>
      <c r="DQ260" cm="1">
        <f t="array" ref="DQ260">TRANSPOSE(_xlfn._xlws.SORT(_xlfn._xlws.FILTER(environModifications[environmental_modif_lev],environModifications[experiment_ID]=A260)))</f>
        <v>0</v>
      </c>
    </row>
    <row r="261" spans="2:121" x14ac:dyDescent="0.25">
      <c r="B261" t="str" cm="1">
        <f t="array" ref="B261">TRANSPOSE(_xlfn._xlws.SORT(_xlfn._xlws.FILTER(environModifications[environmental_modif_lev]&amp;" | "&amp;environModifications[environ_modif_name],environModifications[experiment_ID]=A261)))</f>
        <v xml:space="preserve"> | </v>
      </c>
      <c r="DQ261" cm="1">
        <f t="array" ref="DQ261">TRANSPOSE(_xlfn._xlws.SORT(_xlfn._xlws.FILTER(environModifications[environmental_modif_lev],environModifications[experiment_ID]=A261)))</f>
        <v>0</v>
      </c>
    </row>
    <row r="262" spans="2:121" x14ac:dyDescent="0.25">
      <c r="B262" t="str" cm="1">
        <f t="array" ref="B262">TRANSPOSE(_xlfn._xlws.SORT(_xlfn._xlws.FILTER(environModifications[environmental_modif_lev]&amp;" | "&amp;environModifications[environ_modif_name],environModifications[experiment_ID]=A262)))</f>
        <v xml:space="preserve"> | </v>
      </c>
      <c r="DQ262" cm="1">
        <f t="array" ref="DQ262">TRANSPOSE(_xlfn._xlws.SORT(_xlfn._xlws.FILTER(environModifications[environmental_modif_lev],environModifications[experiment_ID]=A262)))</f>
        <v>0</v>
      </c>
    </row>
    <row r="263" spans="2:121" x14ac:dyDescent="0.25">
      <c r="B263" t="str" cm="1">
        <f t="array" ref="B263">TRANSPOSE(_xlfn._xlws.SORT(_xlfn._xlws.FILTER(environModifications[environmental_modif_lev]&amp;" | "&amp;environModifications[environ_modif_name],environModifications[experiment_ID]=A263)))</f>
        <v xml:space="preserve"> | </v>
      </c>
      <c r="DQ263" cm="1">
        <f t="array" ref="DQ263">TRANSPOSE(_xlfn._xlws.SORT(_xlfn._xlws.FILTER(environModifications[environmental_modif_lev],environModifications[experiment_ID]=A263)))</f>
        <v>0</v>
      </c>
    </row>
    <row r="264" spans="2:121" x14ac:dyDescent="0.25">
      <c r="B264" t="str" cm="1">
        <f t="array" ref="B264">TRANSPOSE(_xlfn._xlws.SORT(_xlfn._xlws.FILTER(environModifications[environmental_modif_lev]&amp;" | "&amp;environModifications[environ_modif_name],environModifications[experiment_ID]=A264)))</f>
        <v xml:space="preserve"> | </v>
      </c>
      <c r="DQ264" cm="1">
        <f t="array" ref="DQ264">TRANSPOSE(_xlfn._xlws.SORT(_xlfn._xlws.FILTER(environModifications[environmental_modif_lev],environModifications[experiment_ID]=A264)))</f>
        <v>0</v>
      </c>
    </row>
    <row r="265" spans="2:121" x14ac:dyDescent="0.25">
      <c r="B265" t="str" cm="1">
        <f t="array" ref="B265">TRANSPOSE(_xlfn._xlws.SORT(_xlfn._xlws.FILTER(environModifications[environmental_modif_lev]&amp;" | "&amp;environModifications[environ_modif_name],environModifications[experiment_ID]=A265)))</f>
        <v xml:space="preserve"> | </v>
      </c>
      <c r="DQ265" cm="1">
        <f t="array" ref="DQ265">TRANSPOSE(_xlfn._xlws.SORT(_xlfn._xlws.FILTER(environModifications[environmental_modif_lev],environModifications[experiment_ID]=A265)))</f>
        <v>0</v>
      </c>
    </row>
    <row r="266" spans="2:121" x14ac:dyDescent="0.25">
      <c r="B266" t="str" cm="1">
        <f t="array" ref="B266">TRANSPOSE(_xlfn._xlws.SORT(_xlfn._xlws.FILTER(environModifications[environmental_modif_lev]&amp;" | "&amp;environModifications[environ_modif_name],environModifications[experiment_ID]=A266)))</f>
        <v xml:space="preserve"> | </v>
      </c>
      <c r="DQ266" cm="1">
        <f t="array" ref="DQ266">TRANSPOSE(_xlfn._xlws.SORT(_xlfn._xlws.FILTER(environModifications[environmental_modif_lev],environModifications[experiment_ID]=A266)))</f>
        <v>0</v>
      </c>
    </row>
    <row r="267" spans="2:121" x14ac:dyDescent="0.25">
      <c r="B267" t="str" cm="1">
        <f t="array" ref="B267">TRANSPOSE(_xlfn._xlws.SORT(_xlfn._xlws.FILTER(environModifications[environmental_modif_lev]&amp;" | "&amp;environModifications[environ_modif_name],environModifications[experiment_ID]=A267)))</f>
        <v xml:space="preserve"> | </v>
      </c>
      <c r="DQ267" cm="1">
        <f t="array" ref="DQ267">TRANSPOSE(_xlfn._xlws.SORT(_xlfn._xlws.FILTER(environModifications[environmental_modif_lev],environModifications[experiment_ID]=A267)))</f>
        <v>0</v>
      </c>
    </row>
    <row r="268" spans="2:121" x14ac:dyDescent="0.25">
      <c r="B268" t="str" cm="1">
        <f t="array" ref="B268">TRANSPOSE(_xlfn._xlws.SORT(_xlfn._xlws.FILTER(environModifications[environmental_modif_lev]&amp;" | "&amp;environModifications[environ_modif_name],environModifications[experiment_ID]=A268)))</f>
        <v xml:space="preserve"> | </v>
      </c>
      <c r="DQ268" cm="1">
        <f t="array" ref="DQ268">TRANSPOSE(_xlfn._xlws.SORT(_xlfn._xlws.FILTER(environModifications[environmental_modif_lev],environModifications[experiment_ID]=A268)))</f>
        <v>0</v>
      </c>
    </row>
    <row r="269" spans="2:121" x14ac:dyDescent="0.25">
      <c r="B269" t="str" cm="1">
        <f t="array" ref="B269">TRANSPOSE(_xlfn._xlws.SORT(_xlfn._xlws.FILTER(environModifications[environmental_modif_lev]&amp;" | "&amp;environModifications[environ_modif_name],environModifications[experiment_ID]=A269)))</f>
        <v xml:space="preserve"> | </v>
      </c>
      <c r="DQ269" cm="1">
        <f t="array" ref="DQ269">TRANSPOSE(_xlfn._xlws.SORT(_xlfn._xlws.FILTER(environModifications[environmental_modif_lev],environModifications[experiment_ID]=A269)))</f>
        <v>0</v>
      </c>
    </row>
    <row r="270" spans="2:121" x14ac:dyDescent="0.25">
      <c r="B270" t="str" cm="1">
        <f t="array" ref="B270">TRANSPOSE(_xlfn._xlws.SORT(_xlfn._xlws.FILTER(environModifications[environmental_modif_lev]&amp;" | "&amp;environModifications[environ_modif_name],environModifications[experiment_ID]=A270)))</f>
        <v xml:space="preserve"> | </v>
      </c>
      <c r="DQ270" cm="1">
        <f t="array" ref="DQ270">TRANSPOSE(_xlfn._xlws.SORT(_xlfn._xlws.FILTER(environModifications[environmental_modif_lev],environModifications[experiment_ID]=A270)))</f>
        <v>0</v>
      </c>
    </row>
    <row r="271" spans="2:121" x14ac:dyDescent="0.25">
      <c r="B271" t="str" cm="1">
        <f t="array" ref="B271">TRANSPOSE(_xlfn._xlws.SORT(_xlfn._xlws.FILTER(environModifications[environmental_modif_lev]&amp;" | "&amp;environModifications[environ_modif_name],environModifications[experiment_ID]=A271)))</f>
        <v xml:space="preserve"> | </v>
      </c>
      <c r="DQ271" cm="1">
        <f t="array" ref="DQ271">TRANSPOSE(_xlfn._xlws.SORT(_xlfn._xlws.FILTER(environModifications[environmental_modif_lev],environModifications[experiment_ID]=A271)))</f>
        <v>0</v>
      </c>
    </row>
    <row r="272" spans="2:121" x14ac:dyDescent="0.25">
      <c r="B272" t="str" cm="1">
        <f t="array" ref="B272">TRANSPOSE(_xlfn._xlws.SORT(_xlfn._xlws.FILTER(environModifications[environmental_modif_lev]&amp;" | "&amp;environModifications[environ_modif_name],environModifications[experiment_ID]=A272)))</f>
        <v xml:space="preserve"> | </v>
      </c>
      <c r="DQ272" cm="1">
        <f t="array" ref="DQ272">TRANSPOSE(_xlfn._xlws.SORT(_xlfn._xlws.FILTER(environModifications[environmental_modif_lev],environModifications[experiment_ID]=A272)))</f>
        <v>0</v>
      </c>
    </row>
    <row r="273" spans="2:121" x14ac:dyDescent="0.25">
      <c r="B273" t="str" cm="1">
        <f t="array" ref="B273">TRANSPOSE(_xlfn._xlws.SORT(_xlfn._xlws.FILTER(environModifications[environmental_modif_lev]&amp;" | "&amp;environModifications[environ_modif_name],environModifications[experiment_ID]=A273)))</f>
        <v xml:space="preserve"> | </v>
      </c>
      <c r="DQ273" cm="1">
        <f t="array" ref="DQ273">TRANSPOSE(_xlfn._xlws.SORT(_xlfn._xlws.FILTER(environModifications[environmental_modif_lev],environModifications[experiment_ID]=A273)))</f>
        <v>0</v>
      </c>
    </row>
    <row r="274" spans="2:121" x14ac:dyDescent="0.25">
      <c r="B274" t="str" cm="1">
        <f t="array" ref="B274">TRANSPOSE(_xlfn._xlws.SORT(_xlfn._xlws.FILTER(environModifications[environmental_modif_lev]&amp;" | "&amp;environModifications[environ_modif_name],environModifications[experiment_ID]=A274)))</f>
        <v xml:space="preserve"> | </v>
      </c>
      <c r="DQ274" cm="1">
        <f t="array" ref="DQ274">TRANSPOSE(_xlfn._xlws.SORT(_xlfn._xlws.FILTER(environModifications[environmental_modif_lev],environModifications[experiment_ID]=A274)))</f>
        <v>0</v>
      </c>
    </row>
    <row r="275" spans="2:121" x14ac:dyDescent="0.25">
      <c r="B275" t="str" cm="1">
        <f t="array" ref="B275">TRANSPOSE(_xlfn._xlws.SORT(_xlfn._xlws.FILTER(environModifications[environmental_modif_lev]&amp;" | "&amp;environModifications[environ_modif_name],environModifications[experiment_ID]=A275)))</f>
        <v xml:space="preserve"> | </v>
      </c>
      <c r="DQ275" cm="1">
        <f t="array" ref="DQ275">TRANSPOSE(_xlfn._xlws.SORT(_xlfn._xlws.FILTER(environModifications[environmental_modif_lev],environModifications[experiment_ID]=A275)))</f>
        <v>0</v>
      </c>
    </row>
    <row r="276" spans="2:121" x14ac:dyDescent="0.25">
      <c r="B276" t="str" cm="1">
        <f t="array" ref="B276">TRANSPOSE(_xlfn._xlws.SORT(_xlfn._xlws.FILTER(environModifications[environmental_modif_lev]&amp;" | "&amp;environModifications[environ_modif_name],environModifications[experiment_ID]=A276)))</f>
        <v xml:space="preserve"> | </v>
      </c>
      <c r="DQ276" cm="1">
        <f t="array" ref="DQ276">TRANSPOSE(_xlfn._xlws.SORT(_xlfn._xlws.FILTER(environModifications[environmental_modif_lev],environModifications[experiment_ID]=A276)))</f>
        <v>0</v>
      </c>
    </row>
    <row r="277" spans="2:121" x14ac:dyDescent="0.25">
      <c r="B277" t="str" cm="1">
        <f t="array" ref="B277">TRANSPOSE(_xlfn._xlws.SORT(_xlfn._xlws.FILTER(environModifications[environmental_modif_lev]&amp;" | "&amp;environModifications[environ_modif_name],environModifications[experiment_ID]=A277)))</f>
        <v xml:space="preserve"> | </v>
      </c>
      <c r="DQ277" cm="1">
        <f t="array" ref="DQ277">TRANSPOSE(_xlfn._xlws.SORT(_xlfn._xlws.FILTER(environModifications[environmental_modif_lev],environModifications[experiment_ID]=A277)))</f>
        <v>0</v>
      </c>
    </row>
    <row r="278" spans="2:121" x14ac:dyDescent="0.25">
      <c r="B278" t="str" cm="1">
        <f t="array" ref="B278">TRANSPOSE(_xlfn._xlws.SORT(_xlfn._xlws.FILTER(environModifications[environmental_modif_lev]&amp;" | "&amp;environModifications[environ_modif_name],environModifications[experiment_ID]=A278)))</f>
        <v xml:space="preserve"> | </v>
      </c>
      <c r="DQ278" cm="1">
        <f t="array" ref="DQ278">TRANSPOSE(_xlfn._xlws.SORT(_xlfn._xlws.FILTER(environModifications[environmental_modif_lev],environModifications[experiment_ID]=A278)))</f>
        <v>0</v>
      </c>
    </row>
    <row r="279" spans="2:121" x14ac:dyDescent="0.25">
      <c r="B279" t="str" cm="1">
        <f t="array" ref="B279">TRANSPOSE(_xlfn._xlws.SORT(_xlfn._xlws.FILTER(environModifications[environmental_modif_lev]&amp;" | "&amp;environModifications[environ_modif_name],environModifications[experiment_ID]=A279)))</f>
        <v xml:space="preserve"> | </v>
      </c>
      <c r="DQ279" cm="1">
        <f t="array" ref="DQ279">TRANSPOSE(_xlfn._xlws.SORT(_xlfn._xlws.FILTER(environModifications[environmental_modif_lev],environModifications[experiment_ID]=A279)))</f>
        <v>0</v>
      </c>
    </row>
    <row r="280" spans="2:121" x14ac:dyDescent="0.25">
      <c r="B280" t="str" cm="1">
        <f t="array" ref="B280">TRANSPOSE(_xlfn._xlws.SORT(_xlfn._xlws.FILTER(environModifications[environmental_modif_lev]&amp;" | "&amp;environModifications[environ_modif_name],environModifications[experiment_ID]=A280)))</f>
        <v xml:space="preserve"> | </v>
      </c>
      <c r="DQ280" cm="1">
        <f t="array" ref="DQ280">TRANSPOSE(_xlfn._xlws.SORT(_xlfn._xlws.FILTER(environModifications[environmental_modif_lev],environModifications[experiment_ID]=A280)))</f>
        <v>0</v>
      </c>
    </row>
    <row r="281" spans="2:121" x14ac:dyDescent="0.25">
      <c r="B281" t="str" cm="1">
        <f t="array" ref="B281">TRANSPOSE(_xlfn._xlws.SORT(_xlfn._xlws.FILTER(environModifications[environmental_modif_lev]&amp;" | "&amp;environModifications[environ_modif_name],environModifications[experiment_ID]=A281)))</f>
        <v xml:space="preserve"> | </v>
      </c>
      <c r="DQ281" cm="1">
        <f t="array" ref="DQ281">TRANSPOSE(_xlfn._xlws.SORT(_xlfn._xlws.FILTER(environModifications[environmental_modif_lev],environModifications[experiment_ID]=A281)))</f>
        <v>0</v>
      </c>
    </row>
    <row r="282" spans="2:121" x14ac:dyDescent="0.25">
      <c r="B282" t="str" cm="1">
        <f t="array" ref="B282">TRANSPOSE(_xlfn._xlws.SORT(_xlfn._xlws.FILTER(environModifications[environmental_modif_lev]&amp;" | "&amp;environModifications[environ_modif_name],environModifications[experiment_ID]=A282)))</f>
        <v xml:space="preserve"> | </v>
      </c>
      <c r="DQ282" cm="1">
        <f t="array" ref="DQ282">TRANSPOSE(_xlfn._xlws.SORT(_xlfn._xlws.FILTER(environModifications[environmental_modif_lev],environModifications[experiment_ID]=A282)))</f>
        <v>0</v>
      </c>
    </row>
    <row r="283" spans="2:121" x14ac:dyDescent="0.25">
      <c r="B283" t="str" cm="1">
        <f t="array" ref="B283">TRANSPOSE(_xlfn._xlws.SORT(_xlfn._xlws.FILTER(environModifications[environmental_modif_lev]&amp;" | "&amp;environModifications[environ_modif_name],environModifications[experiment_ID]=A283)))</f>
        <v xml:space="preserve"> | </v>
      </c>
      <c r="DQ283" cm="1">
        <f t="array" ref="DQ283">TRANSPOSE(_xlfn._xlws.SORT(_xlfn._xlws.FILTER(environModifications[environmental_modif_lev],environModifications[experiment_ID]=A283)))</f>
        <v>0</v>
      </c>
    </row>
    <row r="284" spans="2:121" x14ac:dyDescent="0.25">
      <c r="B284" t="str" cm="1">
        <f t="array" ref="B284">TRANSPOSE(_xlfn._xlws.SORT(_xlfn._xlws.FILTER(environModifications[environmental_modif_lev]&amp;" | "&amp;environModifications[environ_modif_name],environModifications[experiment_ID]=A284)))</f>
        <v xml:space="preserve"> | </v>
      </c>
      <c r="DQ284" cm="1">
        <f t="array" ref="DQ284">TRANSPOSE(_xlfn._xlws.SORT(_xlfn._xlws.FILTER(environModifications[environmental_modif_lev],environModifications[experiment_ID]=A284)))</f>
        <v>0</v>
      </c>
    </row>
    <row r="285" spans="2:121" x14ac:dyDescent="0.25">
      <c r="B285" t="str" cm="1">
        <f t="array" ref="B285">TRANSPOSE(_xlfn._xlws.SORT(_xlfn._xlws.FILTER(environModifications[environmental_modif_lev]&amp;" | "&amp;environModifications[environ_modif_name],environModifications[experiment_ID]=A285)))</f>
        <v xml:space="preserve"> | </v>
      </c>
      <c r="DQ285" cm="1">
        <f t="array" ref="DQ285">TRANSPOSE(_xlfn._xlws.SORT(_xlfn._xlws.FILTER(environModifications[environmental_modif_lev],environModifications[experiment_ID]=A285)))</f>
        <v>0</v>
      </c>
    </row>
    <row r="286" spans="2:121" x14ac:dyDescent="0.25">
      <c r="B286" t="str" cm="1">
        <f t="array" ref="B286">TRANSPOSE(_xlfn._xlws.SORT(_xlfn._xlws.FILTER(environModifications[environmental_modif_lev]&amp;" | "&amp;environModifications[environ_modif_name],environModifications[experiment_ID]=A286)))</f>
        <v xml:space="preserve"> | </v>
      </c>
      <c r="DQ286" cm="1">
        <f t="array" ref="DQ286">TRANSPOSE(_xlfn._xlws.SORT(_xlfn._xlws.FILTER(environModifications[environmental_modif_lev],environModifications[experiment_ID]=A286)))</f>
        <v>0</v>
      </c>
    </row>
    <row r="287" spans="2:121" x14ac:dyDescent="0.25">
      <c r="B287" t="str" cm="1">
        <f t="array" ref="B287">TRANSPOSE(_xlfn._xlws.SORT(_xlfn._xlws.FILTER(environModifications[environmental_modif_lev]&amp;" | "&amp;environModifications[environ_modif_name],environModifications[experiment_ID]=A287)))</f>
        <v xml:space="preserve"> | </v>
      </c>
      <c r="DQ287" cm="1">
        <f t="array" ref="DQ287">TRANSPOSE(_xlfn._xlws.SORT(_xlfn._xlws.FILTER(environModifications[environmental_modif_lev],environModifications[experiment_ID]=A287)))</f>
        <v>0</v>
      </c>
    </row>
    <row r="288" spans="2:121" x14ac:dyDescent="0.25">
      <c r="B288" t="str" cm="1">
        <f t="array" ref="B288">TRANSPOSE(_xlfn._xlws.SORT(_xlfn._xlws.FILTER(environModifications[environmental_modif_lev]&amp;" | "&amp;environModifications[environ_modif_name],environModifications[experiment_ID]=A288)))</f>
        <v xml:space="preserve"> | </v>
      </c>
      <c r="DQ288" cm="1">
        <f t="array" ref="DQ288">TRANSPOSE(_xlfn._xlws.SORT(_xlfn._xlws.FILTER(environModifications[environmental_modif_lev],environModifications[experiment_ID]=A288)))</f>
        <v>0</v>
      </c>
    </row>
    <row r="289" spans="2:121" x14ac:dyDescent="0.25">
      <c r="B289" t="str" cm="1">
        <f t="array" ref="B289">TRANSPOSE(_xlfn._xlws.SORT(_xlfn._xlws.FILTER(environModifications[environmental_modif_lev]&amp;" | "&amp;environModifications[environ_modif_name],environModifications[experiment_ID]=A289)))</f>
        <v xml:space="preserve"> | </v>
      </c>
      <c r="DQ289" cm="1">
        <f t="array" ref="DQ289">TRANSPOSE(_xlfn._xlws.SORT(_xlfn._xlws.FILTER(environModifications[environmental_modif_lev],environModifications[experiment_ID]=A289)))</f>
        <v>0</v>
      </c>
    </row>
    <row r="290" spans="2:121" x14ac:dyDescent="0.25">
      <c r="B290" t="str" cm="1">
        <f t="array" ref="B290">TRANSPOSE(_xlfn._xlws.SORT(_xlfn._xlws.FILTER(environModifications[environmental_modif_lev]&amp;" | "&amp;environModifications[environ_modif_name],environModifications[experiment_ID]=A290)))</f>
        <v xml:space="preserve"> | </v>
      </c>
      <c r="DQ290" cm="1">
        <f t="array" ref="DQ290">TRANSPOSE(_xlfn._xlws.SORT(_xlfn._xlws.FILTER(environModifications[environmental_modif_lev],environModifications[experiment_ID]=A290)))</f>
        <v>0</v>
      </c>
    </row>
    <row r="291" spans="2:121" x14ac:dyDescent="0.25">
      <c r="B291" t="str" cm="1">
        <f t="array" ref="B291">TRANSPOSE(_xlfn._xlws.SORT(_xlfn._xlws.FILTER(environModifications[environmental_modif_lev]&amp;" | "&amp;environModifications[environ_modif_name],environModifications[experiment_ID]=A291)))</f>
        <v xml:space="preserve"> | </v>
      </c>
      <c r="DQ291" cm="1">
        <f t="array" ref="DQ291">TRANSPOSE(_xlfn._xlws.SORT(_xlfn._xlws.FILTER(environModifications[environmental_modif_lev],environModifications[experiment_ID]=A291)))</f>
        <v>0</v>
      </c>
    </row>
    <row r="292" spans="2:121" x14ac:dyDescent="0.25">
      <c r="B292" t="str" cm="1">
        <f t="array" ref="B292">TRANSPOSE(_xlfn._xlws.SORT(_xlfn._xlws.FILTER(environModifications[environmental_modif_lev]&amp;" | "&amp;environModifications[environ_modif_name],environModifications[experiment_ID]=A292)))</f>
        <v xml:space="preserve"> | </v>
      </c>
      <c r="DQ292" cm="1">
        <f t="array" ref="DQ292">TRANSPOSE(_xlfn._xlws.SORT(_xlfn._xlws.FILTER(environModifications[environmental_modif_lev],environModifications[experiment_ID]=A292)))</f>
        <v>0</v>
      </c>
    </row>
    <row r="293" spans="2:121" x14ac:dyDescent="0.25">
      <c r="B293" t="str" cm="1">
        <f t="array" ref="B293">TRANSPOSE(_xlfn._xlws.SORT(_xlfn._xlws.FILTER(environModifications[environmental_modif_lev]&amp;" | "&amp;environModifications[environ_modif_name],environModifications[experiment_ID]=A293)))</f>
        <v xml:space="preserve"> | </v>
      </c>
      <c r="DQ293" cm="1">
        <f t="array" ref="DQ293">TRANSPOSE(_xlfn._xlws.SORT(_xlfn._xlws.FILTER(environModifications[environmental_modif_lev],environModifications[experiment_ID]=A293)))</f>
        <v>0</v>
      </c>
    </row>
    <row r="294" spans="2:121" x14ac:dyDescent="0.25">
      <c r="B294" t="str" cm="1">
        <f t="array" ref="B294">TRANSPOSE(_xlfn._xlws.SORT(_xlfn._xlws.FILTER(environModifications[environmental_modif_lev]&amp;" | "&amp;environModifications[environ_modif_name],environModifications[experiment_ID]=A294)))</f>
        <v xml:space="preserve"> | </v>
      </c>
      <c r="DQ294" cm="1">
        <f t="array" ref="DQ294">TRANSPOSE(_xlfn._xlws.SORT(_xlfn._xlws.FILTER(environModifications[environmental_modif_lev],environModifications[experiment_ID]=A294)))</f>
        <v>0</v>
      </c>
    </row>
    <row r="295" spans="2:121" x14ac:dyDescent="0.25">
      <c r="B295" t="str" cm="1">
        <f t="array" ref="B295">TRANSPOSE(_xlfn._xlws.SORT(_xlfn._xlws.FILTER(environModifications[environmental_modif_lev]&amp;" | "&amp;environModifications[environ_modif_name],environModifications[experiment_ID]=A295)))</f>
        <v xml:space="preserve"> | </v>
      </c>
      <c r="DQ295" cm="1">
        <f t="array" ref="DQ295">TRANSPOSE(_xlfn._xlws.SORT(_xlfn._xlws.FILTER(environModifications[environmental_modif_lev],environModifications[experiment_ID]=A295)))</f>
        <v>0</v>
      </c>
    </row>
    <row r="296" spans="2:121" x14ac:dyDescent="0.25">
      <c r="B296" t="str" cm="1">
        <f t="array" ref="B296">TRANSPOSE(_xlfn._xlws.SORT(_xlfn._xlws.FILTER(environModifications[environmental_modif_lev]&amp;" | "&amp;environModifications[environ_modif_name],environModifications[experiment_ID]=A296)))</f>
        <v xml:space="preserve"> | </v>
      </c>
      <c r="DQ296" cm="1">
        <f t="array" ref="DQ296">TRANSPOSE(_xlfn._xlws.SORT(_xlfn._xlws.FILTER(environModifications[environmental_modif_lev],environModifications[experiment_ID]=A296)))</f>
        <v>0</v>
      </c>
    </row>
    <row r="297" spans="2:121" x14ac:dyDescent="0.25">
      <c r="B297" t="str" cm="1">
        <f t="array" ref="B297">TRANSPOSE(_xlfn._xlws.SORT(_xlfn._xlws.FILTER(environModifications[environmental_modif_lev]&amp;" | "&amp;environModifications[environ_modif_name],environModifications[experiment_ID]=A297)))</f>
        <v xml:space="preserve"> | </v>
      </c>
      <c r="DQ297" cm="1">
        <f t="array" ref="DQ297">TRANSPOSE(_xlfn._xlws.SORT(_xlfn._xlws.FILTER(environModifications[environmental_modif_lev],environModifications[experiment_ID]=A297)))</f>
        <v>0</v>
      </c>
    </row>
    <row r="298" spans="2:121" x14ac:dyDescent="0.25">
      <c r="B298" t="str" cm="1">
        <f t="array" ref="B298">TRANSPOSE(_xlfn._xlws.SORT(_xlfn._xlws.FILTER(environModifications[environmental_modif_lev]&amp;" | "&amp;environModifications[environ_modif_name],environModifications[experiment_ID]=A298)))</f>
        <v xml:space="preserve"> | </v>
      </c>
      <c r="DQ298" cm="1">
        <f t="array" ref="DQ298">TRANSPOSE(_xlfn._xlws.SORT(_xlfn._xlws.FILTER(environModifications[environmental_modif_lev],environModifications[experiment_ID]=A298)))</f>
        <v>0</v>
      </c>
    </row>
    <row r="299" spans="2:121" x14ac:dyDescent="0.25">
      <c r="B299" t="str" cm="1">
        <f t="array" ref="B299">TRANSPOSE(_xlfn._xlws.SORT(_xlfn._xlws.FILTER(environModifications[environmental_modif_lev]&amp;" | "&amp;environModifications[environ_modif_name],environModifications[experiment_ID]=A299)))</f>
        <v xml:space="preserve"> | </v>
      </c>
      <c r="DQ299" cm="1">
        <f t="array" ref="DQ299">TRANSPOSE(_xlfn._xlws.SORT(_xlfn._xlws.FILTER(environModifications[environmental_modif_lev],environModifications[experiment_ID]=A299)))</f>
        <v>0</v>
      </c>
    </row>
    <row r="300" spans="2:121" x14ac:dyDescent="0.25">
      <c r="B300" t="str" cm="1">
        <f t="array" ref="B300">TRANSPOSE(_xlfn._xlws.SORT(_xlfn._xlws.FILTER(environModifications[environmental_modif_lev]&amp;" | "&amp;environModifications[environ_modif_name],environModifications[experiment_ID]=A300)))</f>
        <v xml:space="preserve"> | </v>
      </c>
      <c r="DQ300" cm="1">
        <f t="array" ref="DQ300">TRANSPOSE(_xlfn._xlws.SORT(_xlfn._xlws.FILTER(environModifications[environmental_modif_lev],environModifications[experiment_ID]=A300)))</f>
        <v>0</v>
      </c>
    </row>
    <row r="301" spans="2:121" x14ac:dyDescent="0.25">
      <c r="B301" t="str" cm="1">
        <f t="array" ref="B301">TRANSPOSE(_xlfn._xlws.SORT(_xlfn._xlws.FILTER(environModifications[environmental_modif_lev]&amp;" | "&amp;environModifications[environ_modif_name],environModifications[experiment_ID]=A301)))</f>
        <v xml:space="preserve"> | </v>
      </c>
      <c r="DQ301" cm="1">
        <f t="array" ref="DQ301">TRANSPOSE(_xlfn._xlws.SORT(_xlfn._xlws.FILTER(environModifications[environmental_modif_lev],environModifications[experiment_ID]=A301)))</f>
        <v>0</v>
      </c>
    </row>
    <row r="302" spans="2:121" x14ac:dyDescent="0.25">
      <c r="B302" t="str" cm="1">
        <f t="array" ref="B302">TRANSPOSE(_xlfn._xlws.SORT(_xlfn._xlws.FILTER(environModifications[environmental_modif_lev]&amp;" | "&amp;environModifications[environ_modif_name],environModifications[experiment_ID]=A302)))</f>
        <v xml:space="preserve"> | </v>
      </c>
      <c r="DQ302" cm="1">
        <f t="array" ref="DQ302">TRANSPOSE(_xlfn._xlws.SORT(_xlfn._xlws.FILTER(environModifications[environmental_modif_lev],environModifications[experiment_ID]=A302)))</f>
        <v>0</v>
      </c>
    </row>
    <row r="303" spans="2:121" x14ac:dyDescent="0.25">
      <c r="B303" t="str" cm="1">
        <f t="array" ref="B303">TRANSPOSE(_xlfn._xlws.SORT(_xlfn._xlws.FILTER(environModifications[environmental_modif_lev]&amp;" | "&amp;environModifications[environ_modif_name],environModifications[experiment_ID]=A303)))</f>
        <v xml:space="preserve"> | </v>
      </c>
      <c r="DQ303" cm="1">
        <f t="array" ref="DQ303">TRANSPOSE(_xlfn._xlws.SORT(_xlfn._xlws.FILTER(environModifications[environmental_modif_lev],environModifications[experiment_ID]=A303)))</f>
        <v>0</v>
      </c>
    </row>
    <row r="304" spans="2:121" x14ac:dyDescent="0.25">
      <c r="B304" t="str" cm="1">
        <f t="array" ref="B304">TRANSPOSE(_xlfn._xlws.SORT(_xlfn._xlws.FILTER(environModifications[environmental_modif_lev]&amp;" | "&amp;environModifications[environ_modif_name],environModifications[experiment_ID]=A304)))</f>
        <v xml:space="preserve"> | </v>
      </c>
      <c r="DQ304" cm="1">
        <f t="array" ref="DQ304">TRANSPOSE(_xlfn._xlws.SORT(_xlfn._xlws.FILTER(environModifications[environmental_modif_lev],environModifications[experiment_ID]=A304)))</f>
        <v>0</v>
      </c>
    </row>
    <row r="305" spans="2:121" x14ac:dyDescent="0.25">
      <c r="B305" t="str" cm="1">
        <f t="array" ref="B305">TRANSPOSE(_xlfn._xlws.SORT(_xlfn._xlws.FILTER(environModifications[environmental_modif_lev]&amp;" | "&amp;environModifications[environ_modif_name],environModifications[experiment_ID]=A305)))</f>
        <v xml:space="preserve"> | </v>
      </c>
      <c r="DQ305" cm="1">
        <f t="array" ref="DQ305">TRANSPOSE(_xlfn._xlws.SORT(_xlfn._xlws.FILTER(environModifications[environmental_modif_lev],environModifications[experiment_ID]=A305)))</f>
        <v>0</v>
      </c>
    </row>
    <row r="306" spans="2:121" x14ac:dyDescent="0.25">
      <c r="B306" t="str" cm="1">
        <f t="array" ref="B306">TRANSPOSE(_xlfn._xlws.SORT(_xlfn._xlws.FILTER(environModifications[environmental_modif_lev]&amp;" | "&amp;environModifications[environ_modif_name],environModifications[experiment_ID]=A306)))</f>
        <v xml:space="preserve"> | </v>
      </c>
      <c r="DQ306" cm="1">
        <f t="array" ref="DQ306">TRANSPOSE(_xlfn._xlws.SORT(_xlfn._xlws.FILTER(environModifications[environmental_modif_lev],environModifications[experiment_ID]=A306)))</f>
        <v>0</v>
      </c>
    </row>
    <row r="307" spans="2:121" x14ac:dyDescent="0.25">
      <c r="B307" t="str" cm="1">
        <f t="array" ref="B307">TRANSPOSE(_xlfn._xlws.SORT(_xlfn._xlws.FILTER(environModifications[environmental_modif_lev]&amp;" | "&amp;environModifications[environ_modif_name],environModifications[experiment_ID]=A307)))</f>
        <v xml:space="preserve"> | </v>
      </c>
      <c r="DQ307" cm="1">
        <f t="array" ref="DQ307">TRANSPOSE(_xlfn._xlws.SORT(_xlfn._xlws.FILTER(environModifications[environmental_modif_lev],environModifications[experiment_ID]=A307)))</f>
        <v>0</v>
      </c>
    </row>
    <row r="308" spans="2:121" x14ac:dyDescent="0.25">
      <c r="B308" t="str" cm="1">
        <f t="array" ref="B308">TRANSPOSE(_xlfn._xlws.SORT(_xlfn._xlws.FILTER(environModifications[environmental_modif_lev]&amp;" | "&amp;environModifications[environ_modif_name],environModifications[experiment_ID]=A308)))</f>
        <v xml:space="preserve"> | </v>
      </c>
      <c r="DQ308" cm="1">
        <f t="array" ref="DQ308">TRANSPOSE(_xlfn._xlws.SORT(_xlfn._xlws.FILTER(environModifications[environmental_modif_lev],environModifications[experiment_ID]=A308)))</f>
        <v>0</v>
      </c>
    </row>
    <row r="309" spans="2:121" x14ac:dyDescent="0.25">
      <c r="B309" t="str" cm="1">
        <f t="array" ref="B309">TRANSPOSE(_xlfn._xlws.SORT(_xlfn._xlws.FILTER(environModifications[environmental_modif_lev]&amp;" | "&amp;environModifications[environ_modif_name],environModifications[experiment_ID]=A309)))</f>
        <v xml:space="preserve"> | </v>
      </c>
      <c r="DQ309" cm="1">
        <f t="array" ref="DQ309">TRANSPOSE(_xlfn._xlws.SORT(_xlfn._xlws.FILTER(environModifications[environmental_modif_lev],environModifications[experiment_ID]=A309)))</f>
        <v>0</v>
      </c>
    </row>
    <row r="310" spans="2:121" x14ac:dyDescent="0.25">
      <c r="B310" t="str" cm="1">
        <f t="array" ref="B310">TRANSPOSE(_xlfn._xlws.SORT(_xlfn._xlws.FILTER(environModifications[environmental_modif_lev]&amp;" | "&amp;environModifications[environ_modif_name],environModifications[experiment_ID]=A310)))</f>
        <v xml:space="preserve"> | </v>
      </c>
      <c r="DQ310" cm="1">
        <f t="array" ref="DQ310">TRANSPOSE(_xlfn._xlws.SORT(_xlfn._xlws.FILTER(environModifications[environmental_modif_lev],environModifications[experiment_ID]=A310)))</f>
        <v>0</v>
      </c>
    </row>
    <row r="311" spans="2:121" x14ac:dyDescent="0.25">
      <c r="B311" t="str" cm="1">
        <f t="array" ref="B311">TRANSPOSE(_xlfn._xlws.SORT(_xlfn._xlws.FILTER(environModifications[environmental_modif_lev]&amp;" | "&amp;environModifications[environ_modif_name],environModifications[experiment_ID]=A311)))</f>
        <v xml:space="preserve"> | </v>
      </c>
      <c r="DQ311" cm="1">
        <f t="array" ref="DQ311">TRANSPOSE(_xlfn._xlws.SORT(_xlfn._xlws.FILTER(environModifications[environmental_modif_lev],environModifications[experiment_ID]=A311)))</f>
        <v>0</v>
      </c>
    </row>
    <row r="312" spans="2:121" x14ac:dyDescent="0.25">
      <c r="B312" t="str" cm="1">
        <f t="array" ref="B312">TRANSPOSE(_xlfn._xlws.SORT(_xlfn._xlws.FILTER(environModifications[environmental_modif_lev]&amp;" | "&amp;environModifications[environ_modif_name],environModifications[experiment_ID]=A312)))</f>
        <v xml:space="preserve"> | </v>
      </c>
      <c r="DQ312" cm="1">
        <f t="array" ref="DQ312">TRANSPOSE(_xlfn._xlws.SORT(_xlfn._xlws.FILTER(environModifications[environmental_modif_lev],environModifications[experiment_ID]=A312)))</f>
        <v>0</v>
      </c>
    </row>
    <row r="313" spans="2:121" x14ac:dyDescent="0.25">
      <c r="B313" t="str" cm="1">
        <f t="array" ref="B313">TRANSPOSE(_xlfn._xlws.SORT(_xlfn._xlws.FILTER(environModifications[environmental_modif_lev]&amp;" | "&amp;environModifications[environ_modif_name],environModifications[experiment_ID]=A313)))</f>
        <v xml:space="preserve"> | </v>
      </c>
      <c r="DQ313" cm="1">
        <f t="array" ref="DQ313">TRANSPOSE(_xlfn._xlws.SORT(_xlfn._xlws.FILTER(environModifications[environmental_modif_lev],environModifications[experiment_ID]=A313)))</f>
        <v>0</v>
      </c>
    </row>
    <row r="314" spans="2:121" x14ac:dyDescent="0.25">
      <c r="B314" t="str" cm="1">
        <f t="array" ref="B314">TRANSPOSE(_xlfn._xlws.SORT(_xlfn._xlws.FILTER(environModifications[environmental_modif_lev]&amp;" | "&amp;environModifications[environ_modif_name],environModifications[experiment_ID]=A314)))</f>
        <v xml:space="preserve"> | </v>
      </c>
      <c r="DQ314" cm="1">
        <f t="array" ref="DQ314">TRANSPOSE(_xlfn._xlws.SORT(_xlfn._xlws.FILTER(environModifications[environmental_modif_lev],environModifications[experiment_ID]=A314)))</f>
        <v>0</v>
      </c>
    </row>
    <row r="315" spans="2:121" x14ac:dyDescent="0.25">
      <c r="B315" t="str" cm="1">
        <f t="array" ref="B315">TRANSPOSE(_xlfn._xlws.SORT(_xlfn._xlws.FILTER(environModifications[environmental_modif_lev]&amp;" | "&amp;environModifications[environ_modif_name],environModifications[experiment_ID]=A315)))</f>
        <v xml:space="preserve"> | </v>
      </c>
      <c r="DQ315" cm="1">
        <f t="array" ref="DQ315">TRANSPOSE(_xlfn._xlws.SORT(_xlfn._xlws.FILTER(environModifications[environmental_modif_lev],environModifications[experiment_ID]=A315)))</f>
        <v>0</v>
      </c>
    </row>
    <row r="316" spans="2:121" x14ac:dyDescent="0.25">
      <c r="B316" t="str" cm="1">
        <f t="array" ref="B316">TRANSPOSE(_xlfn._xlws.SORT(_xlfn._xlws.FILTER(environModifications[environmental_modif_lev]&amp;" | "&amp;environModifications[environ_modif_name],environModifications[experiment_ID]=A316)))</f>
        <v xml:space="preserve"> | </v>
      </c>
      <c r="DQ316" cm="1">
        <f t="array" ref="DQ316">TRANSPOSE(_xlfn._xlws.SORT(_xlfn._xlws.FILTER(environModifications[environmental_modif_lev],environModifications[experiment_ID]=A316)))</f>
        <v>0</v>
      </c>
    </row>
    <row r="317" spans="2:121" x14ac:dyDescent="0.25">
      <c r="B317" t="str" cm="1">
        <f t="array" ref="B317">TRANSPOSE(_xlfn._xlws.SORT(_xlfn._xlws.FILTER(environModifications[environmental_modif_lev]&amp;" | "&amp;environModifications[environ_modif_name],environModifications[experiment_ID]=A317)))</f>
        <v xml:space="preserve"> | </v>
      </c>
      <c r="DQ317" cm="1">
        <f t="array" ref="DQ317">TRANSPOSE(_xlfn._xlws.SORT(_xlfn._xlws.FILTER(environModifications[environmental_modif_lev],environModifications[experiment_ID]=A317)))</f>
        <v>0</v>
      </c>
    </row>
    <row r="318" spans="2:121" x14ac:dyDescent="0.25">
      <c r="B318" t="str" cm="1">
        <f t="array" ref="B318">TRANSPOSE(_xlfn._xlws.SORT(_xlfn._xlws.FILTER(environModifications[environmental_modif_lev]&amp;" | "&amp;environModifications[environ_modif_name],environModifications[experiment_ID]=A318)))</f>
        <v xml:space="preserve"> | </v>
      </c>
      <c r="DQ318" cm="1">
        <f t="array" ref="DQ318">TRANSPOSE(_xlfn._xlws.SORT(_xlfn._xlws.FILTER(environModifications[environmental_modif_lev],environModifications[experiment_ID]=A318)))</f>
        <v>0</v>
      </c>
    </row>
    <row r="319" spans="2:121" x14ac:dyDescent="0.25">
      <c r="B319" t="str" cm="1">
        <f t="array" ref="B319">TRANSPOSE(_xlfn._xlws.SORT(_xlfn._xlws.FILTER(environModifications[environmental_modif_lev]&amp;" | "&amp;environModifications[environ_modif_name],environModifications[experiment_ID]=A319)))</f>
        <v xml:space="preserve"> | </v>
      </c>
      <c r="DQ319" cm="1">
        <f t="array" ref="DQ319">TRANSPOSE(_xlfn._xlws.SORT(_xlfn._xlws.FILTER(environModifications[environmental_modif_lev],environModifications[experiment_ID]=A319)))</f>
        <v>0</v>
      </c>
    </row>
    <row r="320" spans="2:121" x14ac:dyDescent="0.25">
      <c r="B320" t="str" cm="1">
        <f t="array" ref="B320">TRANSPOSE(_xlfn._xlws.SORT(_xlfn._xlws.FILTER(environModifications[environmental_modif_lev]&amp;" | "&amp;environModifications[environ_modif_name],environModifications[experiment_ID]=A320)))</f>
        <v xml:space="preserve"> | </v>
      </c>
      <c r="DQ320" cm="1">
        <f t="array" ref="DQ320">TRANSPOSE(_xlfn._xlws.SORT(_xlfn._xlws.FILTER(environModifications[environmental_modif_lev],environModifications[experiment_ID]=A320)))</f>
        <v>0</v>
      </c>
    </row>
    <row r="321" spans="2:121" x14ac:dyDescent="0.25">
      <c r="B321" t="str" cm="1">
        <f t="array" ref="B321">TRANSPOSE(_xlfn._xlws.SORT(_xlfn._xlws.FILTER(environModifications[environmental_modif_lev]&amp;" | "&amp;environModifications[environ_modif_name],environModifications[experiment_ID]=A321)))</f>
        <v xml:space="preserve"> | </v>
      </c>
      <c r="DQ321" cm="1">
        <f t="array" ref="DQ321">TRANSPOSE(_xlfn._xlws.SORT(_xlfn._xlws.FILTER(environModifications[environmental_modif_lev],environModifications[experiment_ID]=A321)))</f>
        <v>0</v>
      </c>
    </row>
    <row r="322" spans="2:121" x14ac:dyDescent="0.25">
      <c r="B322" t="str" cm="1">
        <f t="array" ref="B322">TRANSPOSE(_xlfn._xlws.SORT(_xlfn._xlws.FILTER(environModifications[environmental_modif_lev]&amp;" | "&amp;environModifications[environ_modif_name],environModifications[experiment_ID]=A322)))</f>
        <v xml:space="preserve"> | </v>
      </c>
      <c r="DQ322" cm="1">
        <f t="array" ref="DQ322">TRANSPOSE(_xlfn._xlws.SORT(_xlfn._xlws.FILTER(environModifications[environmental_modif_lev],environModifications[experiment_ID]=A322)))</f>
        <v>0</v>
      </c>
    </row>
    <row r="323" spans="2:121" x14ac:dyDescent="0.25">
      <c r="B323" t="str" cm="1">
        <f t="array" ref="B323">TRANSPOSE(_xlfn._xlws.SORT(_xlfn._xlws.FILTER(environModifications[environmental_modif_lev]&amp;" | "&amp;environModifications[environ_modif_name],environModifications[experiment_ID]=A323)))</f>
        <v xml:space="preserve"> | </v>
      </c>
      <c r="DQ323" cm="1">
        <f t="array" ref="DQ323">TRANSPOSE(_xlfn._xlws.SORT(_xlfn._xlws.FILTER(environModifications[environmental_modif_lev],environModifications[experiment_ID]=A323)))</f>
        <v>0</v>
      </c>
    </row>
    <row r="324" spans="2:121" x14ac:dyDescent="0.25">
      <c r="B324" t="str" cm="1">
        <f t="array" ref="B324">TRANSPOSE(_xlfn._xlws.SORT(_xlfn._xlws.FILTER(environModifications[environmental_modif_lev]&amp;" | "&amp;environModifications[environ_modif_name],environModifications[experiment_ID]=A324)))</f>
        <v xml:space="preserve"> | </v>
      </c>
      <c r="DQ324" cm="1">
        <f t="array" ref="DQ324">TRANSPOSE(_xlfn._xlws.SORT(_xlfn._xlws.FILTER(environModifications[environmental_modif_lev],environModifications[experiment_ID]=A324)))</f>
        <v>0</v>
      </c>
    </row>
    <row r="325" spans="2:121" x14ac:dyDescent="0.25">
      <c r="B325" t="str" cm="1">
        <f t="array" ref="B325">TRANSPOSE(_xlfn._xlws.SORT(_xlfn._xlws.FILTER(environModifications[environmental_modif_lev]&amp;" | "&amp;environModifications[environ_modif_name],environModifications[experiment_ID]=A325)))</f>
        <v xml:space="preserve"> | </v>
      </c>
      <c r="DQ325" cm="1">
        <f t="array" ref="DQ325">TRANSPOSE(_xlfn._xlws.SORT(_xlfn._xlws.FILTER(environModifications[environmental_modif_lev],environModifications[experiment_ID]=A325)))</f>
        <v>0</v>
      </c>
    </row>
    <row r="326" spans="2:121" x14ac:dyDescent="0.25">
      <c r="B326" t="str" cm="1">
        <f t="array" ref="B326">TRANSPOSE(_xlfn._xlws.SORT(_xlfn._xlws.FILTER(environModifications[environmental_modif_lev]&amp;" | "&amp;environModifications[environ_modif_name],environModifications[experiment_ID]=A326)))</f>
        <v xml:space="preserve"> | </v>
      </c>
      <c r="DQ326" cm="1">
        <f t="array" ref="DQ326">TRANSPOSE(_xlfn._xlws.SORT(_xlfn._xlws.FILTER(environModifications[environmental_modif_lev],environModifications[experiment_ID]=A326)))</f>
        <v>0</v>
      </c>
    </row>
    <row r="327" spans="2:121" x14ac:dyDescent="0.25">
      <c r="B327" t="str" cm="1">
        <f t="array" ref="B327">TRANSPOSE(_xlfn._xlws.SORT(_xlfn._xlws.FILTER(environModifications[environmental_modif_lev]&amp;" | "&amp;environModifications[environ_modif_name],environModifications[experiment_ID]=A327)))</f>
        <v xml:space="preserve"> | </v>
      </c>
      <c r="DQ327" cm="1">
        <f t="array" ref="DQ327">TRANSPOSE(_xlfn._xlws.SORT(_xlfn._xlws.FILTER(environModifications[environmental_modif_lev],environModifications[experiment_ID]=A327)))</f>
        <v>0</v>
      </c>
    </row>
    <row r="328" spans="2:121" x14ac:dyDescent="0.25">
      <c r="B328" t="str" cm="1">
        <f t="array" ref="B328">TRANSPOSE(_xlfn._xlws.SORT(_xlfn._xlws.FILTER(environModifications[environmental_modif_lev]&amp;" | "&amp;environModifications[environ_modif_name],environModifications[experiment_ID]=A328)))</f>
        <v xml:space="preserve"> | </v>
      </c>
      <c r="DQ328" cm="1">
        <f t="array" ref="DQ328">TRANSPOSE(_xlfn._xlws.SORT(_xlfn._xlws.FILTER(environModifications[environmental_modif_lev],environModifications[experiment_ID]=A328)))</f>
        <v>0</v>
      </c>
    </row>
    <row r="329" spans="2:121" x14ac:dyDescent="0.25">
      <c r="B329" t="str" cm="1">
        <f t="array" ref="B329">TRANSPOSE(_xlfn._xlws.SORT(_xlfn._xlws.FILTER(environModifications[environmental_modif_lev]&amp;" | "&amp;environModifications[environ_modif_name],environModifications[experiment_ID]=A329)))</f>
        <v xml:space="preserve"> | </v>
      </c>
      <c r="DQ329" cm="1">
        <f t="array" ref="DQ329">TRANSPOSE(_xlfn._xlws.SORT(_xlfn._xlws.FILTER(environModifications[environmental_modif_lev],environModifications[experiment_ID]=A329)))</f>
        <v>0</v>
      </c>
    </row>
    <row r="330" spans="2:121" x14ac:dyDescent="0.25">
      <c r="B330" t="str" cm="1">
        <f t="array" ref="B330">TRANSPOSE(_xlfn._xlws.SORT(_xlfn._xlws.FILTER(environModifications[environmental_modif_lev]&amp;" | "&amp;environModifications[environ_modif_name],environModifications[experiment_ID]=A330)))</f>
        <v xml:space="preserve"> | </v>
      </c>
      <c r="DQ330" cm="1">
        <f t="array" ref="DQ330">TRANSPOSE(_xlfn._xlws.SORT(_xlfn._xlws.FILTER(environModifications[environmental_modif_lev],environModifications[experiment_ID]=A330)))</f>
        <v>0</v>
      </c>
    </row>
    <row r="331" spans="2:121" x14ac:dyDescent="0.25">
      <c r="B331" t="str" cm="1">
        <f t="array" ref="B331">TRANSPOSE(_xlfn._xlws.SORT(_xlfn._xlws.FILTER(environModifications[environmental_modif_lev]&amp;" | "&amp;environModifications[environ_modif_name],environModifications[experiment_ID]=A331)))</f>
        <v xml:space="preserve"> | </v>
      </c>
      <c r="DQ331" cm="1">
        <f t="array" ref="DQ331">TRANSPOSE(_xlfn._xlws.SORT(_xlfn._xlws.FILTER(environModifications[environmental_modif_lev],environModifications[experiment_ID]=A331)))</f>
        <v>0</v>
      </c>
    </row>
    <row r="332" spans="2:121" x14ac:dyDescent="0.25">
      <c r="B332" t="str" cm="1">
        <f t="array" ref="B332">TRANSPOSE(_xlfn._xlws.SORT(_xlfn._xlws.FILTER(environModifications[environmental_modif_lev]&amp;" | "&amp;environModifications[environ_modif_name],environModifications[experiment_ID]=A332)))</f>
        <v xml:space="preserve"> | </v>
      </c>
      <c r="DQ332" cm="1">
        <f t="array" ref="DQ332">TRANSPOSE(_xlfn._xlws.SORT(_xlfn._xlws.FILTER(environModifications[environmental_modif_lev],environModifications[experiment_ID]=A332)))</f>
        <v>0</v>
      </c>
    </row>
    <row r="333" spans="2:121" x14ac:dyDescent="0.25">
      <c r="B333" t="str" cm="1">
        <f t="array" ref="B333">TRANSPOSE(_xlfn._xlws.SORT(_xlfn._xlws.FILTER(environModifications[environmental_modif_lev]&amp;" | "&amp;environModifications[environ_modif_name],environModifications[experiment_ID]=A333)))</f>
        <v xml:space="preserve"> | </v>
      </c>
      <c r="DQ333" cm="1">
        <f t="array" ref="DQ333">TRANSPOSE(_xlfn._xlws.SORT(_xlfn._xlws.FILTER(environModifications[environmental_modif_lev],environModifications[experiment_ID]=A333)))</f>
        <v>0</v>
      </c>
    </row>
    <row r="334" spans="2:121" x14ac:dyDescent="0.25">
      <c r="B334" t="str" cm="1">
        <f t="array" ref="B334">TRANSPOSE(_xlfn._xlws.SORT(_xlfn._xlws.FILTER(environModifications[environmental_modif_lev]&amp;" | "&amp;environModifications[environ_modif_name],environModifications[experiment_ID]=A334)))</f>
        <v xml:space="preserve"> | </v>
      </c>
      <c r="DQ334" cm="1">
        <f t="array" ref="DQ334">TRANSPOSE(_xlfn._xlws.SORT(_xlfn._xlws.FILTER(environModifications[environmental_modif_lev],environModifications[experiment_ID]=A334)))</f>
        <v>0</v>
      </c>
    </row>
    <row r="335" spans="2:121" x14ac:dyDescent="0.25">
      <c r="B335" t="str" cm="1">
        <f t="array" ref="B335">TRANSPOSE(_xlfn._xlws.SORT(_xlfn._xlws.FILTER(environModifications[environmental_modif_lev]&amp;" | "&amp;environModifications[environ_modif_name],environModifications[experiment_ID]=A335)))</f>
        <v xml:space="preserve"> | </v>
      </c>
      <c r="DQ335" cm="1">
        <f t="array" ref="DQ335">TRANSPOSE(_xlfn._xlws.SORT(_xlfn._xlws.FILTER(environModifications[environmental_modif_lev],environModifications[experiment_ID]=A335)))</f>
        <v>0</v>
      </c>
    </row>
    <row r="336" spans="2:121" x14ac:dyDescent="0.25">
      <c r="B336" t="str" cm="1">
        <f t="array" ref="B336">TRANSPOSE(_xlfn._xlws.SORT(_xlfn._xlws.FILTER(environModifications[environmental_modif_lev]&amp;" | "&amp;environModifications[environ_modif_name],environModifications[experiment_ID]=A336)))</f>
        <v xml:space="preserve"> | </v>
      </c>
      <c r="DQ336" cm="1">
        <f t="array" ref="DQ336">TRANSPOSE(_xlfn._xlws.SORT(_xlfn._xlws.FILTER(environModifications[environmental_modif_lev],environModifications[experiment_ID]=A336)))</f>
        <v>0</v>
      </c>
    </row>
    <row r="337" spans="2:121" x14ac:dyDescent="0.25">
      <c r="B337" t="str" cm="1">
        <f t="array" ref="B337">TRANSPOSE(_xlfn._xlws.SORT(_xlfn._xlws.FILTER(environModifications[environmental_modif_lev]&amp;" | "&amp;environModifications[environ_modif_name],environModifications[experiment_ID]=A337)))</f>
        <v xml:space="preserve"> | </v>
      </c>
      <c r="DQ337" cm="1">
        <f t="array" ref="DQ337">TRANSPOSE(_xlfn._xlws.SORT(_xlfn._xlws.FILTER(environModifications[environmental_modif_lev],environModifications[experiment_ID]=A337)))</f>
        <v>0</v>
      </c>
    </row>
    <row r="338" spans="2:121" x14ac:dyDescent="0.25">
      <c r="B338" t="str" cm="1">
        <f t="array" ref="B338">TRANSPOSE(_xlfn._xlws.SORT(_xlfn._xlws.FILTER(environModifications[environmental_modif_lev]&amp;" | "&amp;environModifications[environ_modif_name],environModifications[experiment_ID]=A338)))</f>
        <v xml:space="preserve"> | </v>
      </c>
      <c r="DQ338" cm="1">
        <f t="array" ref="DQ338">TRANSPOSE(_xlfn._xlws.SORT(_xlfn._xlws.FILTER(environModifications[environmental_modif_lev],environModifications[experiment_ID]=A338)))</f>
        <v>0</v>
      </c>
    </row>
    <row r="339" spans="2:121" x14ac:dyDescent="0.25">
      <c r="B339" t="str" cm="1">
        <f t="array" ref="B339">TRANSPOSE(_xlfn._xlws.SORT(_xlfn._xlws.FILTER(environModifications[environmental_modif_lev]&amp;" | "&amp;environModifications[environ_modif_name],environModifications[experiment_ID]=A339)))</f>
        <v xml:space="preserve"> | </v>
      </c>
      <c r="DQ339" cm="1">
        <f t="array" ref="DQ339">TRANSPOSE(_xlfn._xlws.SORT(_xlfn._xlws.FILTER(environModifications[environmental_modif_lev],environModifications[experiment_ID]=A339)))</f>
        <v>0</v>
      </c>
    </row>
    <row r="340" spans="2:121" x14ac:dyDescent="0.25">
      <c r="B340" t="str" cm="1">
        <f t="array" ref="B340">TRANSPOSE(_xlfn._xlws.SORT(_xlfn._xlws.FILTER(environModifications[environmental_modif_lev]&amp;" | "&amp;environModifications[environ_modif_name],environModifications[experiment_ID]=A340)))</f>
        <v xml:space="preserve"> | </v>
      </c>
      <c r="DQ340" cm="1">
        <f t="array" ref="DQ340">TRANSPOSE(_xlfn._xlws.SORT(_xlfn._xlws.FILTER(environModifications[environmental_modif_lev],environModifications[experiment_ID]=A340)))</f>
        <v>0</v>
      </c>
    </row>
    <row r="341" spans="2:121" x14ac:dyDescent="0.25">
      <c r="B341" t="str" cm="1">
        <f t="array" ref="B341">TRANSPOSE(_xlfn._xlws.SORT(_xlfn._xlws.FILTER(environModifications[environmental_modif_lev]&amp;" | "&amp;environModifications[environ_modif_name],environModifications[experiment_ID]=A341)))</f>
        <v xml:space="preserve"> | </v>
      </c>
      <c r="DQ341" cm="1">
        <f t="array" ref="DQ341">TRANSPOSE(_xlfn._xlws.SORT(_xlfn._xlws.FILTER(environModifications[environmental_modif_lev],environModifications[experiment_ID]=A341)))</f>
        <v>0</v>
      </c>
    </row>
    <row r="342" spans="2:121" x14ac:dyDescent="0.25">
      <c r="B342" t="str" cm="1">
        <f t="array" ref="B342">TRANSPOSE(_xlfn._xlws.SORT(_xlfn._xlws.FILTER(environModifications[environmental_modif_lev]&amp;" | "&amp;environModifications[environ_modif_name],environModifications[experiment_ID]=A342)))</f>
        <v xml:space="preserve"> | </v>
      </c>
      <c r="DQ342" cm="1">
        <f t="array" ref="DQ342">TRANSPOSE(_xlfn._xlws.SORT(_xlfn._xlws.FILTER(environModifications[environmental_modif_lev],environModifications[experiment_ID]=A342)))</f>
        <v>0</v>
      </c>
    </row>
    <row r="343" spans="2:121" x14ac:dyDescent="0.25">
      <c r="B343" t="str" cm="1">
        <f t="array" ref="B343">TRANSPOSE(_xlfn._xlws.SORT(_xlfn._xlws.FILTER(environModifications[environmental_modif_lev]&amp;" | "&amp;environModifications[environ_modif_name],environModifications[experiment_ID]=A343)))</f>
        <v xml:space="preserve"> | </v>
      </c>
      <c r="DQ343" cm="1">
        <f t="array" ref="DQ343">TRANSPOSE(_xlfn._xlws.SORT(_xlfn._xlws.FILTER(environModifications[environmental_modif_lev],environModifications[experiment_ID]=A343)))</f>
        <v>0</v>
      </c>
    </row>
    <row r="344" spans="2:121" x14ac:dyDescent="0.25">
      <c r="B344" t="str" cm="1">
        <f t="array" ref="B344">TRANSPOSE(_xlfn._xlws.SORT(_xlfn._xlws.FILTER(environModifications[environmental_modif_lev]&amp;" | "&amp;environModifications[environ_modif_name],environModifications[experiment_ID]=A344)))</f>
        <v xml:space="preserve"> | </v>
      </c>
      <c r="DQ344" cm="1">
        <f t="array" ref="DQ344">TRANSPOSE(_xlfn._xlws.SORT(_xlfn._xlws.FILTER(environModifications[environmental_modif_lev],environModifications[experiment_ID]=A344)))</f>
        <v>0</v>
      </c>
    </row>
    <row r="345" spans="2:121" x14ac:dyDescent="0.25">
      <c r="B345" t="str" cm="1">
        <f t="array" ref="B345">TRANSPOSE(_xlfn._xlws.SORT(_xlfn._xlws.FILTER(environModifications[environmental_modif_lev]&amp;" | "&amp;environModifications[environ_modif_name],environModifications[experiment_ID]=A345)))</f>
        <v xml:space="preserve"> | </v>
      </c>
      <c r="DQ345" cm="1">
        <f t="array" ref="DQ345">TRANSPOSE(_xlfn._xlws.SORT(_xlfn._xlws.FILTER(environModifications[environmental_modif_lev],environModifications[experiment_ID]=A345)))</f>
        <v>0</v>
      </c>
    </row>
    <row r="346" spans="2:121" x14ac:dyDescent="0.25">
      <c r="B346" t="str" cm="1">
        <f t="array" ref="B346">TRANSPOSE(_xlfn._xlws.SORT(_xlfn._xlws.FILTER(environModifications[environmental_modif_lev]&amp;" | "&amp;environModifications[environ_modif_name],environModifications[experiment_ID]=A346)))</f>
        <v xml:space="preserve"> | </v>
      </c>
      <c r="DQ346" cm="1">
        <f t="array" ref="DQ346">TRANSPOSE(_xlfn._xlws.SORT(_xlfn._xlws.FILTER(environModifications[environmental_modif_lev],environModifications[experiment_ID]=A346)))</f>
        <v>0</v>
      </c>
    </row>
    <row r="347" spans="2:121" x14ac:dyDescent="0.25">
      <c r="B347" t="str" cm="1">
        <f t="array" ref="B347">TRANSPOSE(_xlfn._xlws.SORT(_xlfn._xlws.FILTER(environModifications[environmental_modif_lev]&amp;" | "&amp;environModifications[environ_modif_name],environModifications[experiment_ID]=A347)))</f>
        <v xml:space="preserve"> | </v>
      </c>
      <c r="DQ347" cm="1">
        <f t="array" ref="DQ347">TRANSPOSE(_xlfn._xlws.SORT(_xlfn._xlws.FILTER(environModifications[environmental_modif_lev],environModifications[experiment_ID]=A347)))</f>
        <v>0</v>
      </c>
    </row>
    <row r="348" spans="2:121" x14ac:dyDescent="0.25">
      <c r="B348" t="str" cm="1">
        <f t="array" ref="B348">TRANSPOSE(_xlfn._xlws.SORT(_xlfn._xlws.FILTER(environModifications[environmental_modif_lev]&amp;" | "&amp;environModifications[environ_modif_name],environModifications[experiment_ID]=A348)))</f>
        <v xml:space="preserve"> | </v>
      </c>
      <c r="DQ348" cm="1">
        <f t="array" ref="DQ348">TRANSPOSE(_xlfn._xlws.SORT(_xlfn._xlws.FILTER(environModifications[environmental_modif_lev],environModifications[experiment_ID]=A348)))</f>
        <v>0</v>
      </c>
    </row>
    <row r="349" spans="2:121" x14ac:dyDescent="0.25">
      <c r="B349" t="str" cm="1">
        <f t="array" ref="B349">TRANSPOSE(_xlfn._xlws.SORT(_xlfn._xlws.FILTER(environModifications[environmental_modif_lev]&amp;" | "&amp;environModifications[environ_modif_name],environModifications[experiment_ID]=A349)))</f>
        <v xml:space="preserve"> | </v>
      </c>
      <c r="DQ349" cm="1">
        <f t="array" ref="DQ349">TRANSPOSE(_xlfn._xlws.SORT(_xlfn._xlws.FILTER(environModifications[environmental_modif_lev],environModifications[experiment_ID]=A349)))</f>
        <v>0</v>
      </c>
    </row>
    <row r="350" spans="2:121" x14ac:dyDescent="0.25">
      <c r="B350" t="str" cm="1">
        <f t="array" ref="B350">TRANSPOSE(_xlfn._xlws.SORT(_xlfn._xlws.FILTER(environModifications[environmental_modif_lev]&amp;" | "&amp;environModifications[environ_modif_name],environModifications[experiment_ID]=A350)))</f>
        <v xml:space="preserve"> | </v>
      </c>
      <c r="DQ350" cm="1">
        <f t="array" ref="DQ350">TRANSPOSE(_xlfn._xlws.SORT(_xlfn._xlws.FILTER(environModifications[environmental_modif_lev],environModifications[experiment_ID]=A350)))</f>
        <v>0</v>
      </c>
    </row>
    <row r="351" spans="2:121" x14ac:dyDescent="0.25">
      <c r="B351" t="str" cm="1">
        <f t="array" ref="B351">TRANSPOSE(_xlfn._xlws.SORT(_xlfn._xlws.FILTER(environModifications[environmental_modif_lev]&amp;" | "&amp;environModifications[environ_modif_name],environModifications[experiment_ID]=A351)))</f>
        <v xml:space="preserve"> | </v>
      </c>
      <c r="DQ351" cm="1">
        <f t="array" ref="DQ351">TRANSPOSE(_xlfn._xlws.SORT(_xlfn._xlws.FILTER(environModifications[environmental_modif_lev],environModifications[experiment_ID]=A351)))</f>
        <v>0</v>
      </c>
    </row>
    <row r="352" spans="2:121" x14ac:dyDescent="0.25">
      <c r="B352" t="str" cm="1">
        <f t="array" ref="B352">TRANSPOSE(_xlfn._xlws.SORT(_xlfn._xlws.FILTER(environModifications[environmental_modif_lev]&amp;" | "&amp;environModifications[environ_modif_name],environModifications[experiment_ID]=A352)))</f>
        <v xml:space="preserve"> | </v>
      </c>
      <c r="DQ352" cm="1">
        <f t="array" ref="DQ352">TRANSPOSE(_xlfn._xlws.SORT(_xlfn._xlws.FILTER(environModifications[environmental_modif_lev],environModifications[experiment_ID]=A352)))</f>
        <v>0</v>
      </c>
    </row>
    <row r="353" spans="2:121" x14ac:dyDescent="0.25">
      <c r="B353" t="str" cm="1">
        <f t="array" ref="B353">TRANSPOSE(_xlfn._xlws.SORT(_xlfn._xlws.FILTER(environModifications[environmental_modif_lev]&amp;" | "&amp;environModifications[environ_modif_name],environModifications[experiment_ID]=A353)))</f>
        <v xml:space="preserve"> | </v>
      </c>
      <c r="DQ353" cm="1">
        <f t="array" ref="DQ353">TRANSPOSE(_xlfn._xlws.SORT(_xlfn._xlws.FILTER(environModifications[environmental_modif_lev],environModifications[experiment_ID]=A353)))</f>
        <v>0</v>
      </c>
    </row>
    <row r="354" spans="2:121" x14ac:dyDescent="0.25">
      <c r="B354" t="str" cm="1">
        <f t="array" ref="B354">TRANSPOSE(_xlfn._xlws.SORT(_xlfn._xlws.FILTER(environModifications[environmental_modif_lev]&amp;" | "&amp;environModifications[environ_modif_name],environModifications[experiment_ID]=A354)))</f>
        <v xml:space="preserve"> | </v>
      </c>
      <c r="DQ354" cm="1">
        <f t="array" ref="DQ354">TRANSPOSE(_xlfn._xlws.SORT(_xlfn._xlws.FILTER(environModifications[environmental_modif_lev],environModifications[experiment_ID]=A354)))</f>
        <v>0</v>
      </c>
    </row>
    <row r="355" spans="2:121" x14ac:dyDescent="0.25">
      <c r="B355" t="str" cm="1">
        <f t="array" ref="B355">TRANSPOSE(_xlfn._xlws.SORT(_xlfn._xlws.FILTER(environModifications[environmental_modif_lev]&amp;" | "&amp;environModifications[environ_modif_name],environModifications[experiment_ID]=A355)))</f>
        <v xml:space="preserve"> | </v>
      </c>
      <c r="DQ355" cm="1">
        <f t="array" ref="DQ355">TRANSPOSE(_xlfn._xlws.SORT(_xlfn._xlws.FILTER(environModifications[environmental_modif_lev],environModifications[experiment_ID]=A355)))</f>
        <v>0</v>
      </c>
    </row>
    <row r="356" spans="2:121" x14ac:dyDescent="0.25">
      <c r="B356" t="str" cm="1">
        <f t="array" ref="B356">TRANSPOSE(_xlfn._xlws.SORT(_xlfn._xlws.FILTER(environModifications[environmental_modif_lev]&amp;" | "&amp;environModifications[environ_modif_name],environModifications[experiment_ID]=A356)))</f>
        <v xml:space="preserve"> | </v>
      </c>
      <c r="DQ356" cm="1">
        <f t="array" ref="DQ356">TRANSPOSE(_xlfn._xlws.SORT(_xlfn._xlws.FILTER(environModifications[environmental_modif_lev],environModifications[experiment_ID]=A356)))</f>
        <v>0</v>
      </c>
    </row>
    <row r="357" spans="2:121" x14ac:dyDescent="0.25">
      <c r="B357" t="str" cm="1">
        <f t="array" ref="B357">TRANSPOSE(_xlfn._xlws.SORT(_xlfn._xlws.FILTER(environModifications[environmental_modif_lev]&amp;" | "&amp;environModifications[environ_modif_name],environModifications[experiment_ID]=A357)))</f>
        <v xml:space="preserve"> | </v>
      </c>
      <c r="DQ357" cm="1">
        <f t="array" ref="DQ357">TRANSPOSE(_xlfn._xlws.SORT(_xlfn._xlws.FILTER(environModifications[environmental_modif_lev],environModifications[experiment_ID]=A357)))</f>
        <v>0</v>
      </c>
    </row>
    <row r="358" spans="2:121" x14ac:dyDescent="0.25">
      <c r="B358" t="str" cm="1">
        <f t="array" ref="B358">TRANSPOSE(_xlfn._xlws.SORT(_xlfn._xlws.FILTER(environModifications[environmental_modif_lev]&amp;" | "&amp;environModifications[environ_modif_name],environModifications[experiment_ID]=A358)))</f>
        <v xml:space="preserve"> | </v>
      </c>
      <c r="DQ358" cm="1">
        <f t="array" ref="DQ358">TRANSPOSE(_xlfn._xlws.SORT(_xlfn._xlws.FILTER(environModifications[environmental_modif_lev],environModifications[experiment_ID]=A358)))</f>
        <v>0</v>
      </c>
    </row>
    <row r="359" spans="2:121" x14ac:dyDescent="0.25">
      <c r="B359" t="str" cm="1">
        <f t="array" ref="B359">TRANSPOSE(_xlfn._xlws.SORT(_xlfn._xlws.FILTER(environModifications[environmental_modif_lev]&amp;" | "&amp;environModifications[environ_modif_name],environModifications[experiment_ID]=A359)))</f>
        <v xml:space="preserve"> | </v>
      </c>
      <c r="DQ359" cm="1">
        <f t="array" ref="DQ359">TRANSPOSE(_xlfn._xlws.SORT(_xlfn._xlws.FILTER(environModifications[environmental_modif_lev],environModifications[experiment_ID]=A359)))</f>
        <v>0</v>
      </c>
    </row>
    <row r="360" spans="2:121" x14ac:dyDescent="0.25">
      <c r="B360" t="str" cm="1">
        <f t="array" ref="B360">TRANSPOSE(_xlfn._xlws.SORT(_xlfn._xlws.FILTER(environModifications[environmental_modif_lev]&amp;" | "&amp;environModifications[environ_modif_name],environModifications[experiment_ID]=A360)))</f>
        <v xml:space="preserve"> | </v>
      </c>
      <c r="DQ360" cm="1">
        <f t="array" ref="DQ360">TRANSPOSE(_xlfn._xlws.SORT(_xlfn._xlws.FILTER(environModifications[environmental_modif_lev],environModifications[experiment_ID]=A360)))</f>
        <v>0</v>
      </c>
    </row>
    <row r="361" spans="2:121" x14ac:dyDescent="0.25">
      <c r="B361" t="str" cm="1">
        <f t="array" ref="B361">TRANSPOSE(_xlfn._xlws.SORT(_xlfn._xlws.FILTER(environModifications[environmental_modif_lev]&amp;" | "&amp;environModifications[environ_modif_name],environModifications[experiment_ID]=A361)))</f>
        <v xml:space="preserve"> | </v>
      </c>
      <c r="DQ361" cm="1">
        <f t="array" ref="DQ361">TRANSPOSE(_xlfn._xlws.SORT(_xlfn._xlws.FILTER(environModifications[environmental_modif_lev],environModifications[experiment_ID]=A361)))</f>
        <v>0</v>
      </c>
    </row>
    <row r="362" spans="2:121" x14ac:dyDescent="0.25">
      <c r="B362" t="str" cm="1">
        <f t="array" ref="B362">TRANSPOSE(_xlfn._xlws.SORT(_xlfn._xlws.FILTER(environModifications[environmental_modif_lev]&amp;" | "&amp;environModifications[environ_modif_name],environModifications[experiment_ID]=A362)))</f>
        <v xml:space="preserve"> | </v>
      </c>
      <c r="DQ362" cm="1">
        <f t="array" ref="DQ362">TRANSPOSE(_xlfn._xlws.SORT(_xlfn._xlws.FILTER(environModifications[environmental_modif_lev],environModifications[experiment_ID]=A362)))</f>
        <v>0</v>
      </c>
    </row>
    <row r="363" spans="2:121" x14ac:dyDescent="0.25">
      <c r="B363" t="str" cm="1">
        <f t="array" ref="B363">TRANSPOSE(_xlfn._xlws.SORT(_xlfn._xlws.FILTER(environModifications[environmental_modif_lev]&amp;" | "&amp;environModifications[environ_modif_name],environModifications[experiment_ID]=A363)))</f>
        <v xml:space="preserve"> | </v>
      </c>
      <c r="DQ363" cm="1">
        <f t="array" ref="DQ363">TRANSPOSE(_xlfn._xlws.SORT(_xlfn._xlws.FILTER(environModifications[environmental_modif_lev],environModifications[experiment_ID]=A363)))</f>
        <v>0</v>
      </c>
    </row>
    <row r="364" spans="2:121" x14ac:dyDescent="0.25">
      <c r="B364" t="str" cm="1">
        <f t="array" ref="B364">TRANSPOSE(_xlfn._xlws.SORT(_xlfn._xlws.FILTER(environModifications[environmental_modif_lev]&amp;" | "&amp;environModifications[environ_modif_name],environModifications[experiment_ID]=A364)))</f>
        <v xml:space="preserve"> | </v>
      </c>
      <c r="DQ364" cm="1">
        <f t="array" ref="DQ364">TRANSPOSE(_xlfn._xlws.SORT(_xlfn._xlws.FILTER(environModifications[environmental_modif_lev],environModifications[experiment_ID]=A364)))</f>
        <v>0</v>
      </c>
    </row>
    <row r="365" spans="2:121" x14ac:dyDescent="0.25">
      <c r="B365" t="str" cm="1">
        <f t="array" ref="B365">TRANSPOSE(_xlfn._xlws.SORT(_xlfn._xlws.FILTER(environModifications[environmental_modif_lev]&amp;" | "&amp;environModifications[environ_modif_name],environModifications[experiment_ID]=A365)))</f>
        <v xml:space="preserve"> | </v>
      </c>
      <c r="DQ365" cm="1">
        <f t="array" ref="DQ365">TRANSPOSE(_xlfn._xlws.SORT(_xlfn._xlws.FILTER(environModifications[environmental_modif_lev],environModifications[experiment_ID]=A365)))</f>
        <v>0</v>
      </c>
    </row>
    <row r="366" spans="2:121" x14ac:dyDescent="0.25">
      <c r="B366" t="str" cm="1">
        <f t="array" ref="B366">TRANSPOSE(_xlfn._xlws.SORT(_xlfn._xlws.FILTER(environModifications[environmental_modif_lev]&amp;" | "&amp;environModifications[environ_modif_name],environModifications[experiment_ID]=A366)))</f>
        <v xml:space="preserve"> | </v>
      </c>
      <c r="DQ366" cm="1">
        <f t="array" ref="DQ366">TRANSPOSE(_xlfn._xlws.SORT(_xlfn._xlws.FILTER(environModifications[environmental_modif_lev],environModifications[experiment_ID]=A366)))</f>
        <v>0</v>
      </c>
    </row>
    <row r="367" spans="2:121" x14ac:dyDescent="0.25">
      <c r="B367" t="str" cm="1">
        <f t="array" ref="B367">TRANSPOSE(_xlfn._xlws.SORT(_xlfn._xlws.FILTER(environModifications[environmental_modif_lev]&amp;" | "&amp;environModifications[environ_modif_name],environModifications[experiment_ID]=A367)))</f>
        <v xml:space="preserve"> | </v>
      </c>
      <c r="DQ367" cm="1">
        <f t="array" ref="DQ367">TRANSPOSE(_xlfn._xlws.SORT(_xlfn._xlws.FILTER(environModifications[environmental_modif_lev],environModifications[experiment_ID]=A367)))</f>
        <v>0</v>
      </c>
    </row>
    <row r="368" spans="2:121" x14ac:dyDescent="0.25">
      <c r="B368" t="str" cm="1">
        <f t="array" ref="B368">TRANSPOSE(_xlfn._xlws.SORT(_xlfn._xlws.FILTER(environModifications[environmental_modif_lev]&amp;" | "&amp;environModifications[environ_modif_name],environModifications[experiment_ID]=A368)))</f>
        <v xml:space="preserve"> | </v>
      </c>
      <c r="DQ368" cm="1">
        <f t="array" ref="DQ368">TRANSPOSE(_xlfn._xlws.SORT(_xlfn._xlws.FILTER(environModifications[environmental_modif_lev],environModifications[experiment_ID]=A368)))</f>
        <v>0</v>
      </c>
    </row>
    <row r="369" spans="2:121" x14ac:dyDescent="0.25">
      <c r="B369" t="str" cm="1">
        <f t="array" ref="B369">TRANSPOSE(_xlfn._xlws.SORT(_xlfn._xlws.FILTER(environModifications[environmental_modif_lev]&amp;" | "&amp;environModifications[environ_modif_name],environModifications[experiment_ID]=A369)))</f>
        <v xml:space="preserve"> | </v>
      </c>
      <c r="DQ369" cm="1">
        <f t="array" ref="DQ369">TRANSPOSE(_xlfn._xlws.SORT(_xlfn._xlws.FILTER(environModifications[environmental_modif_lev],environModifications[experiment_ID]=A369)))</f>
        <v>0</v>
      </c>
    </row>
    <row r="370" spans="2:121" x14ac:dyDescent="0.25">
      <c r="B370" t="str" cm="1">
        <f t="array" ref="B370">TRANSPOSE(_xlfn._xlws.SORT(_xlfn._xlws.FILTER(environModifications[environmental_modif_lev]&amp;" | "&amp;environModifications[environ_modif_name],environModifications[experiment_ID]=A370)))</f>
        <v xml:space="preserve"> | </v>
      </c>
      <c r="DQ370" cm="1">
        <f t="array" ref="DQ370">TRANSPOSE(_xlfn._xlws.SORT(_xlfn._xlws.FILTER(environModifications[environmental_modif_lev],environModifications[experiment_ID]=A370)))</f>
        <v>0</v>
      </c>
    </row>
    <row r="371" spans="2:121" x14ac:dyDescent="0.25">
      <c r="B371" t="str" cm="1">
        <f t="array" ref="B371">TRANSPOSE(_xlfn._xlws.SORT(_xlfn._xlws.FILTER(environModifications[environmental_modif_lev]&amp;" | "&amp;environModifications[environ_modif_name],environModifications[experiment_ID]=A371)))</f>
        <v xml:space="preserve"> | </v>
      </c>
      <c r="DQ371" cm="1">
        <f t="array" ref="DQ371">TRANSPOSE(_xlfn._xlws.SORT(_xlfn._xlws.FILTER(environModifications[environmental_modif_lev],environModifications[experiment_ID]=A371)))</f>
        <v>0</v>
      </c>
    </row>
    <row r="372" spans="2:121" x14ac:dyDescent="0.25">
      <c r="B372" t="str" cm="1">
        <f t="array" ref="B372">TRANSPOSE(_xlfn._xlws.SORT(_xlfn._xlws.FILTER(environModifications[environmental_modif_lev]&amp;" | "&amp;environModifications[environ_modif_name],environModifications[experiment_ID]=A372)))</f>
        <v xml:space="preserve"> | </v>
      </c>
      <c r="DQ372" cm="1">
        <f t="array" ref="DQ372">TRANSPOSE(_xlfn._xlws.SORT(_xlfn._xlws.FILTER(environModifications[environmental_modif_lev],environModifications[experiment_ID]=A372)))</f>
        <v>0</v>
      </c>
    </row>
    <row r="373" spans="2:121" x14ac:dyDescent="0.25">
      <c r="B373" t="str" cm="1">
        <f t="array" ref="B373">TRANSPOSE(_xlfn._xlws.SORT(_xlfn._xlws.FILTER(environModifications[environmental_modif_lev]&amp;" | "&amp;environModifications[environ_modif_name],environModifications[experiment_ID]=A373)))</f>
        <v xml:space="preserve"> | </v>
      </c>
      <c r="DQ373" cm="1">
        <f t="array" ref="DQ373">TRANSPOSE(_xlfn._xlws.SORT(_xlfn._xlws.FILTER(environModifications[environmental_modif_lev],environModifications[experiment_ID]=A373)))</f>
        <v>0</v>
      </c>
    </row>
    <row r="374" spans="2:121" x14ac:dyDescent="0.25">
      <c r="B374" t="str" cm="1">
        <f t="array" ref="B374">TRANSPOSE(_xlfn._xlws.SORT(_xlfn._xlws.FILTER(environModifications[environmental_modif_lev]&amp;" | "&amp;environModifications[environ_modif_name],environModifications[experiment_ID]=A374)))</f>
        <v xml:space="preserve"> | </v>
      </c>
      <c r="DQ374" cm="1">
        <f t="array" ref="DQ374">TRANSPOSE(_xlfn._xlws.SORT(_xlfn._xlws.FILTER(environModifications[environmental_modif_lev],environModifications[experiment_ID]=A374)))</f>
        <v>0</v>
      </c>
    </row>
    <row r="375" spans="2:121" x14ac:dyDescent="0.25">
      <c r="B375" t="str" cm="1">
        <f t="array" ref="B375">TRANSPOSE(_xlfn._xlws.SORT(_xlfn._xlws.FILTER(environModifications[environmental_modif_lev]&amp;" | "&amp;environModifications[environ_modif_name],environModifications[experiment_ID]=A375)))</f>
        <v xml:space="preserve"> | </v>
      </c>
      <c r="DQ375" cm="1">
        <f t="array" ref="DQ375">TRANSPOSE(_xlfn._xlws.SORT(_xlfn._xlws.FILTER(environModifications[environmental_modif_lev],environModifications[experiment_ID]=A375)))</f>
        <v>0</v>
      </c>
    </row>
    <row r="376" spans="2:121" x14ac:dyDescent="0.25">
      <c r="B376" t="str" cm="1">
        <f t="array" ref="B376">TRANSPOSE(_xlfn._xlws.SORT(_xlfn._xlws.FILTER(environModifications[environmental_modif_lev]&amp;" | "&amp;environModifications[environ_modif_name],environModifications[experiment_ID]=A376)))</f>
        <v xml:space="preserve"> | </v>
      </c>
      <c r="DQ376" cm="1">
        <f t="array" ref="DQ376">TRANSPOSE(_xlfn._xlws.SORT(_xlfn._xlws.FILTER(environModifications[environmental_modif_lev],environModifications[experiment_ID]=A376)))</f>
        <v>0</v>
      </c>
    </row>
    <row r="377" spans="2:121" x14ac:dyDescent="0.25">
      <c r="B377" t="str" cm="1">
        <f t="array" ref="B377">TRANSPOSE(_xlfn._xlws.SORT(_xlfn._xlws.FILTER(environModifications[environmental_modif_lev]&amp;" | "&amp;environModifications[environ_modif_name],environModifications[experiment_ID]=A377)))</f>
        <v xml:space="preserve"> | </v>
      </c>
      <c r="DQ377" cm="1">
        <f t="array" ref="DQ377">TRANSPOSE(_xlfn._xlws.SORT(_xlfn._xlws.FILTER(environModifications[environmental_modif_lev],environModifications[experiment_ID]=A377)))</f>
        <v>0</v>
      </c>
    </row>
    <row r="378" spans="2:121" x14ac:dyDescent="0.25">
      <c r="B378" t="str" cm="1">
        <f t="array" ref="B378">TRANSPOSE(_xlfn._xlws.SORT(_xlfn._xlws.FILTER(environModifications[environmental_modif_lev]&amp;" | "&amp;environModifications[environ_modif_name],environModifications[experiment_ID]=A378)))</f>
        <v xml:space="preserve"> | </v>
      </c>
      <c r="DQ378" cm="1">
        <f t="array" ref="DQ378">TRANSPOSE(_xlfn._xlws.SORT(_xlfn._xlws.FILTER(environModifications[environmental_modif_lev],environModifications[experiment_ID]=A378)))</f>
        <v>0</v>
      </c>
    </row>
    <row r="379" spans="2:121" x14ac:dyDescent="0.25">
      <c r="B379" t="str" cm="1">
        <f t="array" ref="B379">TRANSPOSE(_xlfn._xlws.SORT(_xlfn._xlws.FILTER(environModifications[environmental_modif_lev]&amp;" | "&amp;environModifications[environ_modif_name],environModifications[experiment_ID]=A379)))</f>
        <v xml:space="preserve"> | </v>
      </c>
      <c r="DQ379" cm="1">
        <f t="array" ref="DQ379">TRANSPOSE(_xlfn._xlws.SORT(_xlfn._xlws.FILTER(environModifications[environmental_modif_lev],environModifications[experiment_ID]=A379)))</f>
        <v>0</v>
      </c>
    </row>
    <row r="380" spans="2:121" x14ac:dyDescent="0.25">
      <c r="B380" t="str" cm="1">
        <f t="array" ref="B380">TRANSPOSE(_xlfn._xlws.SORT(_xlfn._xlws.FILTER(environModifications[environmental_modif_lev]&amp;" | "&amp;environModifications[environ_modif_name],environModifications[experiment_ID]=A380)))</f>
        <v xml:space="preserve"> | </v>
      </c>
      <c r="DQ380" cm="1">
        <f t="array" ref="DQ380">TRANSPOSE(_xlfn._xlws.SORT(_xlfn._xlws.FILTER(environModifications[environmental_modif_lev],environModifications[experiment_ID]=A380)))</f>
        <v>0</v>
      </c>
    </row>
    <row r="381" spans="2:121" x14ac:dyDescent="0.25">
      <c r="B381" t="str" cm="1">
        <f t="array" ref="B381">TRANSPOSE(_xlfn._xlws.SORT(_xlfn._xlws.FILTER(environModifications[environmental_modif_lev]&amp;" | "&amp;environModifications[environ_modif_name],environModifications[experiment_ID]=A381)))</f>
        <v xml:space="preserve"> | </v>
      </c>
      <c r="DQ381" cm="1">
        <f t="array" ref="DQ381">TRANSPOSE(_xlfn._xlws.SORT(_xlfn._xlws.FILTER(environModifications[environmental_modif_lev],environModifications[experiment_ID]=A381)))</f>
        <v>0</v>
      </c>
    </row>
    <row r="382" spans="2:121" x14ac:dyDescent="0.25">
      <c r="B382" t="str" cm="1">
        <f t="array" ref="B382">TRANSPOSE(_xlfn._xlws.SORT(_xlfn._xlws.FILTER(environModifications[environmental_modif_lev]&amp;" | "&amp;environModifications[environ_modif_name],environModifications[experiment_ID]=A382)))</f>
        <v xml:space="preserve"> | </v>
      </c>
      <c r="DQ382" cm="1">
        <f t="array" ref="DQ382">TRANSPOSE(_xlfn._xlws.SORT(_xlfn._xlws.FILTER(environModifications[environmental_modif_lev],environModifications[experiment_ID]=A382)))</f>
        <v>0</v>
      </c>
    </row>
    <row r="383" spans="2:121" x14ac:dyDescent="0.25">
      <c r="B383" t="str" cm="1">
        <f t="array" ref="B383">TRANSPOSE(_xlfn._xlws.SORT(_xlfn._xlws.FILTER(environModifications[environmental_modif_lev]&amp;" | "&amp;environModifications[environ_modif_name],environModifications[experiment_ID]=A383)))</f>
        <v xml:space="preserve"> | </v>
      </c>
      <c r="DQ383" cm="1">
        <f t="array" ref="DQ383">TRANSPOSE(_xlfn._xlws.SORT(_xlfn._xlws.FILTER(environModifications[environmental_modif_lev],environModifications[experiment_ID]=A383)))</f>
        <v>0</v>
      </c>
    </row>
    <row r="384" spans="2:121" x14ac:dyDescent="0.25">
      <c r="B384" t="str" cm="1">
        <f t="array" ref="B384">TRANSPOSE(_xlfn._xlws.SORT(_xlfn._xlws.FILTER(environModifications[environmental_modif_lev]&amp;" | "&amp;environModifications[environ_modif_name],environModifications[experiment_ID]=A384)))</f>
        <v xml:space="preserve"> | </v>
      </c>
      <c r="DQ384" cm="1">
        <f t="array" ref="DQ384">TRANSPOSE(_xlfn._xlws.SORT(_xlfn._xlws.FILTER(environModifications[environmental_modif_lev],environModifications[experiment_ID]=A384)))</f>
        <v>0</v>
      </c>
    </row>
    <row r="385" spans="2:121" x14ac:dyDescent="0.25">
      <c r="B385" t="str" cm="1">
        <f t="array" ref="B385">TRANSPOSE(_xlfn._xlws.SORT(_xlfn._xlws.FILTER(environModifications[environmental_modif_lev]&amp;" | "&amp;environModifications[environ_modif_name],environModifications[experiment_ID]=A385)))</f>
        <v xml:space="preserve"> | </v>
      </c>
      <c r="DQ385" cm="1">
        <f t="array" ref="DQ385">TRANSPOSE(_xlfn._xlws.SORT(_xlfn._xlws.FILTER(environModifications[environmental_modif_lev],environModifications[experiment_ID]=A385)))</f>
        <v>0</v>
      </c>
    </row>
    <row r="386" spans="2:121" x14ac:dyDescent="0.25">
      <c r="B386" t="str" cm="1">
        <f t="array" ref="B386">TRANSPOSE(_xlfn._xlws.SORT(_xlfn._xlws.FILTER(environModifications[environmental_modif_lev]&amp;" | "&amp;environModifications[environ_modif_name],environModifications[experiment_ID]=A386)))</f>
        <v xml:space="preserve"> | </v>
      </c>
      <c r="DQ386" cm="1">
        <f t="array" ref="DQ386">TRANSPOSE(_xlfn._xlws.SORT(_xlfn._xlws.FILTER(environModifications[environmental_modif_lev],environModifications[experiment_ID]=A386)))</f>
        <v>0</v>
      </c>
    </row>
    <row r="387" spans="2:121" x14ac:dyDescent="0.25">
      <c r="B387" t="str" cm="1">
        <f t="array" ref="B387">TRANSPOSE(_xlfn._xlws.SORT(_xlfn._xlws.FILTER(environModifications[environmental_modif_lev]&amp;" | "&amp;environModifications[environ_modif_name],environModifications[experiment_ID]=A387)))</f>
        <v xml:space="preserve"> | </v>
      </c>
      <c r="DQ387" cm="1">
        <f t="array" ref="DQ387">TRANSPOSE(_xlfn._xlws.SORT(_xlfn._xlws.FILTER(environModifications[environmental_modif_lev],environModifications[experiment_ID]=A387)))</f>
        <v>0</v>
      </c>
    </row>
    <row r="388" spans="2:121" x14ac:dyDescent="0.25">
      <c r="B388" t="str" cm="1">
        <f t="array" ref="B388">TRANSPOSE(_xlfn._xlws.SORT(_xlfn._xlws.FILTER(environModifications[environmental_modif_lev]&amp;" | "&amp;environModifications[environ_modif_name],environModifications[experiment_ID]=A388)))</f>
        <v xml:space="preserve"> | </v>
      </c>
      <c r="DQ388" cm="1">
        <f t="array" ref="DQ388">TRANSPOSE(_xlfn._xlws.SORT(_xlfn._xlws.FILTER(environModifications[environmental_modif_lev],environModifications[experiment_ID]=A388)))</f>
        <v>0</v>
      </c>
    </row>
    <row r="389" spans="2:121" x14ac:dyDescent="0.25">
      <c r="B389" t="str" cm="1">
        <f t="array" ref="B389">TRANSPOSE(_xlfn._xlws.SORT(_xlfn._xlws.FILTER(environModifications[environmental_modif_lev]&amp;" | "&amp;environModifications[environ_modif_name],environModifications[experiment_ID]=A389)))</f>
        <v xml:space="preserve"> | </v>
      </c>
      <c r="DQ389" cm="1">
        <f t="array" ref="DQ389">TRANSPOSE(_xlfn._xlws.SORT(_xlfn._xlws.FILTER(environModifications[environmental_modif_lev],environModifications[experiment_ID]=A389)))</f>
        <v>0</v>
      </c>
    </row>
    <row r="390" spans="2:121" x14ac:dyDescent="0.25">
      <c r="B390" t="str" cm="1">
        <f t="array" ref="B390">TRANSPOSE(_xlfn._xlws.SORT(_xlfn._xlws.FILTER(environModifications[environmental_modif_lev]&amp;" | "&amp;environModifications[environ_modif_name],environModifications[experiment_ID]=A390)))</f>
        <v xml:space="preserve"> | </v>
      </c>
      <c r="DQ390" cm="1">
        <f t="array" ref="DQ390">TRANSPOSE(_xlfn._xlws.SORT(_xlfn._xlws.FILTER(environModifications[environmental_modif_lev],environModifications[experiment_ID]=A390)))</f>
        <v>0</v>
      </c>
    </row>
    <row r="391" spans="2:121" x14ac:dyDescent="0.25">
      <c r="B391" t="str" cm="1">
        <f t="array" ref="B391">TRANSPOSE(_xlfn._xlws.SORT(_xlfn._xlws.FILTER(environModifications[environmental_modif_lev]&amp;" | "&amp;environModifications[environ_modif_name],environModifications[experiment_ID]=A391)))</f>
        <v xml:space="preserve"> | </v>
      </c>
      <c r="DQ391" cm="1">
        <f t="array" ref="DQ391">TRANSPOSE(_xlfn._xlws.SORT(_xlfn._xlws.FILTER(environModifications[environmental_modif_lev],environModifications[experiment_ID]=A391)))</f>
        <v>0</v>
      </c>
    </row>
    <row r="392" spans="2:121" x14ac:dyDescent="0.25">
      <c r="B392" t="str" cm="1">
        <f t="array" ref="B392">TRANSPOSE(_xlfn._xlws.SORT(_xlfn._xlws.FILTER(environModifications[environmental_modif_lev]&amp;" | "&amp;environModifications[environ_modif_name],environModifications[experiment_ID]=A392)))</f>
        <v xml:space="preserve"> | </v>
      </c>
      <c r="DQ392" cm="1">
        <f t="array" ref="DQ392">TRANSPOSE(_xlfn._xlws.SORT(_xlfn._xlws.FILTER(environModifications[environmental_modif_lev],environModifications[experiment_ID]=A392)))</f>
        <v>0</v>
      </c>
    </row>
    <row r="393" spans="2:121" x14ac:dyDescent="0.25">
      <c r="B393" t="str" cm="1">
        <f t="array" ref="B393">TRANSPOSE(_xlfn._xlws.SORT(_xlfn._xlws.FILTER(environModifications[environmental_modif_lev]&amp;" | "&amp;environModifications[environ_modif_name],environModifications[experiment_ID]=A393)))</f>
        <v xml:space="preserve"> | </v>
      </c>
      <c r="DQ393" cm="1">
        <f t="array" ref="DQ393">TRANSPOSE(_xlfn._xlws.SORT(_xlfn._xlws.FILTER(environModifications[environmental_modif_lev],environModifications[experiment_ID]=A393)))</f>
        <v>0</v>
      </c>
    </row>
    <row r="394" spans="2:121" x14ac:dyDescent="0.25">
      <c r="B394" t="str" cm="1">
        <f t="array" ref="B394">TRANSPOSE(_xlfn._xlws.SORT(_xlfn._xlws.FILTER(environModifications[environmental_modif_lev]&amp;" | "&amp;environModifications[environ_modif_name],environModifications[experiment_ID]=A394)))</f>
        <v xml:space="preserve"> | </v>
      </c>
      <c r="DQ394" cm="1">
        <f t="array" ref="DQ394">TRANSPOSE(_xlfn._xlws.SORT(_xlfn._xlws.FILTER(environModifications[environmental_modif_lev],environModifications[experiment_ID]=A394)))</f>
        <v>0</v>
      </c>
    </row>
    <row r="395" spans="2:121" x14ac:dyDescent="0.25">
      <c r="B395" t="str" cm="1">
        <f t="array" ref="B395">TRANSPOSE(_xlfn._xlws.SORT(_xlfn._xlws.FILTER(environModifications[environmental_modif_lev]&amp;" | "&amp;environModifications[environ_modif_name],environModifications[experiment_ID]=A395)))</f>
        <v xml:space="preserve"> | </v>
      </c>
      <c r="DQ395" cm="1">
        <f t="array" ref="DQ395">TRANSPOSE(_xlfn._xlws.SORT(_xlfn._xlws.FILTER(environModifications[environmental_modif_lev],environModifications[experiment_ID]=A395)))</f>
        <v>0</v>
      </c>
    </row>
    <row r="396" spans="2:121" x14ac:dyDescent="0.25">
      <c r="B396" t="str" cm="1">
        <f t="array" ref="B396">TRANSPOSE(_xlfn._xlws.SORT(_xlfn._xlws.FILTER(environModifications[environmental_modif_lev]&amp;" | "&amp;environModifications[environ_modif_name],environModifications[experiment_ID]=A396)))</f>
        <v xml:space="preserve"> | </v>
      </c>
      <c r="DQ396" cm="1">
        <f t="array" ref="DQ396">TRANSPOSE(_xlfn._xlws.SORT(_xlfn._xlws.FILTER(environModifications[environmental_modif_lev],environModifications[experiment_ID]=A396)))</f>
        <v>0</v>
      </c>
    </row>
    <row r="397" spans="2:121" x14ac:dyDescent="0.25">
      <c r="B397" t="str" cm="1">
        <f t="array" ref="B397">TRANSPOSE(_xlfn._xlws.SORT(_xlfn._xlws.FILTER(environModifications[environmental_modif_lev]&amp;" | "&amp;environModifications[environ_modif_name],environModifications[experiment_ID]=A397)))</f>
        <v xml:space="preserve"> | </v>
      </c>
      <c r="DQ397" cm="1">
        <f t="array" ref="DQ397">TRANSPOSE(_xlfn._xlws.SORT(_xlfn._xlws.FILTER(environModifications[environmental_modif_lev],environModifications[experiment_ID]=A397)))</f>
        <v>0</v>
      </c>
    </row>
    <row r="398" spans="2:121" x14ac:dyDescent="0.25">
      <c r="B398" t="str" cm="1">
        <f t="array" ref="B398">TRANSPOSE(_xlfn._xlws.SORT(_xlfn._xlws.FILTER(environModifications[environmental_modif_lev]&amp;" | "&amp;environModifications[environ_modif_name],environModifications[experiment_ID]=A398)))</f>
        <v xml:space="preserve"> | </v>
      </c>
      <c r="DQ398" cm="1">
        <f t="array" ref="DQ398">TRANSPOSE(_xlfn._xlws.SORT(_xlfn._xlws.FILTER(environModifications[environmental_modif_lev],environModifications[experiment_ID]=A398)))</f>
        <v>0</v>
      </c>
    </row>
    <row r="399" spans="2:121" x14ac:dyDescent="0.25">
      <c r="B399" t="str" cm="1">
        <f t="array" ref="B399">TRANSPOSE(_xlfn._xlws.SORT(_xlfn._xlws.FILTER(environModifications[environmental_modif_lev]&amp;" | "&amp;environModifications[environ_modif_name],environModifications[experiment_ID]=A399)))</f>
        <v xml:space="preserve"> | </v>
      </c>
      <c r="DQ399" cm="1">
        <f t="array" ref="DQ399">TRANSPOSE(_xlfn._xlws.SORT(_xlfn._xlws.FILTER(environModifications[environmental_modif_lev],environModifications[experiment_ID]=A399)))</f>
        <v>0</v>
      </c>
    </row>
    <row r="400" spans="2:121" x14ac:dyDescent="0.25">
      <c r="B400" t="str" cm="1">
        <f t="array" ref="B400">TRANSPOSE(_xlfn._xlws.SORT(_xlfn._xlws.FILTER(environModifications[environmental_modif_lev]&amp;" | "&amp;environModifications[environ_modif_name],environModifications[experiment_ID]=A400)))</f>
        <v xml:space="preserve"> | </v>
      </c>
      <c r="DQ400" cm="1">
        <f t="array" ref="DQ400">TRANSPOSE(_xlfn._xlws.SORT(_xlfn._xlws.FILTER(environModifications[environmental_modif_lev],environModifications[experiment_ID]=A400)))</f>
        <v>0</v>
      </c>
    </row>
    <row r="401" spans="2:121" x14ac:dyDescent="0.25">
      <c r="B401" t="str" cm="1">
        <f t="array" ref="B401">TRANSPOSE(_xlfn._xlws.SORT(_xlfn._xlws.FILTER(environModifications[environmental_modif_lev]&amp;" | "&amp;environModifications[environ_modif_name],environModifications[experiment_ID]=A401)))</f>
        <v xml:space="preserve"> | </v>
      </c>
      <c r="DQ401" cm="1">
        <f t="array" ref="DQ401">TRANSPOSE(_xlfn._xlws.SORT(_xlfn._xlws.FILTER(environModifications[environmental_modif_lev],environModifications[experiment_ID]=A401)))</f>
        <v>0</v>
      </c>
    </row>
    <row r="402" spans="2:121" x14ac:dyDescent="0.25">
      <c r="B402" t="str" cm="1">
        <f t="array" ref="B402">TRANSPOSE(_xlfn._xlws.SORT(_xlfn._xlws.FILTER(environModifications[environmental_modif_lev]&amp;" | "&amp;environModifications[environ_modif_name],environModifications[experiment_ID]=A402)))</f>
        <v xml:space="preserve"> | </v>
      </c>
      <c r="DQ402" cm="1">
        <f t="array" ref="DQ402">TRANSPOSE(_xlfn._xlws.SORT(_xlfn._xlws.FILTER(environModifications[environmental_modif_lev],environModifications[experiment_ID]=A402)))</f>
        <v>0</v>
      </c>
    </row>
    <row r="403" spans="2:121" x14ac:dyDescent="0.25">
      <c r="B403" t="str" cm="1">
        <f t="array" ref="B403">TRANSPOSE(_xlfn._xlws.SORT(_xlfn._xlws.FILTER(environModifications[environmental_modif_lev]&amp;" | "&amp;environModifications[environ_modif_name],environModifications[experiment_ID]=A403)))</f>
        <v xml:space="preserve"> | </v>
      </c>
      <c r="DQ403" cm="1">
        <f t="array" ref="DQ403">TRANSPOSE(_xlfn._xlws.SORT(_xlfn._xlws.FILTER(environModifications[environmental_modif_lev],environModifications[experiment_ID]=A403)))</f>
        <v>0</v>
      </c>
    </row>
    <row r="404" spans="2:121" x14ac:dyDescent="0.25">
      <c r="B404" t="str" cm="1">
        <f t="array" ref="B404">TRANSPOSE(_xlfn._xlws.SORT(_xlfn._xlws.FILTER(environModifications[environmental_modif_lev]&amp;" | "&amp;environModifications[environ_modif_name],environModifications[experiment_ID]=A404)))</f>
        <v xml:space="preserve"> | </v>
      </c>
      <c r="DQ404" cm="1">
        <f t="array" ref="DQ404">TRANSPOSE(_xlfn._xlws.SORT(_xlfn._xlws.FILTER(environModifications[environmental_modif_lev],environModifications[experiment_ID]=A404)))</f>
        <v>0</v>
      </c>
    </row>
    <row r="405" spans="2:121" x14ac:dyDescent="0.25">
      <c r="B405" t="str" cm="1">
        <f t="array" ref="B405">TRANSPOSE(_xlfn._xlws.SORT(_xlfn._xlws.FILTER(environModifications[environmental_modif_lev]&amp;" | "&amp;environModifications[environ_modif_name],environModifications[experiment_ID]=A405)))</f>
        <v xml:space="preserve"> | </v>
      </c>
      <c r="DQ405" cm="1">
        <f t="array" ref="DQ405">TRANSPOSE(_xlfn._xlws.SORT(_xlfn._xlws.FILTER(environModifications[environmental_modif_lev],environModifications[experiment_ID]=A405)))</f>
        <v>0</v>
      </c>
    </row>
    <row r="406" spans="2:121" x14ac:dyDescent="0.25">
      <c r="B406" t="str" cm="1">
        <f t="array" ref="B406">TRANSPOSE(_xlfn._xlws.SORT(_xlfn._xlws.FILTER(environModifications[environmental_modif_lev]&amp;" | "&amp;environModifications[environ_modif_name],environModifications[experiment_ID]=A406)))</f>
        <v xml:space="preserve"> | </v>
      </c>
      <c r="DQ406" cm="1">
        <f t="array" ref="DQ406">TRANSPOSE(_xlfn._xlws.SORT(_xlfn._xlws.FILTER(environModifications[environmental_modif_lev],environModifications[experiment_ID]=A406)))</f>
        <v>0</v>
      </c>
    </row>
    <row r="407" spans="2:121" x14ac:dyDescent="0.25">
      <c r="B407" t="str" cm="1">
        <f t="array" ref="B407">TRANSPOSE(_xlfn._xlws.SORT(_xlfn._xlws.FILTER(environModifications[environmental_modif_lev]&amp;" | "&amp;environModifications[environ_modif_name],environModifications[experiment_ID]=A407)))</f>
        <v xml:space="preserve"> | </v>
      </c>
      <c r="DQ407" cm="1">
        <f t="array" ref="DQ407">TRANSPOSE(_xlfn._xlws.SORT(_xlfn._xlws.FILTER(environModifications[environmental_modif_lev],environModifications[experiment_ID]=A407)))</f>
        <v>0</v>
      </c>
    </row>
    <row r="408" spans="2:121" x14ac:dyDescent="0.25">
      <c r="B408" t="str" cm="1">
        <f t="array" ref="B408">TRANSPOSE(_xlfn._xlws.SORT(_xlfn._xlws.FILTER(environModifications[environmental_modif_lev]&amp;" | "&amp;environModifications[environ_modif_name],environModifications[experiment_ID]=A408)))</f>
        <v xml:space="preserve"> | </v>
      </c>
      <c r="DQ408" cm="1">
        <f t="array" ref="DQ408">TRANSPOSE(_xlfn._xlws.SORT(_xlfn._xlws.FILTER(environModifications[environmental_modif_lev],environModifications[experiment_ID]=A408)))</f>
        <v>0</v>
      </c>
    </row>
    <row r="409" spans="2:121" x14ac:dyDescent="0.25">
      <c r="B409" t="str" cm="1">
        <f t="array" ref="B409">TRANSPOSE(_xlfn._xlws.SORT(_xlfn._xlws.FILTER(environModifications[environmental_modif_lev]&amp;" | "&amp;environModifications[environ_modif_name],environModifications[experiment_ID]=A409)))</f>
        <v xml:space="preserve"> | </v>
      </c>
      <c r="DQ409" cm="1">
        <f t="array" ref="DQ409">TRANSPOSE(_xlfn._xlws.SORT(_xlfn._xlws.FILTER(environModifications[environmental_modif_lev],environModifications[experiment_ID]=A409)))</f>
        <v>0</v>
      </c>
    </row>
    <row r="410" spans="2:121" x14ac:dyDescent="0.25">
      <c r="B410" t="str" cm="1">
        <f t="array" ref="B410">TRANSPOSE(_xlfn._xlws.SORT(_xlfn._xlws.FILTER(environModifications[environmental_modif_lev]&amp;" | "&amp;environModifications[environ_modif_name],environModifications[experiment_ID]=A410)))</f>
        <v xml:space="preserve"> | </v>
      </c>
      <c r="DQ410" cm="1">
        <f t="array" ref="DQ410">TRANSPOSE(_xlfn._xlws.SORT(_xlfn._xlws.FILTER(environModifications[environmental_modif_lev],environModifications[experiment_ID]=A410)))</f>
        <v>0</v>
      </c>
    </row>
    <row r="411" spans="2:121" x14ac:dyDescent="0.25">
      <c r="B411" t="str" cm="1">
        <f t="array" ref="B411">TRANSPOSE(_xlfn._xlws.SORT(_xlfn._xlws.FILTER(environModifications[environmental_modif_lev]&amp;" | "&amp;environModifications[environ_modif_name],environModifications[experiment_ID]=A411)))</f>
        <v xml:space="preserve"> | </v>
      </c>
      <c r="DQ411" cm="1">
        <f t="array" ref="DQ411">TRANSPOSE(_xlfn._xlws.SORT(_xlfn._xlws.FILTER(environModifications[environmental_modif_lev],environModifications[experiment_ID]=A411)))</f>
        <v>0</v>
      </c>
    </row>
    <row r="412" spans="2:121" x14ac:dyDescent="0.25">
      <c r="B412" t="str" cm="1">
        <f t="array" ref="B412">TRANSPOSE(_xlfn._xlws.SORT(_xlfn._xlws.FILTER(environModifications[environmental_modif_lev]&amp;" | "&amp;environModifications[environ_modif_name],environModifications[experiment_ID]=A412)))</f>
        <v xml:space="preserve"> | </v>
      </c>
      <c r="DQ412" cm="1">
        <f t="array" ref="DQ412">TRANSPOSE(_xlfn._xlws.SORT(_xlfn._xlws.FILTER(environModifications[environmental_modif_lev],environModifications[experiment_ID]=A412)))</f>
        <v>0</v>
      </c>
    </row>
    <row r="413" spans="2:121" x14ac:dyDescent="0.25">
      <c r="B413" t="str" cm="1">
        <f t="array" ref="B413">TRANSPOSE(_xlfn._xlws.SORT(_xlfn._xlws.FILTER(environModifications[environmental_modif_lev]&amp;" | "&amp;environModifications[environ_modif_name],environModifications[experiment_ID]=A413)))</f>
        <v xml:space="preserve"> | </v>
      </c>
      <c r="DQ413" cm="1">
        <f t="array" ref="DQ413">TRANSPOSE(_xlfn._xlws.SORT(_xlfn._xlws.FILTER(environModifications[environmental_modif_lev],environModifications[experiment_ID]=A413)))</f>
        <v>0</v>
      </c>
    </row>
    <row r="414" spans="2:121" x14ac:dyDescent="0.25">
      <c r="B414" t="str" cm="1">
        <f t="array" ref="B414">TRANSPOSE(_xlfn._xlws.SORT(_xlfn._xlws.FILTER(environModifications[environmental_modif_lev]&amp;" | "&amp;environModifications[environ_modif_name],environModifications[experiment_ID]=A414)))</f>
        <v xml:space="preserve"> | </v>
      </c>
      <c r="DQ414" cm="1">
        <f t="array" ref="DQ414">TRANSPOSE(_xlfn._xlws.SORT(_xlfn._xlws.FILTER(environModifications[environmental_modif_lev],environModifications[experiment_ID]=A414)))</f>
        <v>0</v>
      </c>
    </row>
    <row r="415" spans="2:121" x14ac:dyDescent="0.25">
      <c r="B415" t="str" cm="1">
        <f t="array" ref="B415">TRANSPOSE(_xlfn._xlws.SORT(_xlfn._xlws.FILTER(environModifications[environmental_modif_lev]&amp;" | "&amp;environModifications[environ_modif_name],environModifications[experiment_ID]=A415)))</f>
        <v xml:space="preserve"> | </v>
      </c>
      <c r="DQ415" cm="1">
        <f t="array" ref="DQ415">TRANSPOSE(_xlfn._xlws.SORT(_xlfn._xlws.FILTER(environModifications[environmental_modif_lev],environModifications[experiment_ID]=A415)))</f>
        <v>0</v>
      </c>
    </row>
    <row r="416" spans="2:121" x14ac:dyDescent="0.25">
      <c r="B416" t="str" cm="1">
        <f t="array" ref="B416">TRANSPOSE(_xlfn._xlws.SORT(_xlfn._xlws.FILTER(environModifications[environmental_modif_lev]&amp;" | "&amp;environModifications[environ_modif_name],environModifications[experiment_ID]=A416)))</f>
        <v xml:space="preserve"> | </v>
      </c>
      <c r="DQ416" cm="1">
        <f t="array" ref="DQ416">TRANSPOSE(_xlfn._xlws.SORT(_xlfn._xlws.FILTER(environModifications[environmental_modif_lev],environModifications[experiment_ID]=A416)))</f>
        <v>0</v>
      </c>
    </row>
    <row r="417" spans="2:121" x14ac:dyDescent="0.25">
      <c r="B417" t="str" cm="1">
        <f t="array" ref="B417">TRANSPOSE(_xlfn._xlws.SORT(_xlfn._xlws.FILTER(environModifications[environmental_modif_lev]&amp;" | "&amp;environModifications[environ_modif_name],environModifications[experiment_ID]=A417)))</f>
        <v xml:space="preserve"> | </v>
      </c>
      <c r="DQ417" cm="1">
        <f t="array" ref="DQ417">TRANSPOSE(_xlfn._xlws.SORT(_xlfn._xlws.FILTER(environModifications[environmental_modif_lev],environModifications[experiment_ID]=A417)))</f>
        <v>0</v>
      </c>
    </row>
    <row r="418" spans="2:121" x14ac:dyDescent="0.25">
      <c r="B418" t="str" cm="1">
        <f t="array" ref="B418">TRANSPOSE(_xlfn._xlws.SORT(_xlfn._xlws.FILTER(environModifications[environmental_modif_lev]&amp;" | "&amp;environModifications[environ_modif_name],environModifications[experiment_ID]=A418)))</f>
        <v xml:space="preserve"> | </v>
      </c>
      <c r="DQ418" cm="1">
        <f t="array" ref="DQ418">TRANSPOSE(_xlfn._xlws.SORT(_xlfn._xlws.FILTER(environModifications[environmental_modif_lev],environModifications[experiment_ID]=A418)))</f>
        <v>0</v>
      </c>
    </row>
    <row r="419" spans="2:121" x14ac:dyDescent="0.25">
      <c r="B419" t="str" cm="1">
        <f t="array" ref="B419">TRANSPOSE(_xlfn._xlws.SORT(_xlfn._xlws.FILTER(environModifications[environmental_modif_lev]&amp;" | "&amp;environModifications[environ_modif_name],environModifications[experiment_ID]=A419)))</f>
        <v xml:space="preserve"> | </v>
      </c>
      <c r="DQ419" cm="1">
        <f t="array" ref="DQ419">TRANSPOSE(_xlfn._xlws.SORT(_xlfn._xlws.FILTER(environModifications[environmental_modif_lev],environModifications[experiment_ID]=A419)))</f>
        <v>0</v>
      </c>
    </row>
    <row r="420" spans="2:121" x14ac:dyDescent="0.25">
      <c r="B420" t="str" cm="1">
        <f t="array" ref="B420">TRANSPOSE(_xlfn._xlws.SORT(_xlfn._xlws.FILTER(environModifications[environmental_modif_lev]&amp;" | "&amp;environModifications[environ_modif_name],environModifications[experiment_ID]=A420)))</f>
        <v xml:space="preserve"> | </v>
      </c>
      <c r="DQ420" cm="1">
        <f t="array" ref="DQ420">TRANSPOSE(_xlfn._xlws.SORT(_xlfn._xlws.FILTER(environModifications[environmental_modif_lev],environModifications[experiment_ID]=A420)))</f>
        <v>0</v>
      </c>
    </row>
    <row r="421" spans="2:121" x14ac:dyDescent="0.25">
      <c r="B421" t="str" cm="1">
        <f t="array" ref="B421">TRANSPOSE(_xlfn._xlws.SORT(_xlfn._xlws.FILTER(environModifications[environmental_modif_lev]&amp;" | "&amp;environModifications[environ_modif_name],environModifications[experiment_ID]=A421)))</f>
        <v xml:space="preserve"> | </v>
      </c>
      <c r="DQ421" cm="1">
        <f t="array" ref="DQ421">TRANSPOSE(_xlfn._xlws.SORT(_xlfn._xlws.FILTER(environModifications[environmental_modif_lev],environModifications[experiment_ID]=A421)))</f>
        <v>0</v>
      </c>
    </row>
    <row r="422" spans="2:121" x14ac:dyDescent="0.25">
      <c r="B422" t="str" cm="1">
        <f t="array" ref="B422">TRANSPOSE(_xlfn._xlws.SORT(_xlfn._xlws.FILTER(environModifications[environmental_modif_lev]&amp;" | "&amp;environModifications[environ_modif_name],environModifications[experiment_ID]=A422)))</f>
        <v xml:space="preserve"> | </v>
      </c>
      <c r="DQ422" cm="1">
        <f t="array" ref="DQ422">TRANSPOSE(_xlfn._xlws.SORT(_xlfn._xlws.FILTER(environModifications[environmental_modif_lev],environModifications[experiment_ID]=A422)))</f>
        <v>0</v>
      </c>
    </row>
    <row r="423" spans="2:121" x14ac:dyDescent="0.25">
      <c r="B423" t="str" cm="1">
        <f t="array" ref="B423">TRANSPOSE(_xlfn._xlws.SORT(_xlfn._xlws.FILTER(environModifications[environmental_modif_lev]&amp;" | "&amp;environModifications[environ_modif_name],environModifications[experiment_ID]=A423)))</f>
        <v xml:space="preserve"> | </v>
      </c>
      <c r="DQ423" cm="1">
        <f t="array" ref="DQ423">TRANSPOSE(_xlfn._xlws.SORT(_xlfn._xlws.FILTER(environModifications[environmental_modif_lev],environModifications[experiment_ID]=A423)))</f>
        <v>0</v>
      </c>
    </row>
    <row r="424" spans="2:121" x14ac:dyDescent="0.25">
      <c r="B424" t="str" cm="1">
        <f t="array" ref="B424">TRANSPOSE(_xlfn._xlws.SORT(_xlfn._xlws.FILTER(environModifications[environmental_modif_lev]&amp;" | "&amp;environModifications[environ_modif_name],environModifications[experiment_ID]=A424)))</f>
        <v xml:space="preserve"> | </v>
      </c>
      <c r="DQ424" cm="1">
        <f t="array" ref="DQ424">TRANSPOSE(_xlfn._xlws.SORT(_xlfn._xlws.FILTER(environModifications[environmental_modif_lev],environModifications[experiment_ID]=A424)))</f>
        <v>0</v>
      </c>
    </row>
    <row r="425" spans="2:121" x14ac:dyDescent="0.25">
      <c r="B425" t="str" cm="1">
        <f t="array" ref="B425">TRANSPOSE(_xlfn._xlws.SORT(_xlfn._xlws.FILTER(environModifications[environmental_modif_lev]&amp;" | "&amp;environModifications[environ_modif_name],environModifications[experiment_ID]=A425)))</f>
        <v xml:space="preserve"> | </v>
      </c>
      <c r="DQ425" cm="1">
        <f t="array" ref="DQ425">TRANSPOSE(_xlfn._xlws.SORT(_xlfn._xlws.FILTER(environModifications[environmental_modif_lev],environModifications[experiment_ID]=A425)))</f>
        <v>0</v>
      </c>
    </row>
    <row r="426" spans="2:121" x14ac:dyDescent="0.25">
      <c r="B426" t="str" cm="1">
        <f t="array" ref="B426">TRANSPOSE(_xlfn._xlws.SORT(_xlfn._xlws.FILTER(environModifications[environmental_modif_lev]&amp;" | "&amp;environModifications[environ_modif_name],environModifications[experiment_ID]=A426)))</f>
        <v xml:space="preserve"> | </v>
      </c>
      <c r="DQ426" cm="1">
        <f t="array" ref="DQ426">TRANSPOSE(_xlfn._xlws.SORT(_xlfn._xlws.FILTER(environModifications[environmental_modif_lev],environModifications[experiment_ID]=A426)))</f>
        <v>0</v>
      </c>
    </row>
    <row r="427" spans="2:121" x14ac:dyDescent="0.25">
      <c r="B427" t="str" cm="1">
        <f t="array" ref="B427">TRANSPOSE(_xlfn._xlws.SORT(_xlfn._xlws.FILTER(environModifications[environmental_modif_lev]&amp;" | "&amp;environModifications[environ_modif_name],environModifications[experiment_ID]=A427)))</f>
        <v xml:space="preserve"> | </v>
      </c>
      <c r="DQ427" cm="1">
        <f t="array" ref="DQ427">TRANSPOSE(_xlfn._xlws.SORT(_xlfn._xlws.FILTER(environModifications[environmental_modif_lev],environModifications[experiment_ID]=A427)))</f>
        <v>0</v>
      </c>
    </row>
    <row r="428" spans="2:121" x14ac:dyDescent="0.25">
      <c r="B428" t="str" cm="1">
        <f t="array" ref="B428">TRANSPOSE(_xlfn._xlws.SORT(_xlfn._xlws.FILTER(environModifications[environmental_modif_lev]&amp;" | "&amp;environModifications[environ_modif_name],environModifications[experiment_ID]=A428)))</f>
        <v xml:space="preserve"> | </v>
      </c>
      <c r="DQ428" cm="1">
        <f t="array" ref="DQ428">TRANSPOSE(_xlfn._xlws.SORT(_xlfn._xlws.FILTER(environModifications[environmental_modif_lev],environModifications[experiment_ID]=A428)))</f>
        <v>0</v>
      </c>
    </row>
    <row r="429" spans="2:121" x14ac:dyDescent="0.25">
      <c r="B429" t="str" cm="1">
        <f t="array" ref="B429">TRANSPOSE(_xlfn._xlws.SORT(_xlfn._xlws.FILTER(environModifications[environmental_modif_lev]&amp;" | "&amp;environModifications[environ_modif_name],environModifications[experiment_ID]=A429)))</f>
        <v xml:space="preserve"> | </v>
      </c>
      <c r="DQ429" cm="1">
        <f t="array" ref="DQ429">TRANSPOSE(_xlfn._xlws.SORT(_xlfn._xlws.FILTER(environModifications[environmental_modif_lev],environModifications[experiment_ID]=A429)))</f>
        <v>0</v>
      </c>
    </row>
    <row r="430" spans="2:121" x14ac:dyDescent="0.25">
      <c r="B430" t="str" cm="1">
        <f t="array" ref="B430">TRANSPOSE(_xlfn._xlws.SORT(_xlfn._xlws.FILTER(environModifications[environmental_modif_lev]&amp;" | "&amp;environModifications[environ_modif_name],environModifications[experiment_ID]=A430)))</f>
        <v xml:space="preserve"> | </v>
      </c>
      <c r="DQ430" cm="1">
        <f t="array" ref="DQ430">TRANSPOSE(_xlfn._xlws.SORT(_xlfn._xlws.FILTER(environModifications[environmental_modif_lev],environModifications[experiment_ID]=A430)))</f>
        <v>0</v>
      </c>
    </row>
    <row r="431" spans="2:121" x14ac:dyDescent="0.25">
      <c r="B431" t="str" cm="1">
        <f t="array" ref="B431">TRANSPOSE(_xlfn._xlws.SORT(_xlfn._xlws.FILTER(environModifications[environmental_modif_lev]&amp;" | "&amp;environModifications[environ_modif_name],environModifications[experiment_ID]=A431)))</f>
        <v xml:space="preserve"> | </v>
      </c>
      <c r="DQ431" cm="1">
        <f t="array" ref="DQ431">TRANSPOSE(_xlfn._xlws.SORT(_xlfn._xlws.FILTER(environModifications[environmental_modif_lev],environModifications[experiment_ID]=A431)))</f>
        <v>0</v>
      </c>
    </row>
    <row r="432" spans="2:121" x14ac:dyDescent="0.25">
      <c r="B432" t="str" cm="1">
        <f t="array" ref="B432">TRANSPOSE(_xlfn._xlws.SORT(_xlfn._xlws.FILTER(environModifications[environmental_modif_lev]&amp;" | "&amp;environModifications[environ_modif_name],environModifications[experiment_ID]=A432)))</f>
        <v xml:space="preserve"> | </v>
      </c>
      <c r="DQ432" cm="1">
        <f t="array" ref="DQ432">TRANSPOSE(_xlfn._xlws.SORT(_xlfn._xlws.FILTER(environModifications[environmental_modif_lev],environModifications[experiment_ID]=A432)))</f>
        <v>0</v>
      </c>
    </row>
    <row r="433" spans="2:121" x14ac:dyDescent="0.25">
      <c r="B433" t="str" cm="1">
        <f t="array" ref="B433">TRANSPOSE(_xlfn._xlws.SORT(_xlfn._xlws.FILTER(environModifications[environmental_modif_lev]&amp;" | "&amp;environModifications[environ_modif_name],environModifications[experiment_ID]=A433)))</f>
        <v xml:space="preserve"> | </v>
      </c>
      <c r="DQ433" cm="1">
        <f t="array" ref="DQ433">TRANSPOSE(_xlfn._xlws.SORT(_xlfn._xlws.FILTER(environModifications[environmental_modif_lev],environModifications[experiment_ID]=A433)))</f>
        <v>0</v>
      </c>
    </row>
    <row r="434" spans="2:121" x14ac:dyDescent="0.25">
      <c r="B434" t="str" cm="1">
        <f t="array" ref="B434">TRANSPOSE(_xlfn._xlws.SORT(_xlfn._xlws.FILTER(environModifications[environmental_modif_lev]&amp;" | "&amp;environModifications[environ_modif_name],environModifications[experiment_ID]=A434)))</f>
        <v xml:space="preserve"> | </v>
      </c>
      <c r="DQ434" cm="1">
        <f t="array" ref="DQ434">TRANSPOSE(_xlfn._xlws.SORT(_xlfn._xlws.FILTER(environModifications[environmental_modif_lev],environModifications[experiment_ID]=A434)))</f>
        <v>0</v>
      </c>
    </row>
    <row r="435" spans="2:121" x14ac:dyDescent="0.25">
      <c r="B435" t="str" cm="1">
        <f t="array" ref="B435">TRANSPOSE(_xlfn._xlws.SORT(_xlfn._xlws.FILTER(environModifications[environmental_modif_lev]&amp;" | "&amp;environModifications[environ_modif_name],environModifications[experiment_ID]=A435)))</f>
        <v xml:space="preserve"> | </v>
      </c>
      <c r="DQ435" cm="1">
        <f t="array" ref="DQ435">TRANSPOSE(_xlfn._xlws.SORT(_xlfn._xlws.FILTER(environModifications[environmental_modif_lev],environModifications[experiment_ID]=A435)))</f>
        <v>0</v>
      </c>
    </row>
    <row r="436" spans="2:121" x14ac:dyDescent="0.25">
      <c r="B436" t="str" cm="1">
        <f t="array" ref="B436">TRANSPOSE(_xlfn._xlws.SORT(_xlfn._xlws.FILTER(environModifications[environmental_modif_lev]&amp;" | "&amp;environModifications[environ_modif_name],environModifications[experiment_ID]=A436)))</f>
        <v xml:space="preserve"> | </v>
      </c>
      <c r="DQ436" cm="1">
        <f t="array" ref="DQ436">TRANSPOSE(_xlfn._xlws.SORT(_xlfn._xlws.FILTER(environModifications[environmental_modif_lev],environModifications[experiment_ID]=A436)))</f>
        <v>0</v>
      </c>
    </row>
    <row r="437" spans="2:121" x14ac:dyDescent="0.25">
      <c r="B437" t="str" cm="1">
        <f t="array" ref="B437">TRANSPOSE(_xlfn._xlws.SORT(_xlfn._xlws.FILTER(environModifications[environmental_modif_lev]&amp;" | "&amp;environModifications[environ_modif_name],environModifications[experiment_ID]=A437)))</f>
        <v xml:space="preserve"> | </v>
      </c>
      <c r="DQ437" cm="1">
        <f t="array" ref="DQ437">TRANSPOSE(_xlfn._xlws.SORT(_xlfn._xlws.FILTER(environModifications[environmental_modif_lev],environModifications[experiment_ID]=A437)))</f>
        <v>0</v>
      </c>
    </row>
    <row r="438" spans="2:121" x14ac:dyDescent="0.25">
      <c r="B438" t="str" cm="1">
        <f t="array" ref="B438">TRANSPOSE(_xlfn._xlws.SORT(_xlfn._xlws.FILTER(environModifications[environmental_modif_lev]&amp;" | "&amp;environModifications[environ_modif_name],environModifications[experiment_ID]=A438)))</f>
        <v xml:space="preserve"> | </v>
      </c>
      <c r="DQ438" cm="1">
        <f t="array" ref="DQ438">TRANSPOSE(_xlfn._xlws.SORT(_xlfn._xlws.FILTER(environModifications[environmental_modif_lev],environModifications[experiment_ID]=A438)))</f>
        <v>0</v>
      </c>
    </row>
    <row r="439" spans="2:121" x14ac:dyDescent="0.25">
      <c r="B439" t="str" cm="1">
        <f t="array" ref="B439">TRANSPOSE(_xlfn._xlws.SORT(_xlfn._xlws.FILTER(environModifications[environmental_modif_lev]&amp;" | "&amp;environModifications[environ_modif_name],environModifications[experiment_ID]=A439)))</f>
        <v xml:space="preserve"> | </v>
      </c>
      <c r="DQ439" cm="1">
        <f t="array" ref="DQ439">TRANSPOSE(_xlfn._xlws.SORT(_xlfn._xlws.FILTER(environModifications[environmental_modif_lev],environModifications[experiment_ID]=A439)))</f>
        <v>0</v>
      </c>
    </row>
    <row r="440" spans="2:121" x14ac:dyDescent="0.25">
      <c r="B440" t="str" cm="1">
        <f t="array" ref="B440">TRANSPOSE(_xlfn._xlws.SORT(_xlfn._xlws.FILTER(environModifications[environmental_modif_lev]&amp;" | "&amp;environModifications[environ_modif_name],environModifications[experiment_ID]=A440)))</f>
        <v xml:space="preserve"> | </v>
      </c>
      <c r="DQ440" cm="1">
        <f t="array" ref="DQ440">TRANSPOSE(_xlfn._xlws.SORT(_xlfn._xlws.FILTER(environModifications[environmental_modif_lev],environModifications[experiment_ID]=A440)))</f>
        <v>0</v>
      </c>
    </row>
    <row r="441" spans="2:121" x14ac:dyDescent="0.25">
      <c r="B441" t="str" cm="1">
        <f t="array" ref="B441">TRANSPOSE(_xlfn._xlws.SORT(_xlfn._xlws.FILTER(environModifications[environmental_modif_lev]&amp;" | "&amp;environModifications[environ_modif_name],environModifications[experiment_ID]=A441)))</f>
        <v xml:space="preserve"> | </v>
      </c>
      <c r="DQ441" cm="1">
        <f t="array" ref="DQ441">TRANSPOSE(_xlfn._xlws.SORT(_xlfn._xlws.FILTER(environModifications[environmental_modif_lev],environModifications[experiment_ID]=A441)))</f>
        <v>0</v>
      </c>
    </row>
    <row r="442" spans="2:121" x14ac:dyDescent="0.25">
      <c r="B442" t="str" cm="1">
        <f t="array" ref="B442">TRANSPOSE(_xlfn._xlws.SORT(_xlfn._xlws.FILTER(environModifications[environmental_modif_lev]&amp;" | "&amp;environModifications[environ_modif_name],environModifications[experiment_ID]=A442)))</f>
        <v xml:space="preserve"> | </v>
      </c>
      <c r="DQ442" cm="1">
        <f t="array" ref="DQ442">TRANSPOSE(_xlfn._xlws.SORT(_xlfn._xlws.FILTER(environModifications[environmental_modif_lev],environModifications[experiment_ID]=A442)))</f>
        <v>0</v>
      </c>
    </row>
    <row r="443" spans="2:121" x14ac:dyDescent="0.25">
      <c r="B443" t="str" cm="1">
        <f t="array" ref="B443">TRANSPOSE(_xlfn._xlws.SORT(_xlfn._xlws.FILTER(environModifications[environmental_modif_lev]&amp;" | "&amp;environModifications[environ_modif_name],environModifications[experiment_ID]=A443)))</f>
        <v xml:space="preserve"> | </v>
      </c>
      <c r="DQ443" cm="1">
        <f t="array" ref="DQ443">TRANSPOSE(_xlfn._xlws.SORT(_xlfn._xlws.FILTER(environModifications[environmental_modif_lev],environModifications[experiment_ID]=A443)))</f>
        <v>0</v>
      </c>
    </row>
    <row r="444" spans="2:121" x14ac:dyDescent="0.25">
      <c r="B444" t="str" cm="1">
        <f t="array" ref="B444">TRANSPOSE(_xlfn._xlws.SORT(_xlfn._xlws.FILTER(environModifications[environmental_modif_lev]&amp;" | "&amp;environModifications[environ_modif_name],environModifications[experiment_ID]=A444)))</f>
        <v xml:space="preserve"> | </v>
      </c>
      <c r="DQ444" cm="1">
        <f t="array" ref="DQ444">TRANSPOSE(_xlfn._xlws.SORT(_xlfn._xlws.FILTER(environModifications[environmental_modif_lev],environModifications[experiment_ID]=A444)))</f>
        <v>0</v>
      </c>
    </row>
    <row r="445" spans="2:121" x14ac:dyDescent="0.25">
      <c r="B445" t="str" cm="1">
        <f t="array" ref="B445">TRANSPOSE(_xlfn._xlws.SORT(_xlfn._xlws.FILTER(environModifications[environmental_modif_lev]&amp;" | "&amp;environModifications[environ_modif_name],environModifications[experiment_ID]=A445)))</f>
        <v xml:space="preserve"> | </v>
      </c>
      <c r="DQ445" cm="1">
        <f t="array" ref="DQ445">TRANSPOSE(_xlfn._xlws.SORT(_xlfn._xlws.FILTER(environModifications[environmental_modif_lev],environModifications[experiment_ID]=A445)))</f>
        <v>0</v>
      </c>
    </row>
    <row r="446" spans="2:121" x14ac:dyDescent="0.25">
      <c r="B446" t="str" cm="1">
        <f t="array" ref="B446">TRANSPOSE(_xlfn._xlws.SORT(_xlfn._xlws.FILTER(environModifications[environmental_modif_lev]&amp;" | "&amp;environModifications[environ_modif_name],environModifications[experiment_ID]=A446)))</f>
        <v xml:space="preserve"> | </v>
      </c>
      <c r="DQ446" cm="1">
        <f t="array" ref="DQ446">TRANSPOSE(_xlfn._xlws.SORT(_xlfn._xlws.FILTER(environModifications[environmental_modif_lev],environModifications[experiment_ID]=A446)))</f>
        <v>0</v>
      </c>
    </row>
    <row r="447" spans="2:121" x14ac:dyDescent="0.25">
      <c r="B447" t="str" cm="1">
        <f t="array" ref="B447">TRANSPOSE(_xlfn._xlws.SORT(_xlfn._xlws.FILTER(environModifications[environmental_modif_lev]&amp;" | "&amp;environModifications[environ_modif_name],environModifications[experiment_ID]=A447)))</f>
        <v xml:space="preserve"> | </v>
      </c>
      <c r="DQ447" cm="1">
        <f t="array" ref="DQ447">TRANSPOSE(_xlfn._xlws.SORT(_xlfn._xlws.FILTER(environModifications[environmental_modif_lev],environModifications[experiment_ID]=A447)))</f>
        <v>0</v>
      </c>
    </row>
    <row r="448" spans="2:121" x14ac:dyDescent="0.25">
      <c r="B448" t="str" cm="1">
        <f t="array" ref="B448">TRANSPOSE(_xlfn._xlws.SORT(_xlfn._xlws.FILTER(environModifications[environmental_modif_lev]&amp;" | "&amp;environModifications[environ_modif_name],environModifications[experiment_ID]=A448)))</f>
        <v xml:space="preserve"> | </v>
      </c>
      <c r="DQ448" cm="1">
        <f t="array" ref="DQ448">TRANSPOSE(_xlfn._xlws.SORT(_xlfn._xlws.FILTER(environModifications[environmental_modif_lev],environModifications[experiment_ID]=A448)))</f>
        <v>0</v>
      </c>
    </row>
    <row r="449" spans="2:121" x14ac:dyDescent="0.25">
      <c r="B449" t="str" cm="1">
        <f t="array" ref="B449">TRANSPOSE(_xlfn._xlws.SORT(_xlfn._xlws.FILTER(environModifications[environmental_modif_lev]&amp;" | "&amp;environModifications[environ_modif_name],environModifications[experiment_ID]=A449)))</f>
        <v xml:space="preserve"> | </v>
      </c>
      <c r="DQ449" cm="1">
        <f t="array" ref="DQ449">TRANSPOSE(_xlfn._xlws.SORT(_xlfn._xlws.FILTER(environModifications[environmental_modif_lev],environModifications[experiment_ID]=A449)))</f>
        <v>0</v>
      </c>
    </row>
    <row r="450" spans="2:121" x14ac:dyDescent="0.25">
      <c r="B450" t="str" cm="1">
        <f t="array" ref="B450">TRANSPOSE(_xlfn._xlws.SORT(_xlfn._xlws.FILTER(environModifications[environmental_modif_lev]&amp;" | "&amp;environModifications[environ_modif_name],environModifications[experiment_ID]=A450)))</f>
        <v xml:space="preserve"> | </v>
      </c>
      <c r="DQ450" cm="1">
        <f t="array" ref="DQ450">TRANSPOSE(_xlfn._xlws.SORT(_xlfn._xlws.FILTER(environModifications[environmental_modif_lev],environModifications[experiment_ID]=A450)))</f>
        <v>0</v>
      </c>
    </row>
    <row r="451" spans="2:121" x14ac:dyDescent="0.25">
      <c r="B451" t="str" cm="1">
        <f t="array" ref="B451">TRANSPOSE(_xlfn._xlws.SORT(_xlfn._xlws.FILTER(environModifications[environmental_modif_lev]&amp;" | "&amp;environModifications[environ_modif_name],environModifications[experiment_ID]=A451)))</f>
        <v xml:space="preserve"> | </v>
      </c>
      <c r="DQ451" cm="1">
        <f t="array" ref="DQ451">TRANSPOSE(_xlfn._xlws.SORT(_xlfn._xlws.FILTER(environModifications[environmental_modif_lev],environModifications[experiment_ID]=A451)))</f>
        <v>0</v>
      </c>
    </row>
    <row r="452" spans="2:121" x14ac:dyDescent="0.25">
      <c r="B452" t="str" cm="1">
        <f t="array" ref="B452">TRANSPOSE(_xlfn._xlws.SORT(_xlfn._xlws.FILTER(environModifications[environmental_modif_lev]&amp;" | "&amp;environModifications[environ_modif_name],environModifications[experiment_ID]=A452)))</f>
        <v xml:space="preserve"> | </v>
      </c>
      <c r="DQ452" cm="1">
        <f t="array" ref="DQ452">TRANSPOSE(_xlfn._xlws.SORT(_xlfn._xlws.FILTER(environModifications[environmental_modif_lev],environModifications[experiment_ID]=A452)))</f>
        <v>0</v>
      </c>
    </row>
    <row r="453" spans="2:121" x14ac:dyDescent="0.25">
      <c r="B453" t="str" cm="1">
        <f t="array" ref="B453">TRANSPOSE(_xlfn._xlws.SORT(_xlfn._xlws.FILTER(environModifications[environmental_modif_lev]&amp;" | "&amp;environModifications[environ_modif_name],environModifications[experiment_ID]=A453)))</f>
        <v xml:space="preserve"> | </v>
      </c>
      <c r="DQ453" cm="1">
        <f t="array" ref="DQ453">TRANSPOSE(_xlfn._xlws.SORT(_xlfn._xlws.FILTER(environModifications[environmental_modif_lev],environModifications[experiment_ID]=A453)))</f>
        <v>0</v>
      </c>
    </row>
    <row r="454" spans="2:121" x14ac:dyDescent="0.25">
      <c r="B454" t="str" cm="1">
        <f t="array" ref="B454">TRANSPOSE(_xlfn._xlws.SORT(_xlfn._xlws.FILTER(environModifications[environmental_modif_lev]&amp;" | "&amp;environModifications[environ_modif_name],environModifications[experiment_ID]=A454)))</f>
        <v xml:space="preserve"> | </v>
      </c>
      <c r="DQ454" cm="1">
        <f t="array" ref="DQ454">TRANSPOSE(_xlfn._xlws.SORT(_xlfn._xlws.FILTER(environModifications[environmental_modif_lev],environModifications[experiment_ID]=A454)))</f>
        <v>0</v>
      </c>
    </row>
    <row r="455" spans="2:121" x14ac:dyDescent="0.25">
      <c r="B455" t="str" cm="1">
        <f t="array" ref="B455">TRANSPOSE(_xlfn._xlws.SORT(_xlfn._xlws.FILTER(environModifications[environmental_modif_lev]&amp;" | "&amp;environModifications[environ_modif_name],environModifications[experiment_ID]=A455)))</f>
        <v xml:space="preserve"> | </v>
      </c>
      <c r="DQ455" cm="1">
        <f t="array" ref="DQ455">TRANSPOSE(_xlfn._xlws.SORT(_xlfn._xlws.FILTER(environModifications[environmental_modif_lev],environModifications[experiment_ID]=A455)))</f>
        <v>0</v>
      </c>
    </row>
    <row r="456" spans="2:121" x14ac:dyDescent="0.25">
      <c r="B456" t="str" cm="1">
        <f t="array" ref="B456">TRANSPOSE(_xlfn._xlws.SORT(_xlfn._xlws.FILTER(environModifications[environmental_modif_lev]&amp;" | "&amp;environModifications[environ_modif_name],environModifications[experiment_ID]=A456)))</f>
        <v xml:space="preserve"> | </v>
      </c>
      <c r="DQ456" cm="1">
        <f t="array" ref="DQ456">TRANSPOSE(_xlfn._xlws.SORT(_xlfn._xlws.FILTER(environModifications[environmental_modif_lev],environModifications[experiment_ID]=A456)))</f>
        <v>0</v>
      </c>
    </row>
    <row r="457" spans="2:121" x14ac:dyDescent="0.25">
      <c r="B457" t="str" cm="1">
        <f t="array" ref="B457">TRANSPOSE(_xlfn._xlws.SORT(_xlfn._xlws.FILTER(environModifications[environmental_modif_lev]&amp;" | "&amp;environModifications[environ_modif_name],environModifications[experiment_ID]=A457)))</f>
        <v xml:space="preserve"> | </v>
      </c>
      <c r="DQ457" cm="1">
        <f t="array" ref="DQ457">TRANSPOSE(_xlfn._xlws.SORT(_xlfn._xlws.FILTER(environModifications[environmental_modif_lev],environModifications[experiment_ID]=A457)))</f>
        <v>0</v>
      </c>
    </row>
    <row r="458" spans="2:121" x14ac:dyDescent="0.25">
      <c r="B458" t="str" cm="1">
        <f t="array" ref="B458">TRANSPOSE(_xlfn._xlws.SORT(_xlfn._xlws.FILTER(environModifications[environmental_modif_lev]&amp;" | "&amp;environModifications[environ_modif_name],environModifications[experiment_ID]=A458)))</f>
        <v xml:space="preserve"> | </v>
      </c>
      <c r="DQ458" cm="1">
        <f t="array" ref="DQ458">TRANSPOSE(_xlfn._xlws.SORT(_xlfn._xlws.FILTER(environModifications[environmental_modif_lev],environModifications[experiment_ID]=A458)))</f>
        <v>0</v>
      </c>
    </row>
    <row r="459" spans="2:121" x14ac:dyDescent="0.25">
      <c r="B459" t="str" cm="1">
        <f t="array" ref="B459">TRANSPOSE(_xlfn._xlws.SORT(_xlfn._xlws.FILTER(environModifications[environmental_modif_lev]&amp;" | "&amp;environModifications[environ_modif_name],environModifications[experiment_ID]=A459)))</f>
        <v xml:space="preserve"> | </v>
      </c>
      <c r="DQ459" cm="1">
        <f t="array" ref="DQ459">TRANSPOSE(_xlfn._xlws.SORT(_xlfn._xlws.FILTER(environModifications[environmental_modif_lev],environModifications[experiment_ID]=A459)))</f>
        <v>0</v>
      </c>
    </row>
    <row r="460" spans="2:121" x14ac:dyDescent="0.25">
      <c r="B460" t="str" cm="1">
        <f t="array" ref="B460">TRANSPOSE(_xlfn._xlws.SORT(_xlfn._xlws.FILTER(environModifications[environmental_modif_lev]&amp;" | "&amp;environModifications[environ_modif_name],environModifications[experiment_ID]=A460)))</f>
        <v xml:space="preserve"> | </v>
      </c>
      <c r="DQ460" cm="1">
        <f t="array" ref="DQ460">TRANSPOSE(_xlfn._xlws.SORT(_xlfn._xlws.FILTER(environModifications[environmental_modif_lev],environModifications[experiment_ID]=A460)))</f>
        <v>0</v>
      </c>
    </row>
    <row r="461" spans="2:121" x14ac:dyDescent="0.25">
      <c r="B461" t="str" cm="1">
        <f t="array" ref="B461">TRANSPOSE(_xlfn._xlws.SORT(_xlfn._xlws.FILTER(environModifications[environmental_modif_lev]&amp;" | "&amp;environModifications[environ_modif_name],environModifications[experiment_ID]=A461)))</f>
        <v xml:space="preserve"> | </v>
      </c>
      <c r="DQ461" cm="1">
        <f t="array" ref="DQ461">TRANSPOSE(_xlfn._xlws.SORT(_xlfn._xlws.FILTER(environModifications[environmental_modif_lev],environModifications[experiment_ID]=A461)))</f>
        <v>0</v>
      </c>
    </row>
    <row r="462" spans="2:121" x14ac:dyDescent="0.25">
      <c r="B462" t="str" cm="1">
        <f t="array" ref="B462">TRANSPOSE(_xlfn._xlws.SORT(_xlfn._xlws.FILTER(environModifications[environmental_modif_lev]&amp;" | "&amp;environModifications[environ_modif_name],environModifications[experiment_ID]=A462)))</f>
        <v xml:space="preserve"> | </v>
      </c>
      <c r="DQ462" cm="1">
        <f t="array" ref="DQ462">TRANSPOSE(_xlfn._xlws.SORT(_xlfn._xlws.FILTER(environModifications[environmental_modif_lev],environModifications[experiment_ID]=A462)))</f>
        <v>0</v>
      </c>
    </row>
    <row r="463" spans="2:121" x14ac:dyDescent="0.25">
      <c r="B463" t="str" cm="1">
        <f t="array" ref="B463">TRANSPOSE(_xlfn._xlws.SORT(_xlfn._xlws.FILTER(environModifications[environmental_modif_lev]&amp;" | "&amp;environModifications[environ_modif_name],environModifications[experiment_ID]=A463)))</f>
        <v xml:space="preserve"> | </v>
      </c>
      <c r="DQ463" cm="1">
        <f t="array" ref="DQ463">TRANSPOSE(_xlfn._xlws.SORT(_xlfn._xlws.FILTER(environModifications[environmental_modif_lev],environModifications[experiment_ID]=A463)))</f>
        <v>0</v>
      </c>
    </row>
    <row r="464" spans="2:121" x14ac:dyDescent="0.25">
      <c r="B464" t="str" cm="1">
        <f t="array" ref="B464">TRANSPOSE(_xlfn._xlws.SORT(_xlfn._xlws.FILTER(environModifications[environmental_modif_lev]&amp;" | "&amp;environModifications[environ_modif_name],environModifications[experiment_ID]=A464)))</f>
        <v xml:space="preserve"> | </v>
      </c>
      <c r="DQ464" cm="1">
        <f t="array" ref="DQ464">TRANSPOSE(_xlfn._xlws.SORT(_xlfn._xlws.FILTER(environModifications[environmental_modif_lev],environModifications[experiment_ID]=A464)))</f>
        <v>0</v>
      </c>
    </row>
    <row r="465" spans="2:121" x14ac:dyDescent="0.25">
      <c r="B465" t="str" cm="1">
        <f t="array" ref="B465">TRANSPOSE(_xlfn._xlws.SORT(_xlfn._xlws.FILTER(environModifications[environmental_modif_lev]&amp;" | "&amp;environModifications[environ_modif_name],environModifications[experiment_ID]=A465)))</f>
        <v xml:space="preserve"> | </v>
      </c>
      <c r="DQ465" cm="1">
        <f t="array" ref="DQ465">TRANSPOSE(_xlfn._xlws.SORT(_xlfn._xlws.FILTER(environModifications[environmental_modif_lev],environModifications[experiment_ID]=A465)))</f>
        <v>0</v>
      </c>
    </row>
    <row r="466" spans="2:121" x14ac:dyDescent="0.25">
      <c r="B466" t="str" cm="1">
        <f t="array" ref="B466">TRANSPOSE(_xlfn._xlws.SORT(_xlfn._xlws.FILTER(environModifications[environmental_modif_lev]&amp;" | "&amp;environModifications[environ_modif_name],environModifications[experiment_ID]=A466)))</f>
        <v xml:space="preserve"> | </v>
      </c>
      <c r="DQ466" cm="1">
        <f t="array" ref="DQ466">TRANSPOSE(_xlfn._xlws.SORT(_xlfn._xlws.FILTER(environModifications[environmental_modif_lev],environModifications[experiment_ID]=A466)))</f>
        <v>0</v>
      </c>
    </row>
    <row r="467" spans="2:121" x14ac:dyDescent="0.25">
      <c r="B467" t="str" cm="1">
        <f t="array" ref="B467">TRANSPOSE(_xlfn._xlws.SORT(_xlfn._xlws.FILTER(environModifications[environmental_modif_lev]&amp;" | "&amp;environModifications[environ_modif_name],environModifications[experiment_ID]=A467)))</f>
        <v xml:space="preserve"> | </v>
      </c>
      <c r="DQ467" cm="1">
        <f t="array" ref="DQ467">TRANSPOSE(_xlfn._xlws.SORT(_xlfn._xlws.FILTER(environModifications[environmental_modif_lev],environModifications[experiment_ID]=A467)))</f>
        <v>0</v>
      </c>
    </row>
    <row r="468" spans="2:121" x14ac:dyDescent="0.25">
      <c r="B468" t="str" cm="1">
        <f t="array" ref="B468">TRANSPOSE(_xlfn._xlws.SORT(_xlfn._xlws.FILTER(environModifications[environmental_modif_lev]&amp;" | "&amp;environModifications[environ_modif_name],environModifications[experiment_ID]=A468)))</f>
        <v xml:space="preserve"> | </v>
      </c>
      <c r="DQ468" cm="1">
        <f t="array" ref="DQ468">TRANSPOSE(_xlfn._xlws.SORT(_xlfn._xlws.FILTER(environModifications[environmental_modif_lev],environModifications[experiment_ID]=A468)))</f>
        <v>0</v>
      </c>
    </row>
    <row r="469" spans="2:121" x14ac:dyDescent="0.25">
      <c r="B469" t="str" cm="1">
        <f t="array" ref="B469">TRANSPOSE(_xlfn._xlws.SORT(_xlfn._xlws.FILTER(environModifications[environmental_modif_lev]&amp;" | "&amp;environModifications[environ_modif_name],environModifications[experiment_ID]=A469)))</f>
        <v xml:space="preserve"> | </v>
      </c>
      <c r="DQ469" cm="1">
        <f t="array" ref="DQ469">TRANSPOSE(_xlfn._xlws.SORT(_xlfn._xlws.FILTER(environModifications[environmental_modif_lev],environModifications[experiment_ID]=A469)))</f>
        <v>0</v>
      </c>
    </row>
    <row r="470" spans="2:121" x14ac:dyDescent="0.25">
      <c r="B470" t="str" cm="1">
        <f t="array" ref="B470">TRANSPOSE(_xlfn._xlws.SORT(_xlfn._xlws.FILTER(environModifications[environmental_modif_lev]&amp;" | "&amp;environModifications[environ_modif_name],environModifications[experiment_ID]=A470)))</f>
        <v xml:space="preserve"> | </v>
      </c>
      <c r="DQ470" cm="1">
        <f t="array" ref="DQ470">TRANSPOSE(_xlfn._xlws.SORT(_xlfn._xlws.FILTER(environModifications[environmental_modif_lev],environModifications[experiment_ID]=A470)))</f>
        <v>0</v>
      </c>
    </row>
    <row r="471" spans="2:121" x14ac:dyDescent="0.25">
      <c r="B471" t="str" cm="1">
        <f t="array" ref="B471">TRANSPOSE(_xlfn._xlws.SORT(_xlfn._xlws.FILTER(environModifications[environmental_modif_lev]&amp;" | "&amp;environModifications[environ_modif_name],environModifications[experiment_ID]=A471)))</f>
        <v xml:space="preserve"> | </v>
      </c>
      <c r="DQ471" cm="1">
        <f t="array" ref="DQ471">TRANSPOSE(_xlfn._xlws.SORT(_xlfn._xlws.FILTER(environModifications[environmental_modif_lev],environModifications[experiment_ID]=A471)))</f>
        <v>0</v>
      </c>
    </row>
    <row r="472" spans="2:121" x14ac:dyDescent="0.25">
      <c r="B472" t="str" cm="1">
        <f t="array" ref="B472">TRANSPOSE(_xlfn._xlws.SORT(_xlfn._xlws.FILTER(environModifications[environmental_modif_lev]&amp;" | "&amp;environModifications[environ_modif_name],environModifications[experiment_ID]=A472)))</f>
        <v xml:space="preserve"> | </v>
      </c>
      <c r="DQ472" cm="1">
        <f t="array" ref="DQ472">TRANSPOSE(_xlfn._xlws.SORT(_xlfn._xlws.FILTER(environModifications[environmental_modif_lev],environModifications[experiment_ID]=A472)))</f>
        <v>0</v>
      </c>
    </row>
    <row r="473" spans="2:121" x14ac:dyDescent="0.25">
      <c r="B473" t="str" cm="1">
        <f t="array" ref="B473">TRANSPOSE(_xlfn._xlws.SORT(_xlfn._xlws.FILTER(environModifications[environmental_modif_lev]&amp;" | "&amp;environModifications[environ_modif_name],environModifications[experiment_ID]=A473)))</f>
        <v xml:space="preserve"> | </v>
      </c>
      <c r="DQ473" cm="1">
        <f t="array" ref="DQ473">TRANSPOSE(_xlfn._xlws.SORT(_xlfn._xlws.FILTER(environModifications[environmental_modif_lev],environModifications[experiment_ID]=A473)))</f>
        <v>0</v>
      </c>
    </row>
    <row r="474" spans="2:121" x14ac:dyDescent="0.25">
      <c r="B474" t="str" cm="1">
        <f t="array" ref="B474">TRANSPOSE(_xlfn._xlws.SORT(_xlfn._xlws.FILTER(environModifications[environmental_modif_lev]&amp;" | "&amp;environModifications[environ_modif_name],environModifications[experiment_ID]=A474)))</f>
        <v xml:space="preserve"> | </v>
      </c>
      <c r="DQ474" cm="1">
        <f t="array" ref="DQ474">TRANSPOSE(_xlfn._xlws.SORT(_xlfn._xlws.FILTER(environModifications[environmental_modif_lev],environModifications[experiment_ID]=A474)))</f>
        <v>0</v>
      </c>
    </row>
    <row r="475" spans="2:121" x14ac:dyDescent="0.25">
      <c r="B475" t="str" cm="1">
        <f t="array" ref="B475">TRANSPOSE(_xlfn._xlws.SORT(_xlfn._xlws.FILTER(environModifications[environmental_modif_lev]&amp;" | "&amp;environModifications[environ_modif_name],environModifications[experiment_ID]=A475)))</f>
        <v xml:space="preserve"> | </v>
      </c>
      <c r="DQ475" cm="1">
        <f t="array" ref="DQ475">TRANSPOSE(_xlfn._xlws.SORT(_xlfn._xlws.FILTER(environModifications[environmental_modif_lev],environModifications[experiment_ID]=A475)))</f>
        <v>0</v>
      </c>
    </row>
    <row r="476" spans="2:121" x14ac:dyDescent="0.25">
      <c r="B476" t="str" cm="1">
        <f t="array" ref="B476">TRANSPOSE(_xlfn._xlws.SORT(_xlfn._xlws.FILTER(environModifications[environmental_modif_lev]&amp;" | "&amp;environModifications[environ_modif_name],environModifications[experiment_ID]=A476)))</f>
        <v xml:space="preserve"> | </v>
      </c>
      <c r="DQ476" cm="1">
        <f t="array" ref="DQ476">TRANSPOSE(_xlfn._xlws.SORT(_xlfn._xlws.FILTER(environModifications[environmental_modif_lev],environModifications[experiment_ID]=A476)))</f>
        <v>0</v>
      </c>
    </row>
    <row r="477" spans="2:121" x14ac:dyDescent="0.25">
      <c r="B477" t="str" cm="1">
        <f t="array" ref="B477">TRANSPOSE(_xlfn._xlws.SORT(_xlfn._xlws.FILTER(environModifications[environmental_modif_lev]&amp;" | "&amp;environModifications[environ_modif_name],environModifications[experiment_ID]=A477)))</f>
        <v xml:space="preserve"> | </v>
      </c>
      <c r="DQ477" cm="1">
        <f t="array" ref="DQ477">TRANSPOSE(_xlfn._xlws.SORT(_xlfn._xlws.FILTER(environModifications[environmental_modif_lev],environModifications[experiment_ID]=A477)))</f>
        <v>0</v>
      </c>
    </row>
    <row r="478" spans="2:121" x14ac:dyDescent="0.25">
      <c r="B478" t="str" cm="1">
        <f t="array" ref="B478">TRANSPOSE(_xlfn._xlws.SORT(_xlfn._xlws.FILTER(environModifications[environmental_modif_lev]&amp;" | "&amp;environModifications[environ_modif_name],environModifications[experiment_ID]=A478)))</f>
        <v xml:space="preserve"> | </v>
      </c>
      <c r="DQ478" cm="1">
        <f t="array" ref="DQ478">TRANSPOSE(_xlfn._xlws.SORT(_xlfn._xlws.FILTER(environModifications[environmental_modif_lev],environModifications[experiment_ID]=A478)))</f>
        <v>0</v>
      </c>
    </row>
    <row r="479" spans="2:121" x14ac:dyDescent="0.25">
      <c r="B479" t="str" cm="1">
        <f t="array" ref="B479">TRANSPOSE(_xlfn._xlws.SORT(_xlfn._xlws.FILTER(environModifications[environmental_modif_lev]&amp;" | "&amp;environModifications[environ_modif_name],environModifications[experiment_ID]=A479)))</f>
        <v xml:space="preserve"> | </v>
      </c>
      <c r="DQ479" cm="1">
        <f t="array" ref="DQ479">TRANSPOSE(_xlfn._xlws.SORT(_xlfn._xlws.FILTER(environModifications[environmental_modif_lev],environModifications[experiment_ID]=A479)))</f>
        <v>0</v>
      </c>
    </row>
    <row r="480" spans="2:121" x14ac:dyDescent="0.25">
      <c r="B480" t="str" cm="1">
        <f t="array" ref="B480">TRANSPOSE(_xlfn._xlws.SORT(_xlfn._xlws.FILTER(environModifications[environmental_modif_lev]&amp;" | "&amp;environModifications[environ_modif_name],environModifications[experiment_ID]=A480)))</f>
        <v xml:space="preserve"> | </v>
      </c>
      <c r="DQ480" cm="1">
        <f t="array" ref="DQ480">TRANSPOSE(_xlfn._xlws.SORT(_xlfn._xlws.FILTER(environModifications[environmental_modif_lev],environModifications[experiment_ID]=A480)))</f>
        <v>0</v>
      </c>
    </row>
    <row r="481" spans="2:121" x14ac:dyDescent="0.25">
      <c r="B481" t="str" cm="1">
        <f t="array" ref="B481">TRANSPOSE(_xlfn._xlws.SORT(_xlfn._xlws.FILTER(environModifications[environmental_modif_lev]&amp;" | "&amp;environModifications[environ_modif_name],environModifications[experiment_ID]=A481)))</f>
        <v xml:space="preserve"> | </v>
      </c>
      <c r="DQ481" cm="1">
        <f t="array" ref="DQ481">TRANSPOSE(_xlfn._xlws.SORT(_xlfn._xlws.FILTER(environModifications[environmental_modif_lev],environModifications[experiment_ID]=A481)))</f>
        <v>0</v>
      </c>
    </row>
    <row r="482" spans="2:121" x14ac:dyDescent="0.25">
      <c r="B482" t="str" cm="1">
        <f t="array" ref="B482">TRANSPOSE(_xlfn._xlws.SORT(_xlfn._xlws.FILTER(environModifications[environmental_modif_lev]&amp;" | "&amp;environModifications[environ_modif_name],environModifications[experiment_ID]=A482)))</f>
        <v xml:space="preserve"> | </v>
      </c>
      <c r="DQ482" cm="1">
        <f t="array" ref="DQ482">TRANSPOSE(_xlfn._xlws.SORT(_xlfn._xlws.FILTER(environModifications[environmental_modif_lev],environModifications[experiment_ID]=A482)))</f>
        <v>0</v>
      </c>
    </row>
    <row r="483" spans="2:121" x14ac:dyDescent="0.25">
      <c r="B483" t="str" cm="1">
        <f t="array" ref="B483">TRANSPOSE(_xlfn._xlws.SORT(_xlfn._xlws.FILTER(environModifications[environmental_modif_lev]&amp;" | "&amp;environModifications[environ_modif_name],environModifications[experiment_ID]=A483)))</f>
        <v xml:space="preserve"> | </v>
      </c>
      <c r="DQ483" cm="1">
        <f t="array" ref="DQ483">TRANSPOSE(_xlfn._xlws.SORT(_xlfn._xlws.FILTER(environModifications[environmental_modif_lev],environModifications[experiment_ID]=A483)))</f>
        <v>0</v>
      </c>
    </row>
    <row r="484" spans="2:121" x14ac:dyDescent="0.25">
      <c r="B484" t="str" cm="1">
        <f t="array" ref="B484">TRANSPOSE(_xlfn._xlws.SORT(_xlfn._xlws.FILTER(environModifications[environmental_modif_lev]&amp;" | "&amp;environModifications[environ_modif_name],environModifications[experiment_ID]=A484)))</f>
        <v xml:space="preserve"> | </v>
      </c>
      <c r="DQ484" cm="1">
        <f t="array" ref="DQ484">TRANSPOSE(_xlfn._xlws.SORT(_xlfn._xlws.FILTER(environModifications[environmental_modif_lev],environModifications[experiment_ID]=A484)))</f>
        <v>0</v>
      </c>
    </row>
    <row r="485" spans="2:121" x14ac:dyDescent="0.25">
      <c r="B485" t="str" cm="1">
        <f t="array" ref="B485">TRANSPOSE(_xlfn._xlws.SORT(_xlfn._xlws.FILTER(environModifications[environmental_modif_lev]&amp;" | "&amp;environModifications[environ_modif_name],environModifications[experiment_ID]=A485)))</f>
        <v xml:space="preserve"> | </v>
      </c>
      <c r="DQ485" cm="1">
        <f t="array" ref="DQ485">TRANSPOSE(_xlfn._xlws.SORT(_xlfn._xlws.FILTER(environModifications[environmental_modif_lev],environModifications[experiment_ID]=A485)))</f>
        <v>0</v>
      </c>
    </row>
    <row r="486" spans="2:121" x14ac:dyDescent="0.25">
      <c r="B486" t="str" cm="1">
        <f t="array" ref="B486">TRANSPOSE(_xlfn._xlws.SORT(_xlfn._xlws.FILTER(environModifications[environmental_modif_lev]&amp;" | "&amp;environModifications[environ_modif_name],environModifications[experiment_ID]=A486)))</f>
        <v xml:space="preserve"> | </v>
      </c>
      <c r="DQ486" cm="1">
        <f t="array" ref="DQ486">TRANSPOSE(_xlfn._xlws.SORT(_xlfn._xlws.FILTER(environModifications[environmental_modif_lev],environModifications[experiment_ID]=A486)))</f>
        <v>0</v>
      </c>
    </row>
    <row r="487" spans="2:121" x14ac:dyDescent="0.25">
      <c r="B487" t="str" cm="1">
        <f t="array" ref="B487">TRANSPOSE(_xlfn._xlws.SORT(_xlfn._xlws.FILTER(environModifications[environmental_modif_lev]&amp;" | "&amp;environModifications[environ_modif_name],environModifications[experiment_ID]=A487)))</f>
        <v xml:space="preserve"> | </v>
      </c>
      <c r="DQ487" cm="1">
        <f t="array" ref="DQ487">TRANSPOSE(_xlfn._xlws.SORT(_xlfn._xlws.FILTER(environModifications[environmental_modif_lev],environModifications[experiment_ID]=A487)))</f>
        <v>0</v>
      </c>
    </row>
    <row r="488" spans="2:121" x14ac:dyDescent="0.25">
      <c r="B488" t="str" cm="1">
        <f t="array" ref="B488">TRANSPOSE(_xlfn._xlws.SORT(_xlfn._xlws.FILTER(environModifications[environmental_modif_lev]&amp;" | "&amp;environModifications[environ_modif_name],environModifications[experiment_ID]=A488)))</f>
        <v xml:space="preserve"> | </v>
      </c>
      <c r="DQ488" cm="1">
        <f t="array" ref="DQ488">TRANSPOSE(_xlfn._xlws.SORT(_xlfn._xlws.FILTER(environModifications[environmental_modif_lev],environModifications[experiment_ID]=A488)))</f>
        <v>0</v>
      </c>
    </row>
    <row r="489" spans="2:121" x14ac:dyDescent="0.25">
      <c r="B489" t="str" cm="1">
        <f t="array" ref="B489">TRANSPOSE(_xlfn._xlws.SORT(_xlfn._xlws.FILTER(environModifications[environmental_modif_lev]&amp;" | "&amp;environModifications[environ_modif_name],environModifications[experiment_ID]=A489)))</f>
        <v xml:space="preserve"> | </v>
      </c>
      <c r="DQ489" cm="1">
        <f t="array" ref="DQ489">TRANSPOSE(_xlfn._xlws.SORT(_xlfn._xlws.FILTER(environModifications[environmental_modif_lev],environModifications[experiment_ID]=A489)))</f>
        <v>0</v>
      </c>
    </row>
    <row r="490" spans="2:121" x14ac:dyDescent="0.25">
      <c r="B490" t="str" cm="1">
        <f t="array" ref="B490">TRANSPOSE(_xlfn._xlws.SORT(_xlfn._xlws.FILTER(environModifications[environmental_modif_lev]&amp;" | "&amp;environModifications[environ_modif_name],environModifications[experiment_ID]=A490)))</f>
        <v xml:space="preserve"> | </v>
      </c>
      <c r="DQ490" cm="1">
        <f t="array" ref="DQ490">TRANSPOSE(_xlfn._xlws.SORT(_xlfn._xlws.FILTER(environModifications[environmental_modif_lev],environModifications[experiment_ID]=A490)))</f>
        <v>0</v>
      </c>
    </row>
    <row r="491" spans="2:121" x14ac:dyDescent="0.25">
      <c r="B491" t="str" cm="1">
        <f t="array" ref="B491">TRANSPOSE(_xlfn._xlws.SORT(_xlfn._xlws.FILTER(environModifications[environmental_modif_lev]&amp;" | "&amp;environModifications[environ_modif_name],environModifications[experiment_ID]=A491)))</f>
        <v xml:space="preserve"> | </v>
      </c>
      <c r="DQ491" cm="1">
        <f t="array" ref="DQ491">TRANSPOSE(_xlfn._xlws.SORT(_xlfn._xlws.FILTER(environModifications[environmental_modif_lev],environModifications[experiment_ID]=A491)))</f>
        <v>0</v>
      </c>
    </row>
    <row r="492" spans="2:121" x14ac:dyDescent="0.25">
      <c r="B492" t="str" cm="1">
        <f t="array" ref="B492">TRANSPOSE(_xlfn._xlws.SORT(_xlfn._xlws.FILTER(environModifications[environmental_modif_lev]&amp;" | "&amp;environModifications[environ_modif_name],environModifications[experiment_ID]=A492)))</f>
        <v xml:space="preserve"> | </v>
      </c>
      <c r="DQ492" cm="1">
        <f t="array" ref="DQ492">TRANSPOSE(_xlfn._xlws.SORT(_xlfn._xlws.FILTER(environModifications[environmental_modif_lev],environModifications[experiment_ID]=A492)))</f>
        <v>0</v>
      </c>
    </row>
    <row r="493" spans="2:121" x14ac:dyDescent="0.25">
      <c r="B493" t="str" cm="1">
        <f t="array" ref="B493">TRANSPOSE(_xlfn._xlws.SORT(_xlfn._xlws.FILTER(environModifications[environmental_modif_lev]&amp;" | "&amp;environModifications[environ_modif_name],environModifications[experiment_ID]=A493)))</f>
        <v xml:space="preserve"> | </v>
      </c>
      <c r="DQ493" cm="1">
        <f t="array" ref="DQ493">TRANSPOSE(_xlfn._xlws.SORT(_xlfn._xlws.FILTER(environModifications[environmental_modif_lev],environModifications[experiment_ID]=A493)))</f>
        <v>0</v>
      </c>
    </row>
    <row r="494" spans="2:121" x14ac:dyDescent="0.25">
      <c r="B494" t="str" cm="1">
        <f t="array" ref="B494">TRANSPOSE(_xlfn._xlws.SORT(_xlfn._xlws.FILTER(environModifications[environmental_modif_lev]&amp;" | "&amp;environModifications[environ_modif_name],environModifications[experiment_ID]=A494)))</f>
        <v xml:space="preserve"> | </v>
      </c>
      <c r="DQ494" cm="1">
        <f t="array" ref="DQ494">TRANSPOSE(_xlfn._xlws.SORT(_xlfn._xlws.FILTER(environModifications[environmental_modif_lev],environModifications[experiment_ID]=A494)))</f>
        <v>0</v>
      </c>
    </row>
    <row r="495" spans="2:121" x14ac:dyDescent="0.25">
      <c r="B495" t="str" cm="1">
        <f t="array" ref="B495">TRANSPOSE(_xlfn._xlws.SORT(_xlfn._xlws.FILTER(environModifications[environmental_modif_lev]&amp;" | "&amp;environModifications[environ_modif_name],environModifications[experiment_ID]=A495)))</f>
        <v xml:space="preserve"> | </v>
      </c>
      <c r="DQ495" cm="1">
        <f t="array" ref="DQ495">TRANSPOSE(_xlfn._xlws.SORT(_xlfn._xlws.FILTER(environModifications[environmental_modif_lev],environModifications[experiment_ID]=A495)))</f>
        <v>0</v>
      </c>
    </row>
    <row r="496" spans="2:121" x14ac:dyDescent="0.25">
      <c r="B496" t="str" cm="1">
        <f t="array" ref="B496">TRANSPOSE(_xlfn._xlws.SORT(_xlfn._xlws.FILTER(environModifications[environmental_modif_lev]&amp;" | "&amp;environModifications[environ_modif_name],environModifications[experiment_ID]=A496)))</f>
        <v xml:space="preserve"> | </v>
      </c>
      <c r="DQ496" cm="1">
        <f t="array" ref="DQ496">TRANSPOSE(_xlfn._xlws.SORT(_xlfn._xlws.FILTER(environModifications[environmental_modif_lev],environModifications[experiment_ID]=A496)))</f>
        <v>0</v>
      </c>
    </row>
    <row r="497" spans="2:121" x14ac:dyDescent="0.25">
      <c r="B497" t="str" cm="1">
        <f t="array" ref="B497">TRANSPOSE(_xlfn._xlws.SORT(_xlfn._xlws.FILTER(environModifications[environmental_modif_lev]&amp;" | "&amp;environModifications[environ_modif_name],environModifications[experiment_ID]=A497)))</f>
        <v xml:space="preserve"> | </v>
      </c>
      <c r="DQ497" cm="1">
        <f t="array" ref="DQ497">TRANSPOSE(_xlfn._xlws.SORT(_xlfn._xlws.FILTER(environModifications[environmental_modif_lev],environModifications[experiment_ID]=A497)))</f>
        <v>0</v>
      </c>
    </row>
    <row r="498" spans="2:121" x14ac:dyDescent="0.25">
      <c r="B498" t="str" cm="1">
        <f t="array" ref="B498">TRANSPOSE(_xlfn._xlws.SORT(_xlfn._xlws.FILTER(environModifications[environmental_modif_lev]&amp;" | "&amp;environModifications[environ_modif_name],environModifications[experiment_ID]=A498)))</f>
        <v xml:space="preserve"> | </v>
      </c>
      <c r="DQ498" cm="1">
        <f t="array" ref="DQ498">TRANSPOSE(_xlfn._xlws.SORT(_xlfn._xlws.FILTER(environModifications[environmental_modif_lev],environModifications[experiment_ID]=A498)))</f>
        <v>0</v>
      </c>
    </row>
    <row r="499" spans="2:121" x14ac:dyDescent="0.25">
      <c r="B499" t="str" cm="1">
        <f t="array" ref="B499">TRANSPOSE(_xlfn._xlws.SORT(_xlfn._xlws.FILTER(environModifications[environmental_modif_lev]&amp;" | "&amp;environModifications[environ_modif_name],environModifications[experiment_ID]=A499)))</f>
        <v xml:space="preserve"> | </v>
      </c>
      <c r="DQ499" cm="1">
        <f t="array" ref="DQ499">TRANSPOSE(_xlfn._xlws.SORT(_xlfn._xlws.FILTER(environModifications[environmental_modif_lev],environModifications[experiment_ID]=A499)))</f>
        <v>0</v>
      </c>
    </row>
    <row r="500" spans="2:121" s="108" customFormat="1" x14ac:dyDescent="0.25">
      <c r="B500" s="108" t="str" cm="1">
        <f t="array" ref="B500">TRANSPOSE(_xlfn._xlws.SORT(_xlfn._xlws.FILTER(environModifications[environmental_modif_lev]&amp;" | "&amp;environModifications[environ_modif_name],environModifications[experiment_ID]=A500)))</f>
        <v xml:space="preserve"> | </v>
      </c>
      <c r="DQ500" s="126" cm="1">
        <f t="array" ref="DQ500">TRANSPOSE(_xlfn._xlws.SORT(_xlfn._xlws.FILTER(environModifications[environmental_modif_lev],environModifications[experiment_ID]=A500)))</f>
        <v>0</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4" customFormat="1" x14ac:dyDescent="0.25">
      <c r="A1" s="123" t="s">
        <v>1671</v>
      </c>
      <c r="I1" s="125"/>
    </row>
    <row r="2" spans="1:9" x14ac:dyDescent="0.25">
      <c r="A2" t="str" cm="1">
        <f t="array" ref="A2:A120">_xlfn._xlws.SORT(_xlfn.UNIQUE(_xlfn._xlws.FILTER(plantings[experiment_ID], plantings[experiment_ID] &lt;&gt; "")))</f>
        <v>Basso2010_1991</v>
      </c>
      <c r="B2" t="str" cm="1">
        <f t="array" ref="B2">TRANSPOSE(_xlfn._xlws.SORT(_xlfn._xlws.FILTER(plantings[planting_level]&amp;" | "&amp;plantings[planting_level_name],plantings[experiment_ID]=A2)))</f>
        <v xml:space="preserve">1 | </v>
      </c>
    </row>
    <row r="3" spans="1:9" x14ac:dyDescent="0.25">
      <c r="A3" t="str">
        <v>Basso2010_1992</v>
      </c>
      <c r="B3" t="str" cm="1">
        <f t="array" ref="B3">TRANSPOSE(_xlfn._xlws.SORT(_xlfn._xlws.FILTER(plantings[planting_level]&amp;" | "&amp;plantings[planting_level_name],plantings[experiment_ID]=A3)))</f>
        <v xml:space="preserve">1 | </v>
      </c>
    </row>
    <row r="4" spans="1:9" x14ac:dyDescent="0.25">
      <c r="A4" t="str">
        <v>Basso2010_1993</v>
      </c>
      <c r="B4" t="str" cm="1">
        <f t="array" ref="B4">TRANSPOSE(_xlfn._xlws.SORT(_xlfn._xlws.FILTER(plantings[planting_level]&amp;" | "&amp;plantings[planting_level_name],plantings[experiment_ID]=A4)))</f>
        <v xml:space="preserve">1 | </v>
      </c>
    </row>
    <row r="5" spans="1:9" x14ac:dyDescent="0.25">
      <c r="A5" t="str">
        <v>Basso2010_1994</v>
      </c>
      <c r="B5" t="str" cm="1">
        <f t="array" ref="B5">TRANSPOSE(_xlfn._xlws.SORT(_xlfn._xlws.FILTER(plantings[planting_level]&amp;" | "&amp;plantings[planting_level_name],plantings[experiment_ID]=A5)))</f>
        <v xml:space="preserve">1 | </v>
      </c>
    </row>
    <row r="6" spans="1:9" x14ac:dyDescent="0.25">
      <c r="A6" t="str">
        <v>Basso2010_1995</v>
      </c>
      <c r="B6" t="str" cm="1">
        <f t="array" ref="B6">TRANSPOSE(_xlfn._xlws.SORT(_xlfn._xlws.FILTER(plantings[planting_level]&amp;" | "&amp;plantings[planting_level_name],plantings[experiment_ID]=A6)))</f>
        <v xml:space="preserve">1 | </v>
      </c>
    </row>
    <row r="7" spans="1:9" x14ac:dyDescent="0.25">
      <c r="A7" t="str">
        <v>Basso2010_1996</v>
      </c>
      <c r="B7" t="str" cm="1">
        <f t="array" ref="B7">TRANSPOSE(_xlfn._xlws.SORT(_xlfn._xlws.FILTER(plantings[planting_level]&amp;" | "&amp;plantings[planting_level_name],plantings[experiment_ID]=A7)))</f>
        <v xml:space="preserve">1 | </v>
      </c>
    </row>
    <row r="8" spans="1:9" x14ac:dyDescent="0.25">
      <c r="A8" t="str">
        <v>Basso2010_1997</v>
      </c>
      <c r="B8" t="str" cm="1">
        <f t="array" ref="B8">TRANSPOSE(_xlfn._xlws.SORT(_xlfn._xlws.FILTER(plantings[planting_level]&amp;" | "&amp;plantings[planting_level_name],plantings[experiment_ID]=A8)))</f>
        <v xml:space="preserve">1 | </v>
      </c>
    </row>
    <row r="9" spans="1:9" x14ac:dyDescent="0.25">
      <c r="A9" t="str">
        <v>Basso2010_1998</v>
      </c>
      <c r="B9" t="str" cm="1">
        <f t="array" ref="B9">TRANSPOSE(_xlfn._xlws.SORT(_xlfn._xlws.FILTER(plantings[planting_level]&amp;" | "&amp;plantings[planting_level_name],plantings[experiment_ID]=A9)))</f>
        <v xml:space="preserve">1 | </v>
      </c>
    </row>
    <row r="10" spans="1:9" x14ac:dyDescent="0.25">
      <c r="A10" t="str">
        <v>Basso2010_1999</v>
      </c>
      <c r="B10" t="str" cm="1">
        <f t="array" ref="B10">TRANSPOSE(_xlfn._xlws.SORT(_xlfn._xlws.FILTER(plantings[planting_level]&amp;" | "&amp;plantings[planting_level_name],plantings[experiment_ID]=A10)))</f>
        <v xml:space="preserve">1 | </v>
      </c>
    </row>
    <row r="11" spans="1:9" x14ac:dyDescent="0.25">
      <c r="A11" t="str">
        <v>Basso2010_2000</v>
      </c>
      <c r="B11" t="str" cm="1">
        <f t="array" ref="B11">TRANSPOSE(_xlfn._xlws.SORT(_xlfn._xlws.FILTER(plantings[planting_level]&amp;" | "&amp;plantings[planting_level_name],plantings[experiment_ID]=A11)))</f>
        <v xml:space="preserve">1 | </v>
      </c>
    </row>
    <row r="12" spans="1:9" x14ac:dyDescent="0.25">
      <c r="A12" t="str">
        <v>Basso2010_2001</v>
      </c>
      <c r="B12" t="str" cm="1">
        <f t="array" ref="B12">TRANSPOSE(_xlfn._xlws.SORT(_xlfn._xlws.FILTER(plantings[planting_level]&amp;" | "&amp;plantings[planting_level_name],plantings[experiment_ID]=A12)))</f>
        <v xml:space="preserve">1 | </v>
      </c>
    </row>
    <row r="13" spans="1:9" x14ac:dyDescent="0.25">
      <c r="A13" t="str">
        <v>Basso2010_2002</v>
      </c>
      <c r="B13" t="str" cm="1">
        <f t="array" ref="B13">TRANSPOSE(_xlfn._xlws.SORT(_xlfn._xlws.FILTER(plantings[planting_level]&amp;" | "&amp;plantings[planting_level_name],plantings[experiment_ID]=A13)))</f>
        <v xml:space="preserve">1 | </v>
      </c>
    </row>
    <row r="14" spans="1:9" x14ac:dyDescent="0.25">
      <c r="A14" t="str">
        <v>Basso2010_2003</v>
      </c>
      <c r="B14" t="str" cm="1">
        <f t="array" ref="B14">TRANSPOSE(_xlfn._xlws.SORT(_xlfn._xlws.FILTER(plantings[planting_level]&amp;" | "&amp;plantings[planting_level_name],plantings[experiment_ID]=A14)))</f>
        <v xml:space="preserve">1 | </v>
      </c>
    </row>
    <row r="15" spans="1:9" x14ac:dyDescent="0.25">
      <c r="A15" t="str">
        <v>Basso2010_2004</v>
      </c>
      <c r="B15" t="str" cm="1">
        <f t="array" ref="B15">TRANSPOSE(_xlfn._xlws.SORT(_xlfn._xlws.FILTER(plantings[planting_level]&amp;" | "&amp;plantings[planting_level_name],plantings[experiment_ID]=A15)))</f>
        <v xml:space="preserve">1 | </v>
      </c>
    </row>
    <row r="16" spans="1:9" x14ac:dyDescent="0.25">
      <c r="A16" t="str">
        <v>Basso2010_2005</v>
      </c>
      <c r="B16" t="str" cm="1">
        <f t="array" ref="B16">TRANSPOSE(_xlfn._xlws.SORT(_xlfn._xlws.FILTER(plantings[planting_level]&amp;" | "&amp;plantings[planting_level_name],plantings[experiment_ID]=A16)))</f>
        <v xml:space="preserve">1 | </v>
      </c>
    </row>
    <row r="17" spans="1:8" x14ac:dyDescent="0.25">
      <c r="A17" t="str">
        <v>Basso2010_2006</v>
      </c>
      <c r="B17" t="str" cm="1">
        <f t="array" ref="B17">TRANSPOSE(_xlfn._xlws.SORT(_xlfn._xlws.FILTER(plantings[planting_level]&amp;" | "&amp;plantings[planting_level_name],plantings[experiment_ID]=A17)))</f>
        <v xml:space="preserve">1 | </v>
      </c>
    </row>
    <row r="18" spans="1:8" x14ac:dyDescent="0.25">
      <c r="A18" t="str">
        <v>Boulch2021_9999</v>
      </c>
      <c r="B18" t="str" cm="1">
        <f t="array" ref="B18:D18">TRANSPOSE(_xlfn._xlws.SORT(_xlfn._xlws.FILTER(plantings[planting_level]&amp;" | "&amp;plantings[planting_level_name],plantings[experiment_ID]=A18)))</f>
        <v>1 | Beauvais_1</v>
      </c>
      <c r="C18" t="str">
        <v>2 | Beauvais_2</v>
      </c>
      <c r="D18" t="str">
        <v>3 | Catillon-Fummenchon</v>
      </c>
    </row>
    <row r="19" spans="1:8" x14ac:dyDescent="0.25">
      <c r="A19" t="str">
        <v>Bustos-Korts2013_2009</v>
      </c>
      <c r="B19" t="str" cm="1">
        <f t="array" ref="B19">TRANSPOSE(_xlfn._xlws.SORT(_xlfn._xlws.FILTER(plantings[planting_level]&amp;" | "&amp;plantings[planting_level_name],plantings[experiment_ID]=A19)))</f>
        <v xml:space="preserve">1 | </v>
      </c>
    </row>
    <row r="20" spans="1:8" x14ac:dyDescent="0.25">
      <c r="A20" t="str">
        <v>Bustos-Korts2013_2010</v>
      </c>
      <c r="B20" t="str" cm="1">
        <f t="array" ref="B20">TRANSPOSE(_xlfn._xlws.SORT(_xlfn._xlws.FILTER(plantings[planting_level]&amp;" | "&amp;plantings[planting_level_name],plantings[experiment_ID]=A20)))</f>
        <v xml:space="preserve">1 | </v>
      </c>
    </row>
    <row r="21" spans="1:8" x14ac:dyDescent="0.25">
      <c r="A21" t="str">
        <v>Bustos-Korts2013_2011</v>
      </c>
      <c r="B21" t="str" cm="1">
        <f t="array" ref="B21:C21">TRANSPOSE(_xlfn._xlws.SORT(_xlfn._xlws.FILTER(plantings[planting_level]&amp;" | "&amp;plantings[planting_level_name],plantings[experiment_ID]=A21)))</f>
        <v>1 | conventional density</v>
      </c>
      <c r="C21" t="str">
        <v>2 | low density</v>
      </c>
    </row>
    <row r="22" spans="1:8" x14ac:dyDescent="0.25">
      <c r="A22" t="str">
        <v>Darwinkel1978_1976</v>
      </c>
      <c r="B22" t="str" cm="1">
        <f t="array" ref="B22:H22">TRANSPOSE(_xlfn._xlws.SORT(_xlfn._xlws.FILTER(plantings[planting_level]&amp;" | "&amp;plantings[planting_level_name],plantings[experiment_ID]=A22)))</f>
        <v>1 | 5 plants/m2</v>
      </c>
      <c r="C22" t="str">
        <v>2 | 25 plants/m2</v>
      </c>
      <c r="D22" t="str">
        <v>3 | 50 plants/m2</v>
      </c>
      <c r="E22" t="str">
        <v>4 | 100 plants/m2</v>
      </c>
      <c r="F22" t="str">
        <v>5 | 200 plants/m2</v>
      </c>
      <c r="G22" t="str">
        <v>6 | 400 plants/m2</v>
      </c>
      <c r="H22" t="str">
        <v>7 | 800 plants/m2</v>
      </c>
    </row>
    <row r="23" spans="1:8" x14ac:dyDescent="0.25">
      <c r="A23" t="str">
        <v>Dettori2017_1974</v>
      </c>
      <c r="B23" t="str" cm="1">
        <f t="array" ref="B23:G23">TRANSPOSE(_xlfn._xlws.SORT(_xlfn._xlws.FILTER(plantings[planting_level]&amp;" | "&amp;plantings[planting_level_name],plantings[experiment_ID]=A23)))</f>
        <v>1 | Benatzu_earliest</v>
      </c>
      <c r="C23" t="str">
        <v>2 | Benatzu_mean</v>
      </c>
      <c r="D23" t="str">
        <v>3 | Benatzu_latest</v>
      </c>
      <c r="E23" t="str">
        <v>4 | Ussana_earliest</v>
      </c>
      <c r="F23" t="str">
        <v>5 | Ussana_mean</v>
      </c>
      <c r="G23" t="str">
        <v>6 | Ussana_latest</v>
      </c>
    </row>
    <row r="24" spans="1:8" x14ac:dyDescent="0.25">
      <c r="A24" t="str">
        <v>Dettori2017_1975</v>
      </c>
      <c r="B24" t="str" cm="1">
        <f t="array" ref="B24:G24">TRANSPOSE(_xlfn._xlws.SORT(_xlfn._xlws.FILTER(plantings[planting_level]&amp;" | "&amp;plantings[planting_level_name],plantings[experiment_ID]=A24)))</f>
        <v>1 | Benatzu_earliest</v>
      </c>
      <c r="C24" t="str">
        <v>2 | Benatzu_mean</v>
      </c>
      <c r="D24" t="str">
        <v>3 | Benatzu_latest</v>
      </c>
      <c r="E24" t="str">
        <v>4 | Ussana_earliest</v>
      </c>
      <c r="F24" t="str">
        <v>5 | Ussana_mean</v>
      </c>
      <c r="G24" t="str">
        <v>6 | Ussana_latest</v>
      </c>
    </row>
    <row r="25" spans="1:8" x14ac:dyDescent="0.25">
      <c r="A25" t="str">
        <v>Dettori2017_1976</v>
      </c>
      <c r="B25" t="str" cm="1">
        <f t="array" ref="B25:G25">TRANSPOSE(_xlfn._xlws.SORT(_xlfn._xlws.FILTER(plantings[planting_level]&amp;" | "&amp;plantings[planting_level_name],plantings[experiment_ID]=A25)))</f>
        <v>1 | Benatzu_earliest</v>
      </c>
      <c r="C25" t="str">
        <v>2 | Benatzu_mean</v>
      </c>
      <c r="D25" t="str">
        <v>3 | Benatzu_latest</v>
      </c>
      <c r="E25" t="str">
        <v>4 | Ussana_earliest</v>
      </c>
      <c r="F25" t="str">
        <v>5 | Ussana_mean</v>
      </c>
      <c r="G25" t="str">
        <v>6 | Ussana_latest</v>
      </c>
    </row>
    <row r="26" spans="1:8" x14ac:dyDescent="0.25">
      <c r="A26" t="str">
        <v>Dettori2017_1977</v>
      </c>
      <c r="B26" t="str" cm="1">
        <f t="array" ref="B26:G26">TRANSPOSE(_xlfn._xlws.SORT(_xlfn._xlws.FILTER(plantings[planting_level]&amp;" | "&amp;plantings[planting_level_name],plantings[experiment_ID]=A26)))</f>
        <v>1 | Benatzu_earliest</v>
      </c>
      <c r="C26" t="str">
        <v>2 | Benatzu_mean</v>
      </c>
      <c r="D26" t="str">
        <v>3 | Benatzu_latest</v>
      </c>
      <c r="E26" t="str">
        <v>4 | Ussana_earliest</v>
      </c>
      <c r="F26" t="str">
        <v>5 | Ussana_mean</v>
      </c>
      <c r="G26" t="str">
        <v>6 | Ussana_latest</v>
      </c>
    </row>
    <row r="27" spans="1:8" x14ac:dyDescent="0.25">
      <c r="A27" t="str">
        <v>Dettori2017_1978</v>
      </c>
      <c r="B27" t="str" cm="1">
        <f t="array" ref="B27:G27">TRANSPOSE(_xlfn._xlws.SORT(_xlfn._xlws.FILTER(plantings[planting_level]&amp;" | "&amp;plantings[planting_level_name],plantings[experiment_ID]=A27)))</f>
        <v>1 | Benatzu_earliest</v>
      </c>
      <c r="C27" t="str">
        <v>2 | Benatzu_mean</v>
      </c>
      <c r="D27" t="str">
        <v>3 | Benatzu_latest</v>
      </c>
      <c r="E27" t="str">
        <v>4 | Ussana_earliest</v>
      </c>
      <c r="F27" t="str">
        <v>5 | Ussana_mean</v>
      </c>
      <c r="G27" t="str">
        <v>6 | Ussana_latest</v>
      </c>
    </row>
    <row r="28" spans="1:8" x14ac:dyDescent="0.25">
      <c r="A28" t="str">
        <v>Dettori2017_1979</v>
      </c>
      <c r="B28" t="str" cm="1">
        <f t="array" ref="B28:G28">TRANSPOSE(_xlfn._xlws.SORT(_xlfn._xlws.FILTER(plantings[planting_level]&amp;" | "&amp;plantings[planting_level_name],plantings[experiment_ID]=A28)))</f>
        <v>1 | Benatzu_earliest</v>
      </c>
      <c r="C28" t="str">
        <v>2 | Benatzu_mean</v>
      </c>
      <c r="D28" t="str">
        <v>3 | Benatzu_latest</v>
      </c>
      <c r="E28" t="str">
        <v>4 | Ussana_earliest</v>
      </c>
      <c r="F28" t="str">
        <v>5 | Ussana_mean</v>
      </c>
      <c r="G28" t="str">
        <v>6 | Ussana_latest</v>
      </c>
    </row>
    <row r="29" spans="1:8" x14ac:dyDescent="0.25">
      <c r="A29" t="str">
        <v>Dettori2017_1980</v>
      </c>
      <c r="B29" t="str" cm="1">
        <f t="array" ref="B29:G29">TRANSPOSE(_xlfn._xlws.SORT(_xlfn._xlws.FILTER(plantings[planting_level]&amp;" | "&amp;plantings[planting_level_name],plantings[experiment_ID]=A29)))</f>
        <v>1 | Benatzu_earliest</v>
      </c>
      <c r="C29" t="str">
        <v>2 | Benatzu_mean</v>
      </c>
      <c r="D29" t="str">
        <v>3 | Benatzu_latest</v>
      </c>
      <c r="E29" t="str">
        <v>4 | Ussana_earliest</v>
      </c>
      <c r="F29" t="str">
        <v>5 | Ussana_mean</v>
      </c>
      <c r="G29" t="str">
        <v>6 | Ussana_latest</v>
      </c>
    </row>
    <row r="30" spans="1:8" x14ac:dyDescent="0.25">
      <c r="A30" t="str">
        <v>Dettori2017_1981</v>
      </c>
      <c r="B30" t="str" cm="1">
        <f t="array" ref="B30:G30">TRANSPOSE(_xlfn._xlws.SORT(_xlfn._xlws.FILTER(plantings[planting_level]&amp;" | "&amp;plantings[planting_level_name],plantings[experiment_ID]=A30)))</f>
        <v>1 | Benatzu_earliest</v>
      </c>
      <c r="C30" t="str">
        <v>2 | Benatzu_mean</v>
      </c>
      <c r="D30" t="str">
        <v>3 | Benatzu_latest</v>
      </c>
      <c r="E30" t="str">
        <v>4 | Ussana_earliest</v>
      </c>
      <c r="F30" t="str">
        <v>5 | Ussana_mean</v>
      </c>
      <c r="G30" t="str">
        <v>6 | Ussana_latest</v>
      </c>
    </row>
    <row r="31" spans="1:8" x14ac:dyDescent="0.25">
      <c r="A31" t="str">
        <v>Dettori2017_1982</v>
      </c>
      <c r="B31" t="str" cm="1">
        <f t="array" ref="B31:G31">TRANSPOSE(_xlfn._xlws.SORT(_xlfn._xlws.FILTER(plantings[planting_level]&amp;" | "&amp;plantings[planting_level_name],plantings[experiment_ID]=A31)))</f>
        <v>1 | Benatzu_earliest</v>
      </c>
      <c r="C31" t="str">
        <v>2 | Benatzu_mean</v>
      </c>
      <c r="D31" t="str">
        <v>3 | Benatzu_latest</v>
      </c>
      <c r="E31" t="str">
        <v>4 | Ussana_earliest</v>
      </c>
      <c r="F31" t="str">
        <v>5 | Ussana_mean</v>
      </c>
      <c r="G31" t="str">
        <v>6 | Ussana_latest</v>
      </c>
    </row>
    <row r="32" spans="1:8" x14ac:dyDescent="0.25">
      <c r="A32" t="str">
        <v>Dettori2017_1983</v>
      </c>
      <c r="B32" t="str" cm="1">
        <f t="array" ref="B32:G32">TRANSPOSE(_xlfn._xlws.SORT(_xlfn._xlws.FILTER(plantings[planting_level]&amp;" | "&amp;plantings[planting_level_name],plantings[experiment_ID]=A32)))</f>
        <v>1 | Benatzu_earliest</v>
      </c>
      <c r="C32" t="str">
        <v>2 | Benatzu_mean</v>
      </c>
      <c r="D32" t="str">
        <v>3 | Benatzu_latest</v>
      </c>
      <c r="E32" t="str">
        <v>4 | Ussana_earliest</v>
      </c>
      <c r="F32" t="str">
        <v>5 | Ussana_mean</v>
      </c>
      <c r="G32" t="str">
        <v>6 | Ussana_latest</v>
      </c>
    </row>
    <row r="33" spans="1:7" x14ac:dyDescent="0.25">
      <c r="A33" t="str">
        <v>Dettori2017_1984</v>
      </c>
      <c r="B33" t="str" cm="1">
        <f t="array" ref="B33:G33">TRANSPOSE(_xlfn._xlws.SORT(_xlfn._xlws.FILTER(plantings[planting_level]&amp;" | "&amp;plantings[planting_level_name],plantings[experiment_ID]=A33)))</f>
        <v>1 | Benatzu_earliest</v>
      </c>
      <c r="C33" t="str">
        <v>2 | Benatzu_mean</v>
      </c>
      <c r="D33" t="str">
        <v>3 | Benatzu_latest</v>
      </c>
      <c r="E33" t="str">
        <v>4 | Ussana_earliest</v>
      </c>
      <c r="F33" t="str">
        <v>5 | Ussana_mean</v>
      </c>
      <c r="G33" t="str">
        <v>6 | Ussana_latest</v>
      </c>
    </row>
    <row r="34" spans="1:7" x14ac:dyDescent="0.25">
      <c r="A34" t="str">
        <v>Dettori2017_1985</v>
      </c>
      <c r="B34" t="str" cm="1">
        <f t="array" ref="B34:G34">TRANSPOSE(_xlfn._xlws.SORT(_xlfn._xlws.FILTER(plantings[planting_level]&amp;" | "&amp;plantings[planting_level_name],plantings[experiment_ID]=A34)))</f>
        <v>1 | Benatzu_earliest</v>
      </c>
      <c r="C34" t="str">
        <v>2 | Benatzu_mean</v>
      </c>
      <c r="D34" t="str">
        <v>3 | Benatzu_latest</v>
      </c>
      <c r="E34" t="str">
        <v>4 | Ussana_earliest</v>
      </c>
      <c r="F34" t="str">
        <v>5 | Ussana_mean</v>
      </c>
      <c r="G34" t="str">
        <v>6 | Ussana_latest</v>
      </c>
    </row>
    <row r="35" spans="1:7" x14ac:dyDescent="0.25">
      <c r="A35" t="str">
        <v>Dettori2017_1986</v>
      </c>
      <c r="B35" t="str" cm="1">
        <f t="array" ref="B35:G35">TRANSPOSE(_xlfn._xlws.SORT(_xlfn._xlws.FILTER(plantings[planting_level]&amp;" | "&amp;plantings[planting_level_name],plantings[experiment_ID]=A35)))</f>
        <v>1 | Benatzu_earliest</v>
      </c>
      <c r="C35" t="str">
        <v>2 | Benatzu_mean</v>
      </c>
      <c r="D35" t="str">
        <v>3 | Benatzu_latest</v>
      </c>
      <c r="E35" t="str">
        <v>4 | Ussana_earliest</v>
      </c>
      <c r="F35" t="str">
        <v>5 | Ussana_mean</v>
      </c>
      <c r="G35" t="str">
        <v>6 | Ussana_latest</v>
      </c>
    </row>
    <row r="36" spans="1:7" x14ac:dyDescent="0.25">
      <c r="A36" t="str">
        <v>Dettori2017_1987</v>
      </c>
      <c r="B36" t="str" cm="1">
        <f t="array" ref="B36:G36">TRANSPOSE(_xlfn._xlws.SORT(_xlfn._xlws.FILTER(plantings[planting_level]&amp;" | "&amp;plantings[planting_level_name],plantings[experiment_ID]=A36)))</f>
        <v>1 | Benatzu_earliest</v>
      </c>
      <c r="C36" t="str">
        <v>2 | Benatzu_mean</v>
      </c>
      <c r="D36" t="str">
        <v>3 | Benatzu_latest</v>
      </c>
      <c r="E36" t="str">
        <v>4 | Ussana_earliest</v>
      </c>
      <c r="F36" t="str">
        <v>5 | Ussana_mean</v>
      </c>
      <c r="G36" t="str">
        <v>6 | Ussana_latest</v>
      </c>
    </row>
    <row r="37" spans="1:7" x14ac:dyDescent="0.25">
      <c r="A37" t="str">
        <v>Dettori2017_1988</v>
      </c>
      <c r="B37" t="str" cm="1">
        <f t="array" ref="B37:G37">TRANSPOSE(_xlfn._xlws.SORT(_xlfn._xlws.FILTER(plantings[planting_level]&amp;" | "&amp;plantings[planting_level_name],plantings[experiment_ID]=A37)))</f>
        <v>1 | Benatzu_earliest</v>
      </c>
      <c r="C37" t="str">
        <v>2 | Benatzu_mean</v>
      </c>
      <c r="D37" t="str">
        <v>3 | Benatzu_latest</v>
      </c>
      <c r="E37" t="str">
        <v>4 | Ussana_earliest</v>
      </c>
      <c r="F37" t="str">
        <v>5 | Ussana_mean</v>
      </c>
      <c r="G37" t="str">
        <v>6 | Ussana_latest</v>
      </c>
    </row>
    <row r="38" spans="1:7" x14ac:dyDescent="0.25">
      <c r="A38" t="str">
        <v>Dettori2017_1989</v>
      </c>
      <c r="B38" t="str" cm="1">
        <f t="array" ref="B38:G38">TRANSPOSE(_xlfn._xlws.SORT(_xlfn._xlws.FILTER(plantings[planting_level]&amp;" | "&amp;plantings[planting_level_name],plantings[experiment_ID]=A38)))</f>
        <v>1 | Benatzu_earliest</v>
      </c>
      <c r="C38" t="str">
        <v>2 | Benatzu_mean</v>
      </c>
      <c r="D38" t="str">
        <v>3 | Benatzu_latest</v>
      </c>
      <c r="E38" t="str">
        <v>4 | Ussana_earliest</v>
      </c>
      <c r="F38" t="str">
        <v>5 | Ussana_mean</v>
      </c>
      <c r="G38" t="str">
        <v>6 | Ussana_latest</v>
      </c>
    </row>
    <row r="39" spans="1:7" x14ac:dyDescent="0.25">
      <c r="A39" t="str">
        <v>Dettori2017_1990</v>
      </c>
      <c r="B39" t="str" cm="1">
        <f t="array" ref="B39:G39">TRANSPOSE(_xlfn._xlws.SORT(_xlfn._xlws.FILTER(plantings[planting_level]&amp;" | "&amp;plantings[planting_level_name],plantings[experiment_ID]=A39)))</f>
        <v>1 | Benatzu_earliest</v>
      </c>
      <c r="C39" t="str">
        <v>2 | Benatzu_mean</v>
      </c>
      <c r="D39" t="str">
        <v>3 | Benatzu_latest</v>
      </c>
      <c r="E39" t="str">
        <v>4 | Ussana_earliest</v>
      </c>
      <c r="F39" t="str">
        <v>5 | Ussana_mean</v>
      </c>
      <c r="G39" t="str">
        <v>6 | Ussana_latest</v>
      </c>
    </row>
    <row r="40" spans="1:7" x14ac:dyDescent="0.25">
      <c r="A40" t="str">
        <v>Dettori2017_1991</v>
      </c>
      <c r="B40" t="str" cm="1">
        <f t="array" ref="B40:G40">TRANSPOSE(_xlfn._xlws.SORT(_xlfn._xlws.FILTER(plantings[planting_level]&amp;" | "&amp;plantings[planting_level_name],plantings[experiment_ID]=A40)))</f>
        <v>1 | Benatzu_earliest</v>
      </c>
      <c r="C40" t="str">
        <v>2 | Benatzu_mean</v>
      </c>
      <c r="D40" t="str">
        <v>3 | Benatzu_latest</v>
      </c>
      <c r="E40" t="str">
        <v>4 | Ussana_earliest</v>
      </c>
      <c r="F40" t="str">
        <v>5 | Ussana_mean</v>
      </c>
      <c r="G40" t="str">
        <v>6 | Ussana_latest</v>
      </c>
    </row>
    <row r="41" spans="1:7" x14ac:dyDescent="0.25">
      <c r="A41" t="str">
        <v>Dettori2017_1992</v>
      </c>
      <c r="B41" t="str" cm="1">
        <f t="array" ref="B41:G41">TRANSPOSE(_xlfn._xlws.SORT(_xlfn._xlws.FILTER(plantings[planting_level]&amp;" | "&amp;plantings[planting_level_name],plantings[experiment_ID]=A41)))</f>
        <v>1 | Benatzu_earliest</v>
      </c>
      <c r="C41" t="str">
        <v>2 | Benatzu_mean</v>
      </c>
      <c r="D41" t="str">
        <v>3 | Benatzu_latest</v>
      </c>
      <c r="E41" t="str">
        <v>4 | Ussana_earliest</v>
      </c>
      <c r="F41" t="str">
        <v>5 | Ussana_mean</v>
      </c>
      <c r="G41" t="str">
        <v>6 | Ussana_latest</v>
      </c>
    </row>
    <row r="42" spans="1:7" x14ac:dyDescent="0.25">
      <c r="A42" t="str">
        <v>Dettori2017_1993</v>
      </c>
      <c r="B42" t="str" cm="1">
        <f t="array" ref="B42:G42">TRANSPOSE(_xlfn._xlws.SORT(_xlfn._xlws.FILTER(plantings[planting_level]&amp;" | "&amp;plantings[planting_level_name],plantings[experiment_ID]=A42)))</f>
        <v>1 | Benatzu_earliest</v>
      </c>
      <c r="C42" t="str">
        <v>2 | Benatzu_mean</v>
      </c>
      <c r="D42" t="str">
        <v>3 | Benatzu_latest</v>
      </c>
      <c r="E42" t="str">
        <v>4 | Ussana_earliest</v>
      </c>
      <c r="F42" t="str">
        <v>5 | Ussana_mean</v>
      </c>
      <c r="G42" t="str">
        <v>6 | Ussana_latest</v>
      </c>
    </row>
    <row r="43" spans="1:7" x14ac:dyDescent="0.25">
      <c r="A43" t="str">
        <v>Dettori2017_1994</v>
      </c>
      <c r="B43" t="str" cm="1">
        <f t="array" ref="B43:G43">TRANSPOSE(_xlfn._xlws.SORT(_xlfn._xlws.FILTER(plantings[planting_level]&amp;" | "&amp;plantings[planting_level_name],plantings[experiment_ID]=A43)))</f>
        <v>1 | Benatzu_earliest</v>
      </c>
      <c r="C43" t="str">
        <v>2 | Benatzu_mean</v>
      </c>
      <c r="D43" t="str">
        <v>3 | Benatzu_latest</v>
      </c>
      <c r="E43" t="str">
        <v>4 | Ussana_earliest</v>
      </c>
      <c r="F43" t="str">
        <v>5 | Ussana_mean</v>
      </c>
      <c r="G43" t="str">
        <v>6 | Ussana_latest</v>
      </c>
    </row>
    <row r="44" spans="1:7" x14ac:dyDescent="0.25">
      <c r="A44" t="str">
        <v>Dettori2017_1995</v>
      </c>
      <c r="B44" t="str" cm="1">
        <f t="array" ref="B44:G44">TRANSPOSE(_xlfn._xlws.SORT(_xlfn._xlws.FILTER(plantings[planting_level]&amp;" | "&amp;plantings[planting_level_name],plantings[experiment_ID]=A44)))</f>
        <v>1 | Benatzu_earliest</v>
      </c>
      <c r="C44" t="str">
        <v>2 | Benatzu_mean</v>
      </c>
      <c r="D44" t="str">
        <v>3 | Benatzu_latest</v>
      </c>
      <c r="E44" t="str">
        <v>4 | Ussana_earliest</v>
      </c>
      <c r="F44" t="str">
        <v>5 | Ussana_mean</v>
      </c>
      <c r="G44" t="str">
        <v>6 | Ussana_latest</v>
      </c>
    </row>
    <row r="45" spans="1:7" x14ac:dyDescent="0.25">
      <c r="A45" t="str">
        <v>Dettori2017_1996</v>
      </c>
      <c r="B45" t="str" cm="1">
        <f t="array" ref="B45:G45">TRANSPOSE(_xlfn._xlws.SORT(_xlfn._xlws.FILTER(plantings[planting_level]&amp;" | "&amp;plantings[planting_level_name],plantings[experiment_ID]=A45)))</f>
        <v>1 | Benatzu_earliest</v>
      </c>
      <c r="C45" t="str">
        <v>2 | Benatzu_mean</v>
      </c>
      <c r="D45" t="str">
        <v>3 | Benatzu_latest</v>
      </c>
      <c r="E45" t="str">
        <v>4 | Ussana_earliest</v>
      </c>
      <c r="F45" t="str">
        <v>5 | Ussana_mean</v>
      </c>
      <c r="G45" t="str">
        <v>6 | Ussana_latest</v>
      </c>
    </row>
    <row r="46" spans="1:7" x14ac:dyDescent="0.25">
      <c r="A46" t="str">
        <v>Dettori2017_1997</v>
      </c>
      <c r="B46" t="str" cm="1">
        <f t="array" ref="B46:G46">TRANSPOSE(_xlfn._xlws.SORT(_xlfn._xlws.FILTER(plantings[planting_level]&amp;" | "&amp;plantings[planting_level_name],plantings[experiment_ID]=A46)))</f>
        <v>1 | Benatzu_earliest</v>
      </c>
      <c r="C46" t="str">
        <v>2 | Benatzu_mean</v>
      </c>
      <c r="D46" t="str">
        <v>3 | Benatzu_latest</v>
      </c>
      <c r="E46" t="str">
        <v>4 | Ussana_earliest</v>
      </c>
      <c r="F46" t="str">
        <v>5 | Ussana_mean</v>
      </c>
      <c r="G46" t="str">
        <v>6 | Ussana_latest</v>
      </c>
    </row>
    <row r="47" spans="1:7" x14ac:dyDescent="0.25">
      <c r="A47" t="str">
        <v>Dettori2017_1998</v>
      </c>
      <c r="B47" t="str" cm="1">
        <f t="array" ref="B47:G47">TRANSPOSE(_xlfn._xlws.SORT(_xlfn._xlws.FILTER(plantings[planting_level]&amp;" | "&amp;plantings[planting_level_name],plantings[experiment_ID]=A47)))</f>
        <v>1 | Benatzu_earliest</v>
      </c>
      <c r="C47" t="str">
        <v>2 | Benatzu_mean</v>
      </c>
      <c r="D47" t="str">
        <v>3 | Benatzu_latest</v>
      </c>
      <c r="E47" t="str">
        <v>4 | Ussana_earliest</v>
      </c>
      <c r="F47" t="str">
        <v>5 | Ussana_mean</v>
      </c>
      <c r="G47" t="str">
        <v>6 | Ussana_latest</v>
      </c>
    </row>
    <row r="48" spans="1:7" x14ac:dyDescent="0.25">
      <c r="A48" t="str">
        <v>Dettori2017_1999</v>
      </c>
      <c r="B48" t="str" cm="1">
        <f t="array" ref="B48:G48">TRANSPOSE(_xlfn._xlws.SORT(_xlfn._xlws.FILTER(plantings[planting_level]&amp;" | "&amp;plantings[planting_level_name],plantings[experiment_ID]=A48)))</f>
        <v>1 | Benatzu_earliest</v>
      </c>
      <c r="C48" t="str">
        <v>2 | Benatzu_mean</v>
      </c>
      <c r="D48" t="str">
        <v>3 | Benatzu_latest</v>
      </c>
      <c r="E48" t="str">
        <v>4 | Ussana_earliest</v>
      </c>
      <c r="F48" t="str">
        <v>5 | Ussana_mean</v>
      </c>
      <c r="G48" t="str">
        <v>6 | Ussana_latest</v>
      </c>
    </row>
    <row r="49" spans="1:7" x14ac:dyDescent="0.25">
      <c r="A49" t="str">
        <v>Dettori2017_2000</v>
      </c>
      <c r="B49" t="str" cm="1">
        <f t="array" ref="B49:G49">TRANSPOSE(_xlfn._xlws.SORT(_xlfn._xlws.FILTER(plantings[planting_level]&amp;" | "&amp;plantings[planting_level_name],plantings[experiment_ID]=A49)))</f>
        <v>1 | Benatzu_earliest</v>
      </c>
      <c r="C49" t="str">
        <v>2 | Benatzu_mean</v>
      </c>
      <c r="D49" t="str">
        <v>3 | Benatzu_latest</v>
      </c>
      <c r="E49" t="str">
        <v>4 | Ussana_earliest</v>
      </c>
      <c r="F49" t="str">
        <v>5 | Ussana_mean</v>
      </c>
      <c r="G49" t="str">
        <v>6 | Ussana_latest</v>
      </c>
    </row>
    <row r="50" spans="1:7" x14ac:dyDescent="0.25">
      <c r="A50" t="str">
        <v>Dettori2017_2001</v>
      </c>
      <c r="B50" t="str" cm="1">
        <f t="array" ref="B50:G50">TRANSPOSE(_xlfn._xlws.SORT(_xlfn._xlws.FILTER(plantings[planting_level]&amp;" | "&amp;plantings[planting_level_name],plantings[experiment_ID]=A50)))</f>
        <v>1 | Benatzu_earliest</v>
      </c>
      <c r="C50" t="str">
        <v>2 | Benatzu_mean</v>
      </c>
      <c r="D50" t="str">
        <v>3 | Benatzu_latest</v>
      </c>
      <c r="E50" t="str">
        <v>4 | Ussana_earliest</v>
      </c>
      <c r="F50" t="str">
        <v>5 | Ussana_mean</v>
      </c>
      <c r="G50" t="str">
        <v>6 | Ussana_latest</v>
      </c>
    </row>
    <row r="51" spans="1:7" x14ac:dyDescent="0.25">
      <c r="A51" t="str">
        <v>Dettori2017_2002</v>
      </c>
      <c r="B51" t="str" cm="1">
        <f t="array" ref="B51:G51">TRANSPOSE(_xlfn._xlws.SORT(_xlfn._xlws.FILTER(plantings[planting_level]&amp;" | "&amp;plantings[planting_level_name],plantings[experiment_ID]=A51)))</f>
        <v>1 | Benatzu_earliest</v>
      </c>
      <c r="C51" t="str">
        <v>2 | Benatzu_mean</v>
      </c>
      <c r="D51" t="str">
        <v>3 | Benatzu_latest</v>
      </c>
      <c r="E51" t="str">
        <v>4 | Ussana_earliest</v>
      </c>
      <c r="F51" t="str">
        <v>5 | Ussana_mean</v>
      </c>
      <c r="G51" t="str">
        <v>6 | Ussana_latest</v>
      </c>
    </row>
    <row r="52" spans="1:7" x14ac:dyDescent="0.25">
      <c r="A52" t="str">
        <v>Dettori2017_2003</v>
      </c>
      <c r="B52" t="str" cm="1">
        <f t="array" ref="B52:G52">TRANSPOSE(_xlfn._xlws.SORT(_xlfn._xlws.FILTER(plantings[planting_level]&amp;" | "&amp;plantings[planting_level_name],plantings[experiment_ID]=A52)))</f>
        <v>1 | Benatzu_earliest</v>
      </c>
      <c r="C52" t="str">
        <v>2 | Benatzu_mean</v>
      </c>
      <c r="D52" t="str">
        <v>3 | Benatzu_latest</v>
      </c>
      <c r="E52" t="str">
        <v>4 | Ussana_earliest</v>
      </c>
      <c r="F52" t="str">
        <v>5 | Ussana_mean</v>
      </c>
      <c r="G52" t="str">
        <v>6 | Ussana_latest</v>
      </c>
    </row>
    <row r="53" spans="1:7" x14ac:dyDescent="0.25">
      <c r="A53" t="str">
        <v>Dettori2017_2004</v>
      </c>
      <c r="B53" t="str" cm="1">
        <f t="array" ref="B53:G53">TRANSPOSE(_xlfn._xlws.SORT(_xlfn._xlws.FILTER(plantings[planting_level]&amp;" | "&amp;plantings[planting_level_name],plantings[experiment_ID]=A53)))</f>
        <v>1 | Benatzu_earliest</v>
      </c>
      <c r="C53" t="str">
        <v>2 | Benatzu_mean</v>
      </c>
      <c r="D53" t="str">
        <v>3 | Benatzu_latest</v>
      </c>
      <c r="E53" t="str">
        <v>4 | Ussana_earliest</v>
      </c>
      <c r="F53" t="str">
        <v>5 | Ussana_mean</v>
      </c>
      <c r="G53" t="str">
        <v>6 | Ussana_latest</v>
      </c>
    </row>
    <row r="54" spans="1:7" x14ac:dyDescent="0.25">
      <c r="A54" t="str">
        <v>Dueri2022_2013</v>
      </c>
      <c r="B54" t="str" cm="1">
        <f t="array" ref="B54:C54">TRANSPOSE(_xlfn._xlws.SORT(_xlfn._xlws.FILTER(plantings[planting_level]&amp;" | "&amp;plantings[planting_level_name],plantings[experiment_ID]=A54)))</f>
        <v>1 | Leeston_Ferbruary</v>
      </c>
      <c r="C54" t="str">
        <v>2 | Leeston_late_March</v>
      </c>
    </row>
    <row r="55" spans="1:7" x14ac:dyDescent="0.25">
      <c r="A55" t="str">
        <v>Dueri2022_2014</v>
      </c>
      <c r="B55" t="str" cm="1">
        <f t="array" ref="B55:D55">TRANSPOSE(_xlfn._xlws.SORT(_xlfn._xlws.FILTER(plantings[planting_level]&amp;" | "&amp;plantings[planting_level_name],plantings[experiment_ID]=A55)))</f>
        <v>1 | Leeston_February</v>
      </c>
      <c r="C55" t="str">
        <v>2 | Leeston_late_March</v>
      </c>
      <c r="D55" t="str">
        <v>3 | Leeston_April</v>
      </c>
    </row>
    <row r="56" spans="1:7" x14ac:dyDescent="0.25">
      <c r="A56" t="str">
        <v>Dueri2022_2015</v>
      </c>
      <c r="B56" t="str" cm="1">
        <f t="array" ref="B56:E56">TRANSPOSE(_xlfn._xlws.SORT(_xlfn._xlws.FILTER(plantings[planting_level]&amp;" | "&amp;plantings[planting_level_name],plantings[experiment_ID]=A56)))</f>
        <v>1 | Leeston_Ferbruary</v>
      </c>
      <c r="C56" t="str">
        <v>2 | Leeston_Early_March</v>
      </c>
      <c r="D56" t="str">
        <v>3 | Leeston_Late_March</v>
      </c>
      <c r="E56" t="str">
        <v>4 | Leeston_April</v>
      </c>
    </row>
    <row r="57" spans="1:7" x14ac:dyDescent="0.25">
      <c r="A57" t="str">
        <v>Dueri2022_2016</v>
      </c>
      <c r="B57" t="str" cm="1">
        <f t="array" ref="B57:E57">TRANSPOSE(_xlfn._xlws.SORT(_xlfn._xlws.FILTER(plantings[planting_level]&amp;" | "&amp;plantings[planting_level_name],plantings[experiment_ID]=A57)))</f>
        <v>1 | Wakanui_February</v>
      </c>
      <c r="C57" t="str">
        <v>2 | Wakanui_Early_March</v>
      </c>
      <c r="D57" t="str">
        <v>3 | Wakanui_Late_March</v>
      </c>
      <c r="E57" t="str">
        <v>4 | Wakanui_April</v>
      </c>
    </row>
    <row r="58" spans="1:7" x14ac:dyDescent="0.25">
      <c r="A58" t="str">
        <v>Dueri2022_2017</v>
      </c>
      <c r="B58" t="str" cm="1">
        <f t="array" ref="B58:E58">TRANSPOSE(_xlfn._xlws.SORT(_xlfn._xlws.FILTER(plantings[planting_level]&amp;" | "&amp;plantings[planting_level_name],plantings[experiment_ID]=A58)))</f>
        <v>1 | Wakanui_February</v>
      </c>
      <c r="C58" t="str">
        <v>2 | Wakanui_Early_March</v>
      </c>
      <c r="D58" t="str">
        <v>3 | Wakanui_Late_March</v>
      </c>
      <c r="E58" t="str">
        <v>4 | Wakanui_April</v>
      </c>
    </row>
    <row r="59" spans="1:7" x14ac:dyDescent="0.25">
      <c r="A59" t="str">
        <v>Dueri2022_2018</v>
      </c>
      <c r="B59" t="str" cm="1">
        <f t="array" ref="B59:D59">TRANSPOSE(_xlfn._xlws.SORT(_xlfn._xlws.FILTER(plantings[planting_level]&amp;" | "&amp;plantings[planting_level_name],plantings[experiment_ID]=A59)))</f>
        <v>1 | Wakanui_Early_March</v>
      </c>
      <c r="C59" t="str">
        <v>2 | Wakanui_Late_March</v>
      </c>
      <c r="D59" t="str">
        <v>3 | Wakanui_April</v>
      </c>
    </row>
    <row r="60" spans="1:7" x14ac:dyDescent="0.25">
      <c r="A60" t="str">
        <v>Fernando2013_2007</v>
      </c>
      <c r="B60" t="str" cm="1">
        <f t="array" ref="B60:C60">TRANSPOSE(_xlfn._xlws.SORT(_xlfn._xlws.FILTER(plantings[planting_level]&amp;" | "&amp;plantings[planting_level_name],plantings[experiment_ID]=A60)))</f>
        <v>1 | TOS1</v>
      </c>
      <c r="C60" t="str">
        <v>2 | TOS2</v>
      </c>
    </row>
    <row r="61" spans="1:7" x14ac:dyDescent="0.25">
      <c r="A61" t="str">
        <v>Fernando2013_2008</v>
      </c>
      <c r="B61" t="str" cm="1">
        <f t="array" ref="B61:C61">TRANSPOSE(_xlfn._xlws.SORT(_xlfn._xlws.FILTER(plantings[planting_level]&amp;" | "&amp;plantings[planting_level_name],plantings[experiment_ID]=A61)))</f>
        <v>1 | TOS1</v>
      </c>
      <c r="C61" t="str">
        <v>2 | TOS2</v>
      </c>
    </row>
    <row r="62" spans="1:7" x14ac:dyDescent="0.25">
      <c r="A62" t="str">
        <v>Fernando2013_2009</v>
      </c>
      <c r="B62" t="str" cm="1">
        <f t="array" ref="B62:C62">TRANSPOSE(_xlfn._xlws.SORT(_xlfn._xlws.FILTER(plantings[planting_level]&amp;" | "&amp;plantings[planting_level_name],plantings[experiment_ID]=A62)))</f>
        <v>1 | TOS1</v>
      </c>
      <c r="C62" t="str">
        <v>2 | TOS2</v>
      </c>
    </row>
    <row r="63" spans="1:7" x14ac:dyDescent="0.25">
      <c r="A63" t="str">
        <v>Hunsaker1996_1993</v>
      </c>
      <c r="B63" t="str" cm="1">
        <f t="array" ref="B63">TRANSPOSE(_xlfn._xlws.SORT(_xlfn._xlws.FILTER(plantings[planting_level]&amp;" | "&amp;plantings[planting_level_name],plantings[experiment_ID]=A63)))</f>
        <v xml:space="preserve">1 | </v>
      </c>
    </row>
    <row r="64" spans="1:7" x14ac:dyDescent="0.25">
      <c r="A64" t="str">
        <v>Hunsaker1996_1994</v>
      </c>
      <c r="B64" t="str" cm="1">
        <f t="array" ref="B64">TRANSPOSE(_xlfn._xlws.SORT(_xlfn._xlws.FILTER(plantings[planting_level]&amp;" | "&amp;plantings[planting_level_name],plantings[experiment_ID]=A64)))</f>
        <v xml:space="preserve">1 | </v>
      </c>
    </row>
    <row r="65" spans="1:2" x14ac:dyDescent="0.25">
      <c r="A65" t="str">
        <v>Iqba2014_1998</v>
      </c>
      <c r="B65" t="str" cm="1">
        <f t="array" ref="B65">TRANSPOSE(_xlfn._xlws.SORT(_xlfn._xlws.FILTER(plantings[planting_level]&amp;" | "&amp;plantings[planting_level_name],plantings[experiment_ID]=A65)))</f>
        <v xml:space="preserve">1 | </v>
      </c>
    </row>
    <row r="66" spans="1:2" x14ac:dyDescent="0.25">
      <c r="A66" t="str">
        <v>Iqba2014_1999</v>
      </c>
      <c r="B66" t="str" cm="1">
        <f t="array" ref="B66">TRANSPOSE(_xlfn._xlws.SORT(_xlfn._xlws.FILTER(plantings[planting_level]&amp;" | "&amp;plantings[planting_level_name],plantings[experiment_ID]=A66)))</f>
        <v xml:space="preserve">1 | </v>
      </c>
    </row>
    <row r="67" spans="1:2" x14ac:dyDescent="0.25">
      <c r="A67" t="str">
        <v>Iqba2014_2000</v>
      </c>
      <c r="B67" t="str" cm="1">
        <f t="array" ref="B67">TRANSPOSE(_xlfn._xlws.SORT(_xlfn._xlws.FILTER(plantings[planting_level]&amp;" | "&amp;plantings[planting_level_name],plantings[experiment_ID]=A67)))</f>
        <v xml:space="preserve">1 | </v>
      </c>
    </row>
    <row r="68" spans="1:2" x14ac:dyDescent="0.25">
      <c r="A68" t="str">
        <v>Li2014_1979</v>
      </c>
      <c r="B68" t="str" cm="1">
        <f t="array" ref="B68">TRANSPOSE(_xlfn._xlws.SORT(_xlfn._xlws.FILTER(plantings[planting_level]&amp;" | "&amp;plantings[planting_level_name],plantings[experiment_ID]=A68)))</f>
        <v xml:space="preserve">1 | </v>
      </c>
    </row>
    <row r="69" spans="1:2" x14ac:dyDescent="0.25">
      <c r="A69" t="str">
        <v>Li2014_1980</v>
      </c>
      <c r="B69" t="str" cm="1">
        <f t="array" ref="B69">TRANSPOSE(_xlfn._xlws.SORT(_xlfn._xlws.FILTER(plantings[planting_level]&amp;" | "&amp;plantings[planting_level_name],plantings[experiment_ID]=A69)))</f>
        <v xml:space="preserve">1 | </v>
      </c>
    </row>
    <row r="70" spans="1:2" x14ac:dyDescent="0.25">
      <c r="A70" t="str">
        <v>Li2014_1981</v>
      </c>
      <c r="B70" t="str" cm="1">
        <f t="array" ref="B70">TRANSPOSE(_xlfn._xlws.SORT(_xlfn._xlws.FILTER(plantings[planting_level]&amp;" | "&amp;plantings[planting_level_name],plantings[experiment_ID]=A70)))</f>
        <v xml:space="preserve">1 | </v>
      </c>
    </row>
    <row r="71" spans="1:2" x14ac:dyDescent="0.25">
      <c r="A71" t="str">
        <v>Li2014_1982</v>
      </c>
      <c r="B71" t="str" cm="1">
        <f t="array" ref="B71">TRANSPOSE(_xlfn._xlws.SORT(_xlfn._xlws.FILTER(plantings[planting_level]&amp;" | "&amp;plantings[planting_level_name],plantings[experiment_ID]=A71)))</f>
        <v xml:space="preserve">1 | </v>
      </c>
    </row>
    <row r="72" spans="1:2" x14ac:dyDescent="0.25">
      <c r="A72" t="str">
        <v>Li2014_1983</v>
      </c>
      <c r="B72" t="str" cm="1">
        <f t="array" ref="B72">TRANSPOSE(_xlfn._xlws.SORT(_xlfn._xlws.FILTER(plantings[planting_level]&amp;" | "&amp;plantings[planting_level_name],plantings[experiment_ID]=A72)))</f>
        <v xml:space="preserve">1 | </v>
      </c>
    </row>
    <row r="73" spans="1:2" x14ac:dyDescent="0.25">
      <c r="A73" t="str">
        <v>Li2014_1984</v>
      </c>
      <c r="B73" t="str" cm="1">
        <f t="array" ref="B73">TRANSPOSE(_xlfn._xlws.SORT(_xlfn._xlws.FILTER(plantings[planting_level]&amp;" | "&amp;plantings[planting_level_name],plantings[experiment_ID]=A73)))</f>
        <v xml:space="preserve">1 | </v>
      </c>
    </row>
    <row r="74" spans="1:2" x14ac:dyDescent="0.25">
      <c r="A74" t="str">
        <v>Li2014_1985</v>
      </c>
      <c r="B74" t="str" cm="1">
        <f t="array" ref="B74">TRANSPOSE(_xlfn._xlws.SORT(_xlfn._xlws.FILTER(plantings[planting_level]&amp;" | "&amp;plantings[planting_level_name],plantings[experiment_ID]=A74)))</f>
        <v xml:space="preserve">1 | </v>
      </c>
    </row>
    <row r="75" spans="1:2" x14ac:dyDescent="0.25">
      <c r="A75" t="str">
        <v>Li2014_1986</v>
      </c>
      <c r="B75" t="str" cm="1">
        <f t="array" ref="B75">TRANSPOSE(_xlfn._xlws.SORT(_xlfn._xlws.FILTER(plantings[planting_level]&amp;" | "&amp;plantings[planting_level_name],plantings[experiment_ID]=A75)))</f>
        <v xml:space="preserve">1 | </v>
      </c>
    </row>
    <row r="76" spans="1:2" x14ac:dyDescent="0.25">
      <c r="A76" t="str">
        <v>Li2014_1987</v>
      </c>
      <c r="B76" t="str" cm="1">
        <f t="array" ref="B76">TRANSPOSE(_xlfn._xlws.SORT(_xlfn._xlws.FILTER(plantings[planting_level]&amp;" | "&amp;plantings[planting_level_name],plantings[experiment_ID]=A76)))</f>
        <v xml:space="preserve">1 | </v>
      </c>
    </row>
    <row r="77" spans="1:2" x14ac:dyDescent="0.25">
      <c r="A77" t="str">
        <v>Li2014_1988</v>
      </c>
      <c r="B77" t="str" cm="1">
        <f t="array" ref="B77">TRANSPOSE(_xlfn._xlws.SORT(_xlfn._xlws.FILTER(plantings[planting_level]&amp;" | "&amp;plantings[planting_level_name],plantings[experiment_ID]=A77)))</f>
        <v xml:space="preserve">1 | </v>
      </c>
    </row>
    <row r="78" spans="1:2" x14ac:dyDescent="0.25">
      <c r="A78" t="str">
        <v>Li2014_1989</v>
      </c>
      <c r="B78" t="str" cm="1">
        <f t="array" ref="B78">TRANSPOSE(_xlfn._xlws.SORT(_xlfn._xlws.FILTER(plantings[planting_level]&amp;" | "&amp;plantings[planting_level_name],plantings[experiment_ID]=A78)))</f>
        <v xml:space="preserve">1 | </v>
      </c>
    </row>
    <row r="79" spans="1:2" x14ac:dyDescent="0.25">
      <c r="A79" t="str">
        <v>Li2014_1990</v>
      </c>
      <c r="B79" t="str" cm="1">
        <f t="array" ref="B79">TRANSPOSE(_xlfn._xlws.SORT(_xlfn._xlws.FILTER(plantings[planting_level]&amp;" | "&amp;plantings[planting_level_name],plantings[experiment_ID]=A79)))</f>
        <v xml:space="preserve">1 | </v>
      </c>
    </row>
    <row r="80" spans="1:2" x14ac:dyDescent="0.25">
      <c r="A80" t="str">
        <v>Li2014_1991</v>
      </c>
      <c r="B80" t="str" cm="1">
        <f t="array" ref="B80">TRANSPOSE(_xlfn._xlws.SORT(_xlfn._xlws.FILTER(plantings[planting_level]&amp;" | "&amp;plantings[planting_level_name],plantings[experiment_ID]=A80)))</f>
        <v xml:space="preserve">1 | </v>
      </c>
    </row>
    <row r="81" spans="1:2" x14ac:dyDescent="0.25">
      <c r="A81" t="str">
        <v>Li2014_1992</v>
      </c>
      <c r="B81" t="str" cm="1">
        <f t="array" ref="B81">TRANSPOSE(_xlfn._xlws.SORT(_xlfn._xlws.FILTER(plantings[planting_level]&amp;" | "&amp;plantings[planting_level_name],plantings[experiment_ID]=A81)))</f>
        <v xml:space="preserve">1 | </v>
      </c>
    </row>
    <row r="82" spans="1:2" x14ac:dyDescent="0.25">
      <c r="A82" t="str">
        <v>Shoukat2024_2021</v>
      </c>
      <c r="B82" t="str" cm="1">
        <f t="array" ref="B82">TRANSPOSE(_xlfn._xlws.SORT(_xlfn._xlws.FILTER(plantings[planting_level]&amp;" | "&amp;plantings[planting_level_name],plantings[experiment_ID]=A82)))</f>
        <v xml:space="preserve">1 | </v>
      </c>
    </row>
    <row r="83" spans="1:2" x14ac:dyDescent="0.25">
      <c r="A83" t="str">
        <v>Shoukat2024_2022</v>
      </c>
      <c r="B83" t="str" cm="1">
        <f t="array" ref="B83">TRANSPOSE(_xlfn._xlws.SORT(_xlfn._xlws.FILTER(plantings[planting_level]&amp;" | "&amp;plantings[planting_level_name],plantings[experiment_ID]=A83)))</f>
        <v xml:space="preserve">1 | </v>
      </c>
    </row>
    <row r="84" spans="1:2" x14ac:dyDescent="0.25">
      <c r="A84" t="str">
        <v>Spiertz1978_1976</v>
      </c>
      <c r="B84" t="str" cm="1">
        <f t="array" ref="B84">TRANSPOSE(_xlfn._xlws.SORT(_xlfn._xlws.FILTER(plantings[planting_level]&amp;" | "&amp;plantings[planting_level_name],plantings[experiment_ID]=A84)))</f>
        <v xml:space="preserve">1 | </v>
      </c>
    </row>
    <row r="85" spans="1:2" x14ac:dyDescent="0.25">
      <c r="A85" t="str">
        <v>Ventrella2016_1977</v>
      </c>
      <c r="B85" t="str" cm="1">
        <f t="array" ref="B85">TRANSPOSE(_xlfn._xlws.SORT(_xlfn._xlws.FILTER(plantings[planting_level]&amp;" | "&amp;plantings[planting_level_name],plantings[experiment_ID]=A85)))</f>
        <v xml:space="preserve">1 | </v>
      </c>
    </row>
    <row r="86" spans="1:2" x14ac:dyDescent="0.25">
      <c r="A86" t="str">
        <v>Ventrella2016_1978</v>
      </c>
      <c r="B86" t="str" cm="1">
        <f t="array" ref="B86">TRANSPOSE(_xlfn._xlws.SORT(_xlfn._xlws.FILTER(plantings[planting_level]&amp;" | "&amp;plantings[planting_level_name],plantings[experiment_ID]=A86)))</f>
        <v xml:space="preserve">1 | </v>
      </c>
    </row>
    <row r="87" spans="1:2" x14ac:dyDescent="0.25">
      <c r="A87" t="str">
        <v>Ventrella2016_1979</v>
      </c>
      <c r="B87" t="str" cm="1">
        <f t="array" ref="B87">TRANSPOSE(_xlfn._xlws.SORT(_xlfn._xlws.FILTER(plantings[planting_level]&amp;" | "&amp;plantings[planting_level_name],plantings[experiment_ID]=A87)))</f>
        <v xml:space="preserve">1 | </v>
      </c>
    </row>
    <row r="88" spans="1:2" x14ac:dyDescent="0.25">
      <c r="A88" t="str">
        <v>Ventrella2016_1980</v>
      </c>
      <c r="B88" t="str" cm="1">
        <f t="array" ref="B88">TRANSPOSE(_xlfn._xlws.SORT(_xlfn._xlws.FILTER(plantings[planting_level]&amp;" | "&amp;plantings[planting_level_name],plantings[experiment_ID]=A88)))</f>
        <v xml:space="preserve">1 | </v>
      </c>
    </row>
    <row r="89" spans="1:2" x14ac:dyDescent="0.25">
      <c r="A89" t="str">
        <v>Ventrella2016_1981</v>
      </c>
      <c r="B89" t="str" cm="1">
        <f t="array" ref="B89">TRANSPOSE(_xlfn._xlws.SORT(_xlfn._xlws.FILTER(plantings[planting_level]&amp;" | "&amp;plantings[planting_level_name],plantings[experiment_ID]=A89)))</f>
        <v xml:space="preserve">1 | </v>
      </c>
    </row>
    <row r="90" spans="1:2" x14ac:dyDescent="0.25">
      <c r="A90" t="str">
        <v>Ventrella2016_1982</v>
      </c>
      <c r="B90" t="str" cm="1">
        <f t="array" ref="B90">TRANSPOSE(_xlfn._xlws.SORT(_xlfn._xlws.FILTER(plantings[planting_level]&amp;" | "&amp;plantings[planting_level_name],plantings[experiment_ID]=A90)))</f>
        <v xml:space="preserve">1 | </v>
      </c>
    </row>
    <row r="91" spans="1:2" x14ac:dyDescent="0.25">
      <c r="A91" t="str">
        <v>Ventrella2016_1983</v>
      </c>
      <c r="B91" t="str" cm="1">
        <f t="array" ref="B91">TRANSPOSE(_xlfn._xlws.SORT(_xlfn._xlws.FILTER(plantings[planting_level]&amp;" | "&amp;plantings[planting_level_name],plantings[experiment_ID]=A91)))</f>
        <v xml:space="preserve">1 | </v>
      </c>
    </row>
    <row r="92" spans="1:2" x14ac:dyDescent="0.25">
      <c r="A92" t="str">
        <v>Ventrella2016_1984</v>
      </c>
      <c r="B92" t="str" cm="1">
        <f t="array" ref="B92">TRANSPOSE(_xlfn._xlws.SORT(_xlfn._xlws.FILTER(plantings[planting_level]&amp;" | "&amp;plantings[planting_level_name],plantings[experiment_ID]=A92)))</f>
        <v xml:space="preserve">1 | </v>
      </c>
    </row>
    <row r="93" spans="1:2" x14ac:dyDescent="0.25">
      <c r="A93" t="str">
        <v>Ventrella2016_1985</v>
      </c>
      <c r="B93" t="str" cm="1">
        <f t="array" ref="B93">TRANSPOSE(_xlfn._xlws.SORT(_xlfn._xlws.FILTER(plantings[planting_level]&amp;" | "&amp;plantings[planting_level_name],plantings[experiment_ID]=A93)))</f>
        <v xml:space="preserve">1 | </v>
      </c>
    </row>
    <row r="94" spans="1:2" x14ac:dyDescent="0.25">
      <c r="A94" t="str">
        <v>Ventrella2016_1986</v>
      </c>
      <c r="B94" t="str" cm="1">
        <f t="array" ref="B94">TRANSPOSE(_xlfn._xlws.SORT(_xlfn._xlws.FILTER(plantings[planting_level]&amp;" | "&amp;plantings[planting_level_name],plantings[experiment_ID]=A94)))</f>
        <v xml:space="preserve">1 | </v>
      </c>
    </row>
    <row r="95" spans="1:2" x14ac:dyDescent="0.25">
      <c r="A95" t="str">
        <v>Ventrella2016_1987</v>
      </c>
      <c r="B95" t="str" cm="1">
        <f t="array" ref="B95">TRANSPOSE(_xlfn._xlws.SORT(_xlfn._xlws.FILTER(plantings[planting_level]&amp;" | "&amp;plantings[planting_level_name],plantings[experiment_ID]=A95)))</f>
        <v xml:space="preserve">1 | </v>
      </c>
    </row>
    <row r="96" spans="1:2" x14ac:dyDescent="0.25">
      <c r="A96" t="str">
        <v>Ventrella2016_1988</v>
      </c>
      <c r="B96" t="str" cm="1">
        <f t="array" ref="B96">TRANSPOSE(_xlfn._xlws.SORT(_xlfn._xlws.FILTER(plantings[planting_level]&amp;" | "&amp;plantings[planting_level_name],plantings[experiment_ID]=A96)))</f>
        <v xml:space="preserve">1 | </v>
      </c>
    </row>
    <row r="97" spans="1:2" x14ac:dyDescent="0.25">
      <c r="A97" t="str">
        <v>Ventrella2016_1989</v>
      </c>
      <c r="B97" t="str" cm="1">
        <f t="array" ref="B97">TRANSPOSE(_xlfn._xlws.SORT(_xlfn._xlws.FILTER(plantings[planting_level]&amp;" | "&amp;plantings[planting_level_name],plantings[experiment_ID]=A97)))</f>
        <v xml:space="preserve">1 | </v>
      </c>
    </row>
    <row r="98" spans="1:2" x14ac:dyDescent="0.25">
      <c r="A98" t="str">
        <v>Ventrella2016_1990</v>
      </c>
      <c r="B98" t="str" cm="1">
        <f t="array" ref="B98">TRANSPOSE(_xlfn._xlws.SORT(_xlfn._xlws.FILTER(plantings[planting_level]&amp;" | "&amp;plantings[planting_level_name],plantings[experiment_ID]=A98)))</f>
        <v xml:space="preserve">1 | </v>
      </c>
    </row>
    <row r="99" spans="1:2" x14ac:dyDescent="0.25">
      <c r="A99" t="str">
        <v>Ventrella2016_1991</v>
      </c>
      <c r="B99" t="str" cm="1">
        <f t="array" ref="B99">TRANSPOSE(_xlfn._xlws.SORT(_xlfn._xlws.FILTER(plantings[planting_level]&amp;" | "&amp;plantings[planting_level_name],plantings[experiment_ID]=A99)))</f>
        <v xml:space="preserve">1 | </v>
      </c>
    </row>
    <row r="100" spans="1:2" x14ac:dyDescent="0.25">
      <c r="A100" t="str">
        <v>Ventrella2016_1992</v>
      </c>
      <c r="B100" t="str" cm="1">
        <f t="array" ref="B100">TRANSPOSE(_xlfn._xlws.SORT(_xlfn._xlws.FILTER(plantings[planting_level]&amp;" | "&amp;plantings[planting_level_name],plantings[experiment_ID]=A100)))</f>
        <v xml:space="preserve">1 | </v>
      </c>
    </row>
    <row r="101" spans="1:2" x14ac:dyDescent="0.25">
      <c r="A101" t="str">
        <v>Ventrella2016_1993</v>
      </c>
      <c r="B101" t="str" cm="1">
        <f t="array" ref="B101">TRANSPOSE(_xlfn._xlws.SORT(_xlfn._xlws.FILTER(plantings[planting_level]&amp;" | "&amp;plantings[planting_level_name],plantings[experiment_ID]=A101)))</f>
        <v xml:space="preserve">1 | </v>
      </c>
    </row>
    <row r="102" spans="1:2" x14ac:dyDescent="0.25">
      <c r="A102" t="str">
        <v>Ventrella2016_1994</v>
      </c>
      <c r="B102" t="str" cm="1">
        <f t="array" ref="B102">TRANSPOSE(_xlfn._xlws.SORT(_xlfn._xlws.FILTER(plantings[planting_level]&amp;" | "&amp;plantings[planting_level_name],plantings[experiment_ID]=A102)))</f>
        <v xml:space="preserve">1 | </v>
      </c>
    </row>
    <row r="103" spans="1:2" x14ac:dyDescent="0.25">
      <c r="A103" t="str">
        <v>Ventrella2016_1995</v>
      </c>
      <c r="B103" t="str" cm="1">
        <f t="array" ref="B103">TRANSPOSE(_xlfn._xlws.SORT(_xlfn._xlws.FILTER(plantings[planting_level]&amp;" | "&amp;plantings[planting_level_name],plantings[experiment_ID]=A103)))</f>
        <v xml:space="preserve">1 | </v>
      </c>
    </row>
    <row r="104" spans="1:2" x14ac:dyDescent="0.25">
      <c r="A104" t="str">
        <v>Ventrella2016_1996</v>
      </c>
      <c r="B104" t="str" cm="1">
        <f t="array" ref="B104">TRANSPOSE(_xlfn._xlws.SORT(_xlfn._xlws.FILTER(plantings[planting_level]&amp;" | "&amp;plantings[planting_level_name],plantings[experiment_ID]=A104)))</f>
        <v xml:space="preserve">1 | </v>
      </c>
    </row>
    <row r="105" spans="1:2" x14ac:dyDescent="0.25">
      <c r="A105" t="str">
        <v>Ventrella2016_1997</v>
      </c>
      <c r="B105" t="str" cm="1">
        <f t="array" ref="B105">TRANSPOSE(_xlfn._xlws.SORT(_xlfn._xlws.FILTER(plantings[planting_level]&amp;" | "&amp;plantings[planting_level_name],plantings[experiment_ID]=A105)))</f>
        <v xml:space="preserve">1 | </v>
      </c>
    </row>
    <row r="106" spans="1:2" x14ac:dyDescent="0.25">
      <c r="A106" t="str">
        <v>Ventrella2016_1998</v>
      </c>
      <c r="B106" t="str" cm="1">
        <f t="array" ref="B106">TRANSPOSE(_xlfn._xlws.SORT(_xlfn._xlws.FILTER(plantings[planting_level]&amp;" | "&amp;plantings[planting_level_name],plantings[experiment_ID]=A106)))</f>
        <v xml:space="preserve">1 | </v>
      </c>
    </row>
    <row r="107" spans="1:2" x14ac:dyDescent="0.25">
      <c r="A107" t="str">
        <v>Ventrella2016_1999</v>
      </c>
      <c r="B107" t="str" cm="1">
        <f t="array" ref="B107">TRANSPOSE(_xlfn._xlws.SORT(_xlfn._xlws.FILTER(plantings[planting_level]&amp;" | "&amp;plantings[planting_level_name],plantings[experiment_ID]=A107)))</f>
        <v xml:space="preserve">1 | </v>
      </c>
    </row>
    <row r="108" spans="1:2" x14ac:dyDescent="0.25">
      <c r="A108" t="str">
        <v>Ventrella2016_2000</v>
      </c>
      <c r="B108" t="str" cm="1">
        <f t="array" ref="B108">TRANSPOSE(_xlfn._xlws.SORT(_xlfn._xlws.FILTER(plantings[planting_level]&amp;" | "&amp;plantings[planting_level_name],plantings[experiment_ID]=A108)))</f>
        <v xml:space="preserve">1 | </v>
      </c>
    </row>
    <row r="109" spans="1:2" x14ac:dyDescent="0.25">
      <c r="A109" t="str">
        <v>Ventrella2016_2001</v>
      </c>
      <c r="B109" t="str" cm="1">
        <f t="array" ref="B109">TRANSPOSE(_xlfn._xlws.SORT(_xlfn._xlws.FILTER(plantings[planting_level]&amp;" | "&amp;plantings[planting_level_name],plantings[experiment_ID]=A109)))</f>
        <v xml:space="preserve">1 | </v>
      </c>
    </row>
    <row r="110" spans="1:2" x14ac:dyDescent="0.25">
      <c r="A110" t="str">
        <v>Ventrella2016_2002</v>
      </c>
      <c r="B110" t="str" cm="1">
        <f t="array" ref="B110">TRANSPOSE(_xlfn._xlws.SORT(_xlfn._xlws.FILTER(plantings[planting_level]&amp;" | "&amp;plantings[planting_level_name],plantings[experiment_ID]=A110)))</f>
        <v xml:space="preserve">1 | </v>
      </c>
    </row>
    <row r="111" spans="1:2" x14ac:dyDescent="0.25">
      <c r="A111" t="str">
        <v>Ventrella2016_2003</v>
      </c>
      <c r="B111" t="str" cm="1">
        <f t="array" ref="B111">TRANSPOSE(_xlfn._xlws.SORT(_xlfn._xlws.FILTER(plantings[planting_level]&amp;" | "&amp;plantings[planting_level_name],plantings[experiment_ID]=A111)))</f>
        <v xml:space="preserve">1 | </v>
      </c>
    </row>
    <row r="112" spans="1:2" x14ac:dyDescent="0.25">
      <c r="A112" t="str">
        <v>Ventrella2016_2004</v>
      </c>
      <c r="B112" t="str" cm="1">
        <f t="array" ref="B112">TRANSPOSE(_xlfn._xlws.SORT(_xlfn._xlws.FILTER(plantings[planting_level]&amp;" | "&amp;plantings[planting_level_name],plantings[experiment_ID]=A112)))</f>
        <v xml:space="preserve">1 | </v>
      </c>
    </row>
    <row r="113" spans="1:2" x14ac:dyDescent="0.25">
      <c r="A113" t="str">
        <v>Ventrella2016_2005</v>
      </c>
      <c r="B113" t="str" cm="1">
        <f t="array" ref="B113">TRANSPOSE(_xlfn._xlws.SORT(_xlfn._xlws.FILTER(plantings[planting_level]&amp;" | "&amp;plantings[planting_level_name],plantings[experiment_ID]=A113)))</f>
        <v xml:space="preserve">1 | </v>
      </c>
    </row>
    <row r="114" spans="1:2" x14ac:dyDescent="0.25">
      <c r="A114" t="str">
        <v>Ventrella2016_2006</v>
      </c>
      <c r="B114" t="str" cm="1">
        <f t="array" ref="B114">TRANSPOSE(_xlfn._xlws.SORT(_xlfn._xlws.FILTER(plantings[planting_level]&amp;" | "&amp;plantings[planting_level_name],plantings[experiment_ID]=A114)))</f>
        <v xml:space="preserve">1 | </v>
      </c>
    </row>
    <row r="115" spans="1:2" x14ac:dyDescent="0.25">
      <c r="A115" t="str">
        <v>Ventrella2016_2007</v>
      </c>
      <c r="B115" t="str" cm="1">
        <f t="array" ref="B115">TRANSPOSE(_xlfn._xlws.SORT(_xlfn._xlws.FILTER(plantings[planting_level]&amp;" | "&amp;plantings[planting_level_name],plantings[experiment_ID]=A115)))</f>
        <v xml:space="preserve">1 | </v>
      </c>
    </row>
    <row r="116" spans="1:2" x14ac:dyDescent="0.25">
      <c r="A116" t="str">
        <v>Ventrella2016_2008</v>
      </c>
      <c r="B116" t="str" cm="1">
        <f t="array" ref="B116">TRANSPOSE(_xlfn._xlws.SORT(_xlfn._xlws.FILTER(plantings[planting_level]&amp;" | "&amp;plantings[planting_level_name],plantings[experiment_ID]=A116)))</f>
        <v xml:space="preserve">1 | </v>
      </c>
    </row>
    <row r="117" spans="1:2" x14ac:dyDescent="0.25">
      <c r="A117" t="str">
        <v>Ventrella2016_2009</v>
      </c>
      <c r="B117" t="str" cm="1">
        <f t="array" ref="B117">TRANSPOSE(_xlfn._xlws.SORT(_xlfn._xlws.FILTER(plantings[planting_level]&amp;" | "&amp;plantings[planting_level_name],plantings[experiment_ID]=A117)))</f>
        <v xml:space="preserve">1 | </v>
      </c>
    </row>
    <row r="118" spans="1:2" x14ac:dyDescent="0.25">
      <c r="A118" t="str">
        <v>Ventrella2016_2010</v>
      </c>
      <c r="B118" t="str" cm="1">
        <f t="array" ref="B118">TRANSPOSE(_xlfn._xlws.SORT(_xlfn._xlws.FILTER(plantings[planting_level]&amp;" | "&amp;plantings[planting_level_name],plantings[experiment_ID]=A118)))</f>
        <v xml:space="preserve">1 | </v>
      </c>
    </row>
    <row r="119" spans="1:2" x14ac:dyDescent="0.25">
      <c r="A119" t="str">
        <v>Ventrella2016_2011</v>
      </c>
      <c r="B119" t="str" cm="1">
        <f t="array" ref="B119">TRANSPOSE(_xlfn._xlws.SORT(_xlfn._xlws.FILTER(plantings[planting_level]&amp;" | "&amp;plantings[planting_level_name],plantings[experiment_ID]=A119)))</f>
        <v xml:space="preserve">1 | </v>
      </c>
    </row>
    <row r="120" spans="1:2" x14ac:dyDescent="0.25">
      <c r="A120" t="str">
        <v>Ventrella2016_2012</v>
      </c>
      <c r="B120" t="str" cm="1">
        <f t="array" ref="B120">TRANSPOSE(_xlfn._xlws.SORT(_xlfn._xlws.FILTER(plantings[planting_level]&amp;" | "&amp;plantings[planting_level_name],plantings[experiment_ID]=A120)))</f>
        <v xml:space="preserve">1 | </v>
      </c>
    </row>
    <row r="121" spans="1:2" x14ac:dyDescent="0.25">
      <c r="B121" t="str" cm="1">
        <f t="array" ref="B121">TRANSPOSE(_xlfn._xlws.SORT(_xlfn._xlws.FILTER(plantings[planting_level]&amp;" | "&amp;plantings[planting_level_name],plantings[experiment_ID]=A121)))</f>
        <v xml:space="preserve"> | </v>
      </c>
    </row>
    <row r="122" spans="1:2" x14ac:dyDescent="0.25">
      <c r="B122" t="str" cm="1">
        <f t="array" ref="B122">TRANSPOSE(_xlfn._xlws.SORT(_xlfn._xlws.FILTER(plantings[planting_level]&amp;" | "&amp;plantings[planting_level_name],plantings[experiment_ID]=A122)))</f>
        <v xml:space="preserve"> | </v>
      </c>
    </row>
    <row r="123" spans="1:2" x14ac:dyDescent="0.25">
      <c r="B123" t="str" cm="1">
        <f t="array" ref="B123">TRANSPOSE(_xlfn._xlws.SORT(_xlfn._xlws.FILTER(plantings[planting_level]&amp;" | "&amp;plantings[planting_level_name],plantings[experiment_ID]=A123)))</f>
        <v xml:space="preserve"> | </v>
      </c>
    </row>
    <row r="124" spans="1:2" x14ac:dyDescent="0.25">
      <c r="B124" t="str" cm="1">
        <f t="array" ref="B124">TRANSPOSE(_xlfn._xlws.SORT(_xlfn._xlws.FILTER(plantings[planting_level]&amp;" | "&amp;plantings[planting_level_name],plantings[experiment_ID]=A124)))</f>
        <v xml:space="preserve"> | </v>
      </c>
    </row>
    <row r="125" spans="1:2" x14ac:dyDescent="0.25">
      <c r="B125" t="str" cm="1">
        <f t="array" ref="B125">TRANSPOSE(_xlfn._xlws.SORT(_xlfn._xlws.FILTER(plantings[planting_level]&amp;" | "&amp;plantings[planting_level_name],plantings[experiment_ID]=A125)))</f>
        <v xml:space="preserve"> | </v>
      </c>
    </row>
    <row r="126" spans="1:2" x14ac:dyDescent="0.25">
      <c r="B126" t="str" cm="1">
        <f t="array" ref="B126">TRANSPOSE(_xlfn._xlws.SORT(_xlfn._xlws.FILTER(plantings[planting_level]&amp;" | "&amp;plantings[planting_level_name],plantings[experiment_ID]=A126)))</f>
        <v xml:space="preserve"> | </v>
      </c>
    </row>
    <row r="127" spans="1:2" x14ac:dyDescent="0.25">
      <c r="B127" t="str" cm="1">
        <f t="array" ref="B127">TRANSPOSE(_xlfn._xlws.SORT(_xlfn._xlws.FILTER(plantings[planting_level]&amp;" | "&amp;plantings[planting_level_name],plantings[experiment_ID]=A127)))</f>
        <v xml:space="preserve"> | </v>
      </c>
    </row>
    <row r="128" spans="1: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08" customFormat="1" x14ac:dyDescent="0.2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U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1" s="124" customFormat="1" x14ac:dyDescent="0.25">
      <c r="A1" s="123" t="s">
        <v>1672</v>
      </c>
      <c r="I1" s="125" t="s">
        <v>7438</v>
      </c>
    </row>
    <row r="2" spans="1:121" x14ac:dyDescent="0.25">
      <c r="A2" t="str" cm="1">
        <f t="array" ref="A2:A74">_xlfn._xlws.SORT(_xlfn.UNIQUE(_xlfn._xlws.FILTER(irrigation[experiment_ID], irrigation[experiment_ID] &lt;&gt; "")))</f>
        <v>Basso2010_1991</v>
      </c>
      <c r="B2" t="str" cm="1">
        <f t="array" ref="B2">TRANSPOSE(_xlfn._xlws.SORT(_xlfn._xlws.FILTER(irrigation[irrigation_level]&amp;" | "&amp;irrigation[irrigation_level_name],irrigation[experiment_ID]=A2)))</f>
        <v xml:space="preserve">1 | </v>
      </c>
      <c r="DQ2" cm="1">
        <f t="array" ref="DQ2">TRANSPOSE(_xlfn._xlws.SORT(_xlfn._xlws.FILTER(irrigation[irrigation_level],irrigation[experiment_ID]=A2)))</f>
        <v>1</v>
      </c>
    </row>
    <row r="3" spans="1:121" x14ac:dyDescent="0.25">
      <c r="A3" t="str">
        <v>Basso2010_1992</v>
      </c>
      <c r="B3" t="str" cm="1">
        <f t="array" ref="B3">TRANSPOSE(_xlfn._xlws.SORT(_xlfn._xlws.FILTER(irrigation[irrigation_level]&amp;" | "&amp;irrigation[irrigation_level_name],irrigation[experiment_ID]=A3)))</f>
        <v xml:space="preserve">1 | </v>
      </c>
      <c r="DQ3" cm="1">
        <f t="array" ref="DQ3">TRANSPOSE(_xlfn._xlws.SORT(_xlfn._xlws.FILTER(irrigation[irrigation_level],irrigation[experiment_ID]=A3)))</f>
        <v>1</v>
      </c>
    </row>
    <row r="4" spans="1:121" x14ac:dyDescent="0.25">
      <c r="A4" t="str">
        <v>Basso2010_1993</v>
      </c>
      <c r="B4" t="str" cm="1">
        <f t="array" ref="B4">TRANSPOSE(_xlfn._xlws.SORT(_xlfn._xlws.FILTER(irrigation[irrigation_level]&amp;" | "&amp;irrigation[irrigation_level_name],irrigation[experiment_ID]=A4)))</f>
        <v xml:space="preserve">1 | </v>
      </c>
      <c r="DQ4" cm="1">
        <f t="array" ref="DQ4">TRANSPOSE(_xlfn._xlws.SORT(_xlfn._xlws.FILTER(irrigation[irrigation_level],irrigation[experiment_ID]=A4)))</f>
        <v>1</v>
      </c>
    </row>
    <row r="5" spans="1:121" x14ac:dyDescent="0.25">
      <c r="A5" t="str">
        <v>Basso2010_1994</v>
      </c>
      <c r="B5" t="str" cm="1">
        <f t="array" ref="B5">TRANSPOSE(_xlfn._xlws.SORT(_xlfn._xlws.FILTER(irrigation[irrigation_level]&amp;" | "&amp;irrigation[irrigation_level_name],irrigation[experiment_ID]=A5)))</f>
        <v xml:space="preserve">1 | </v>
      </c>
      <c r="DQ5" cm="1">
        <f t="array" ref="DQ5">TRANSPOSE(_xlfn._xlws.SORT(_xlfn._xlws.FILTER(irrigation[irrigation_level],irrigation[experiment_ID]=A5)))</f>
        <v>1</v>
      </c>
    </row>
    <row r="6" spans="1:121" x14ac:dyDescent="0.25">
      <c r="A6" t="str">
        <v>Basso2010_1995</v>
      </c>
      <c r="B6" t="str" cm="1">
        <f t="array" ref="B6">TRANSPOSE(_xlfn._xlws.SORT(_xlfn._xlws.FILTER(irrigation[irrigation_level]&amp;" | "&amp;irrigation[irrigation_level_name],irrigation[experiment_ID]=A6)))</f>
        <v xml:space="preserve">1 | </v>
      </c>
      <c r="DQ6" cm="1">
        <f t="array" ref="DQ6">TRANSPOSE(_xlfn._xlws.SORT(_xlfn._xlws.FILTER(irrigation[irrigation_level],irrigation[experiment_ID]=A6)))</f>
        <v>1</v>
      </c>
    </row>
    <row r="7" spans="1:121" x14ac:dyDescent="0.25">
      <c r="A7" t="str">
        <v>Basso2010_1996</v>
      </c>
      <c r="B7" t="str" cm="1">
        <f t="array" ref="B7">TRANSPOSE(_xlfn._xlws.SORT(_xlfn._xlws.FILTER(irrigation[irrigation_level]&amp;" | "&amp;irrigation[irrigation_level_name],irrigation[experiment_ID]=A7)))</f>
        <v xml:space="preserve">1 | </v>
      </c>
      <c r="DQ7" cm="1">
        <f t="array" ref="DQ7">TRANSPOSE(_xlfn._xlws.SORT(_xlfn._xlws.FILTER(irrigation[irrigation_level],irrigation[experiment_ID]=A7)))</f>
        <v>1</v>
      </c>
    </row>
    <row r="8" spans="1:121" x14ac:dyDescent="0.25">
      <c r="A8" t="str">
        <v>Basso2010_1997</v>
      </c>
      <c r="B8" t="str" cm="1">
        <f t="array" ref="B8">TRANSPOSE(_xlfn._xlws.SORT(_xlfn._xlws.FILTER(irrigation[irrigation_level]&amp;" | "&amp;irrigation[irrigation_level_name],irrigation[experiment_ID]=A8)))</f>
        <v xml:space="preserve">1 | </v>
      </c>
      <c r="DQ8" cm="1">
        <f t="array" ref="DQ8">TRANSPOSE(_xlfn._xlws.SORT(_xlfn._xlws.FILTER(irrigation[irrigation_level],irrigation[experiment_ID]=A8)))</f>
        <v>1</v>
      </c>
    </row>
    <row r="9" spans="1:121" x14ac:dyDescent="0.25">
      <c r="A9" t="str">
        <v>Basso2010_1998</v>
      </c>
      <c r="B9" t="str" cm="1">
        <f t="array" ref="B9">TRANSPOSE(_xlfn._xlws.SORT(_xlfn._xlws.FILTER(irrigation[irrigation_level]&amp;" | "&amp;irrigation[irrigation_level_name],irrigation[experiment_ID]=A9)))</f>
        <v xml:space="preserve">1 | </v>
      </c>
      <c r="DQ9" cm="1">
        <f t="array" ref="DQ9">TRANSPOSE(_xlfn._xlws.SORT(_xlfn._xlws.FILTER(irrigation[irrigation_level],irrigation[experiment_ID]=A9)))</f>
        <v>1</v>
      </c>
    </row>
    <row r="10" spans="1:121" x14ac:dyDescent="0.25">
      <c r="A10" t="str">
        <v>Basso2010_1999</v>
      </c>
      <c r="B10" t="str" cm="1">
        <f t="array" ref="B10">TRANSPOSE(_xlfn._xlws.SORT(_xlfn._xlws.FILTER(irrigation[irrigation_level]&amp;" | "&amp;irrigation[irrigation_level_name],irrigation[experiment_ID]=A10)))</f>
        <v xml:space="preserve">1 | </v>
      </c>
      <c r="DQ10" cm="1">
        <f t="array" ref="DQ10">TRANSPOSE(_xlfn._xlws.SORT(_xlfn._xlws.FILTER(irrigation[irrigation_level],irrigation[experiment_ID]=A10)))</f>
        <v>1</v>
      </c>
    </row>
    <row r="11" spans="1:121" x14ac:dyDescent="0.25">
      <c r="A11" t="str">
        <v>Basso2010_2000</v>
      </c>
      <c r="B11" t="str" cm="1">
        <f t="array" ref="B11">TRANSPOSE(_xlfn._xlws.SORT(_xlfn._xlws.FILTER(irrigation[irrigation_level]&amp;" | "&amp;irrigation[irrigation_level_name],irrigation[experiment_ID]=A11)))</f>
        <v xml:space="preserve">1 | </v>
      </c>
      <c r="DQ11" cm="1">
        <f t="array" ref="DQ11">TRANSPOSE(_xlfn._xlws.SORT(_xlfn._xlws.FILTER(irrigation[irrigation_level],irrigation[experiment_ID]=A11)))</f>
        <v>1</v>
      </c>
    </row>
    <row r="12" spans="1:121" x14ac:dyDescent="0.25">
      <c r="A12" t="str">
        <v>Basso2010_2001</v>
      </c>
      <c r="B12" t="str" cm="1">
        <f t="array" ref="B12">TRANSPOSE(_xlfn._xlws.SORT(_xlfn._xlws.FILTER(irrigation[irrigation_level]&amp;" | "&amp;irrigation[irrigation_level_name],irrigation[experiment_ID]=A12)))</f>
        <v xml:space="preserve">1 | </v>
      </c>
      <c r="DQ12" cm="1">
        <f t="array" ref="DQ12">TRANSPOSE(_xlfn._xlws.SORT(_xlfn._xlws.FILTER(irrigation[irrigation_level],irrigation[experiment_ID]=A12)))</f>
        <v>1</v>
      </c>
    </row>
    <row r="13" spans="1:121" x14ac:dyDescent="0.25">
      <c r="A13" t="str">
        <v>Basso2010_2002</v>
      </c>
      <c r="B13" t="str" cm="1">
        <f t="array" ref="B13">TRANSPOSE(_xlfn._xlws.SORT(_xlfn._xlws.FILTER(irrigation[irrigation_level]&amp;" | "&amp;irrigation[irrigation_level_name],irrigation[experiment_ID]=A13)))</f>
        <v xml:space="preserve">1 | </v>
      </c>
      <c r="DQ13" cm="1">
        <f t="array" ref="DQ13">TRANSPOSE(_xlfn._xlws.SORT(_xlfn._xlws.FILTER(irrigation[irrigation_level],irrigation[experiment_ID]=A13)))</f>
        <v>1</v>
      </c>
    </row>
    <row r="14" spans="1:121" x14ac:dyDescent="0.25">
      <c r="A14" t="str">
        <v>Basso2010_2003</v>
      </c>
      <c r="B14" t="str" cm="1">
        <f t="array" ref="B14">TRANSPOSE(_xlfn._xlws.SORT(_xlfn._xlws.FILTER(irrigation[irrigation_level]&amp;" | "&amp;irrigation[irrigation_level_name],irrigation[experiment_ID]=A14)))</f>
        <v xml:space="preserve">1 | </v>
      </c>
      <c r="DQ14" cm="1">
        <f t="array" ref="DQ14">TRANSPOSE(_xlfn._xlws.SORT(_xlfn._xlws.FILTER(irrigation[irrigation_level],irrigation[experiment_ID]=A14)))</f>
        <v>1</v>
      </c>
    </row>
    <row r="15" spans="1:121" x14ac:dyDescent="0.25">
      <c r="A15" t="str">
        <v>Basso2010_2004</v>
      </c>
      <c r="B15" t="str" cm="1">
        <f t="array" ref="B15">TRANSPOSE(_xlfn._xlws.SORT(_xlfn._xlws.FILTER(irrigation[irrigation_level]&amp;" | "&amp;irrigation[irrigation_level_name],irrigation[experiment_ID]=A15)))</f>
        <v xml:space="preserve">1 | </v>
      </c>
      <c r="DQ15" cm="1">
        <f t="array" ref="DQ15">TRANSPOSE(_xlfn._xlws.SORT(_xlfn._xlws.FILTER(irrigation[irrigation_level],irrigation[experiment_ID]=A15)))</f>
        <v>1</v>
      </c>
    </row>
    <row r="16" spans="1:121" x14ac:dyDescent="0.25">
      <c r="A16" t="str">
        <v>Basso2010_2005</v>
      </c>
      <c r="B16" t="str" cm="1">
        <f t="array" ref="B16">TRANSPOSE(_xlfn._xlws.SORT(_xlfn._xlws.FILTER(irrigation[irrigation_level]&amp;" | "&amp;irrigation[irrigation_level_name],irrigation[experiment_ID]=A16)))</f>
        <v xml:space="preserve">1 | </v>
      </c>
      <c r="DQ16" cm="1">
        <f t="array" ref="DQ16">TRANSPOSE(_xlfn._xlws.SORT(_xlfn._xlws.FILTER(irrigation[irrigation_level],irrigation[experiment_ID]=A16)))</f>
        <v>1</v>
      </c>
    </row>
    <row r="17" spans="1:122" x14ac:dyDescent="0.25">
      <c r="A17" t="str">
        <v>Basso2010_2006</v>
      </c>
      <c r="B17" t="str" cm="1">
        <f t="array" ref="B17">TRANSPOSE(_xlfn._xlws.SORT(_xlfn._xlws.FILTER(irrigation[irrigation_level]&amp;" | "&amp;irrigation[irrigation_level_name],irrigation[experiment_ID]=A17)))</f>
        <v xml:space="preserve">1 | </v>
      </c>
      <c r="DQ17" cm="1">
        <f t="array" ref="DQ17">TRANSPOSE(_xlfn._xlws.SORT(_xlfn._xlws.FILTER(irrigation[irrigation_level],irrigation[experiment_ID]=A17)))</f>
        <v>1</v>
      </c>
    </row>
    <row r="18" spans="1:122" x14ac:dyDescent="0.25">
      <c r="A18" t="str">
        <v>Bustos-Korts2013_2009</v>
      </c>
      <c r="B18" t="str" cm="1">
        <f t="array" ref="B18">TRANSPOSE(_xlfn._xlws.SORT(_xlfn._xlws.FILTER(irrigation[irrigation_level]&amp;" | "&amp;irrigation[irrigation_level_name],irrigation[experiment_ID]=A18)))</f>
        <v xml:space="preserve">1 | </v>
      </c>
      <c r="DQ18" cm="1">
        <f t="array" ref="DQ18">TRANSPOSE(_xlfn._xlws.SORT(_xlfn._xlws.FILTER(irrigation[irrigation_level],irrigation[experiment_ID]=A18)))</f>
        <v>1</v>
      </c>
    </row>
    <row r="19" spans="1:122" x14ac:dyDescent="0.25">
      <c r="A19" t="str">
        <v>Bustos-Korts2013_2010</v>
      </c>
      <c r="B19" t="str" cm="1">
        <f t="array" ref="B19">TRANSPOSE(_xlfn._xlws.SORT(_xlfn._xlws.FILTER(irrigation[irrigation_level]&amp;" | "&amp;irrigation[irrigation_level_name],irrigation[experiment_ID]=A19)))</f>
        <v xml:space="preserve">1 | </v>
      </c>
      <c r="DQ19" cm="1">
        <f t="array" ref="DQ19">TRANSPOSE(_xlfn._xlws.SORT(_xlfn._xlws.FILTER(irrigation[irrigation_level],irrigation[experiment_ID]=A19)))</f>
        <v>1</v>
      </c>
    </row>
    <row r="20" spans="1:122" x14ac:dyDescent="0.25">
      <c r="A20" t="str">
        <v>Bustos-Korts2013_2011</v>
      </c>
      <c r="B20" t="str" cm="1">
        <f t="array" ref="B20">TRANSPOSE(_xlfn._xlws.SORT(_xlfn._xlws.FILTER(irrigation[irrigation_level]&amp;" | "&amp;irrigation[irrigation_level_name],irrigation[experiment_ID]=A20)))</f>
        <v xml:space="preserve">1 | </v>
      </c>
      <c r="DQ20" cm="1">
        <f t="array" ref="DQ20">TRANSPOSE(_xlfn._xlws.SORT(_xlfn._xlws.FILTER(irrigation[irrigation_level],irrigation[experiment_ID]=A20)))</f>
        <v>1</v>
      </c>
    </row>
    <row r="21" spans="1:122" x14ac:dyDescent="0.25">
      <c r="A21" t="str">
        <v>Darwinkel1978_1976</v>
      </c>
      <c r="B21" t="str" cm="1">
        <f t="array" ref="B21">TRANSPOSE(_xlfn._xlws.SORT(_xlfn._xlws.FILTER(irrigation[irrigation_level]&amp;" | "&amp;irrigation[irrigation_level_name],irrigation[experiment_ID]=A21)))</f>
        <v xml:space="preserve">1 | </v>
      </c>
      <c r="DQ21" cm="1">
        <f t="array" ref="DQ21">TRANSPOSE(_xlfn._xlws.SORT(_xlfn._xlws.FILTER(irrigation[irrigation_level],irrigation[experiment_ID]=A21)))</f>
        <v>1</v>
      </c>
    </row>
    <row r="22" spans="1:122" x14ac:dyDescent="0.25">
      <c r="A22" t="str">
        <v>Dueri2022_2013</v>
      </c>
      <c r="B22" t="str" cm="1">
        <f t="array" ref="B22">TRANSPOSE(_xlfn._xlws.SORT(_xlfn._xlws.FILTER(irrigation[irrigation_level]&amp;" | "&amp;irrigation[irrigation_level_name],irrigation[experiment_ID]=A22)))</f>
        <v xml:space="preserve">1 | </v>
      </c>
      <c r="DQ22" cm="1">
        <f t="array" ref="DQ22">TRANSPOSE(_xlfn._xlws.SORT(_xlfn._xlws.FILTER(irrigation[irrigation_level],irrigation[experiment_ID]=A22)))</f>
        <v>1</v>
      </c>
    </row>
    <row r="23" spans="1:122" x14ac:dyDescent="0.25">
      <c r="A23" t="str">
        <v>Dueri2022_2014</v>
      </c>
      <c r="B23" t="str" cm="1">
        <f t="array" ref="B23">TRANSPOSE(_xlfn._xlws.SORT(_xlfn._xlws.FILTER(irrigation[irrigation_level]&amp;" | "&amp;irrigation[irrigation_level_name],irrigation[experiment_ID]=A23)))</f>
        <v xml:space="preserve">1 | </v>
      </c>
      <c r="DQ23" cm="1">
        <f t="array" ref="DQ23">TRANSPOSE(_xlfn._xlws.SORT(_xlfn._xlws.FILTER(irrigation[irrigation_level],irrigation[experiment_ID]=A23)))</f>
        <v>1</v>
      </c>
    </row>
    <row r="24" spans="1:122" x14ac:dyDescent="0.25">
      <c r="A24" t="str">
        <v>Dueri2022_2015</v>
      </c>
      <c r="B24" t="str" cm="1">
        <f t="array" ref="B24">TRANSPOSE(_xlfn._xlws.SORT(_xlfn._xlws.FILTER(irrigation[irrigation_level]&amp;" | "&amp;irrigation[irrigation_level_name],irrigation[experiment_ID]=A24)))</f>
        <v xml:space="preserve">1 | </v>
      </c>
      <c r="DQ24" cm="1">
        <f t="array" ref="DQ24">TRANSPOSE(_xlfn._xlws.SORT(_xlfn._xlws.FILTER(irrigation[irrigation_level],irrigation[experiment_ID]=A24)))</f>
        <v>1</v>
      </c>
    </row>
    <row r="25" spans="1:122" x14ac:dyDescent="0.25">
      <c r="A25" t="str">
        <v>Dueri2022_2016</v>
      </c>
      <c r="B25" t="str" cm="1">
        <f t="array" ref="B25">TRANSPOSE(_xlfn._xlws.SORT(_xlfn._xlws.FILTER(irrigation[irrigation_level]&amp;" | "&amp;irrigation[irrigation_level_name],irrigation[experiment_ID]=A25)))</f>
        <v xml:space="preserve">1 | </v>
      </c>
      <c r="DQ25" cm="1">
        <f t="array" ref="DQ25">TRANSPOSE(_xlfn._xlws.SORT(_xlfn._xlws.FILTER(irrigation[irrigation_level],irrigation[experiment_ID]=A25)))</f>
        <v>1</v>
      </c>
    </row>
    <row r="26" spans="1:122" x14ac:dyDescent="0.25">
      <c r="A26" t="str">
        <v>Dueri2022_2017</v>
      </c>
      <c r="B26" t="str" cm="1">
        <f t="array" ref="B26">TRANSPOSE(_xlfn._xlws.SORT(_xlfn._xlws.FILTER(irrigation[irrigation_level]&amp;" | "&amp;irrigation[irrigation_level_name],irrigation[experiment_ID]=A26)))</f>
        <v xml:space="preserve">1 | </v>
      </c>
      <c r="DQ26" cm="1">
        <f t="array" ref="DQ26">TRANSPOSE(_xlfn._xlws.SORT(_xlfn._xlws.FILTER(irrigation[irrigation_level],irrigation[experiment_ID]=A26)))</f>
        <v>1</v>
      </c>
    </row>
    <row r="27" spans="1:122" x14ac:dyDescent="0.25">
      <c r="A27" t="str">
        <v>Dueri2022_2018</v>
      </c>
      <c r="B27" t="str" cm="1">
        <f t="array" ref="B27">TRANSPOSE(_xlfn._xlws.SORT(_xlfn._xlws.FILTER(irrigation[irrigation_level]&amp;" | "&amp;irrigation[irrigation_level_name],irrigation[experiment_ID]=A27)))</f>
        <v xml:space="preserve">1 | </v>
      </c>
      <c r="DQ27" cm="1">
        <f t="array" ref="DQ27">TRANSPOSE(_xlfn._xlws.SORT(_xlfn._xlws.FILTER(irrigation[irrigation_level],irrigation[experiment_ID]=A27)))</f>
        <v>1</v>
      </c>
    </row>
    <row r="28" spans="1:122" x14ac:dyDescent="0.25">
      <c r="A28" t="str">
        <v>Fernando2013_2007</v>
      </c>
      <c r="B28" t="str" cm="1">
        <f t="array" ref="B28">TRANSPOSE(_xlfn._xlws.SORT(_xlfn._xlws.FILTER(irrigation[irrigation_level]&amp;" | "&amp;irrigation[irrigation_level_name],irrigation[experiment_ID]=A28)))</f>
        <v>1 | rainfed</v>
      </c>
      <c r="DQ28" cm="1">
        <f t="array" ref="DQ28">TRANSPOSE(_xlfn._xlws.SORT(_xlfn._xlws.FILTER(irrigation[irrigation_level],irrigation[experiment_ID]=A28)))</f>
        <v>1</v>
      </c>
    </row>
    <row r="29" spans="1:122" x14ac:dyDescent="0.25">
      <c r="A29" t="str">
        <v>Fernando2013_2008</v>
      </c>
      <c r="B29" t="str" cm="1">
        <f t="array" ref="B29:C29">TRANSPOSE(_xlfn._xlws.SORT(_xlfn._xlws.FILTER(irrigation[irrigation_level]&amp;" | "&amp;irrigation[irrigation_level_name],irrigation[experiment_ID]=A29)))</f>
        <v>1 | rainfed</v>
      </c>
      <c r="C29" t="str">
        <v>2 | irrigated</v>
      </c>
      <c r="DQ29" cm="1">
        <f t="array" ref="DQ29:DR29">TRANSPOSE(_xlfn._xlws.SORT(_xlfn._xlws.FILTER(irrigation[irrigation_level],irrigation[experiment_ID]=A29)))</f>
        <v>1</v>
      </c>
      <c r="DR29">
        <v>2</v>
      </c>
    </row>
    <row r="30" spans="1:122" x14ac:dyDescent="0.25">
      <c r="A30" t="str">
        <v>Fernando2013_2009</v>
      </c>
      <c r="B30" t="str" cm="1">
        <f t="array" ref="B30:C30">TRANSPOSE(_xlfn._xlws.SORT(_xlfn._xlws.FILTER(irrigation[irrigation_level]&amp;" | "&amp;irrigation[irrigation_level_name],irrigation[experiment_ID]=A30)))</f>
        <v>1 | rainfed</v>
      </c>
      <c r="C30" t="str">
        <v>2 | irrigated</v>
      </c>
      <c r="DQ30" cm="1">
        <f t="array" ref="DQ30:DR30">TRANSPOSE(_xlfn._xlws.SORT(_xlfn._xlws.FILTER(irrigation[irrigation_level],irrigation[experiment_ID]=A30)))</f>
        <v>1</v>
      </c>
      <c r="DR30">
        <v>2</v>
      </c>
    </row>
    <row r="31" spans="1:122" x14ac:dyDescent="0.25">
      <c r="A31" t="str">
        <v>Hunsaker1996_1993</v>
      </c>
      <c r="B31" t="str" cm="1">
        <f t="array" ref="B31:C31">TRANSPOSE(_xlfn._xlws.SORT(_xlfn._xlws.FILTER(irrigation[irrigation_level]&amp;" | "&amp;irrigation[irrigation_level_name],irrigation[experiment_ID]=A31)))</f>
        <v>1 | WET</v>
      </c>
      <c r="C31" t="str">
        <v>2 | DRY</v>
      </c>
      <c r="DQ31" cm="1">
        <f t="array" ref="DQ31:DR31">TRANSPOSE(_xlfn._xlws.SORT(_xlfn._xlws.FILTER(irrigation[irrigation_level],irrigation[experiment_ID]=A31)))</f>
        <v>1</v>
      </c>
      <c r="DR31">
        <v>2</v>
      </c>
    </row>
    <row r="32" spans="1:122" x14ac:dyDescent="0.25">
      <c r="A32" t="str">
        <v>Hunsaker1996_1994</v>
      </c>
      <c r="B32" t="str" cm="1">
        <f t="array" ref="B32:C32">TRANSPOSE(_xlfn._xlws.SORT(_xlfn._xlws.FILTER(irrigation[irrigation_level]&amp;" | "&amp;irrigation[irrigation_level_name],irrigation[experiment_ID]=A32)))</f>
        <v>1 | WET</v>
      </c>
      <c r="C32" t="str">
        <v>2 | DRY</v>
      </c>
      <c r="DQ32" cm="1">
        <f t="array" ref="DQ32:DR32">TRANSPOSE(_xlfn._xlws.SORT(_xlfn._xlws.FILTER(irrigation[irrigation_level],irrigation[experiment_ID]=A32)))</f>
        <v>1</v>
      </c>
      <c r="DR32">
        <v>2</v>
      </c>
    </row>
    <row r="33" spans="1:125" x14ac:dyDescent="0.25">
      <c r="A33" t="str">
        <v>Iqba2014_1998</v>
      </c>
      <c r="B33" t="str" cm="1">
        <f t="array" ref="B33:F33">TRANSPOSE(_xlfn._xlws.SORT(_xlfn._xlws.FILTER(irrigation[irrigation_level]&amp;" | "&amp;irrigation[irrigation_level_name],irrigation[experiment_ID]=A33)))</f>
        <v>1 | TreatmentA</v>
      </c>
      <c r="C33" t="str">
        <v>2 | TreatmentB</v>
      </c>
      <c r="D33" t="str">
        <v>3 | TreatmentC</v>
      </c>
      <c r="E33" t="str">
        <v>4 | TreatmentD</v>
      </c>
      <c r="F33" t="str">
        <v>5 | TreatmentE</v>
      </c>
      <c r="DQ33" cm="1">
        <f t="array" ref="DQ33:DU33">TRANSPOSE(_xlfn._xlws.SORT(_xlfn._xlws.FILTER(irrigation[irrigation_level],irrigation[experiment_ID]=A33)))</f>
        <v>1</v>
      </c>
      <c r="DR33">
        <v>2</v>
      </c>
      <c r="DS33">
        <v>3</v>
      </c>
      <c r="DT33">
        <v>4</v>
      </c>
      <c r="DU33">
        <v>5</v>
      </c>
    </row>
    <row r="34" spans="1:125" x14ac:dyDescent="0.25">
      <c r="A34" t="str">
        <v>Iqba2014_1999</v>
      </c>
      <c r="B34" t="str" cm="1">
        <f t="array" ref="B34:F34">TRANSPOSE(_xlfn._xlws.SORT(_xlfn._xlws.FILTER(irrigation[irrigation_level]&amp;" | "&amp;irrigation[irrigation_level_name],irrigation[experiment_ID]=A34)))</f>
        <v>1 | TreatmentA</v>
      </c>
      <c r="C34" t="str">
        <v>2 | TreatmentB</v>
      </c>
      <c r="D34" t="str">
        <v>3 | TreatmentC</v>
      </c>
      <c r="E34" t="str">
        <v>4 | TreatmentD</v>
      </c>
      <c r="F34" t="str">
        <v>5 | TreatmentE</v>
      </c>
      <c r="DQ34" cm="1">
        <f t="array" ref="DQ34:DU34">TRANSPOSE(_xlfn._xlws.SORT(_xlfn._xlws.FILTER(irrigation[irrigation_level],irrigation[experiment_ID]=A34)))</f>
        <v>1</v>
      </c>
      <c r="DR34">
        <v>2</v>
      </c>
      <c r="DS34">
        <v>3</v>
      </c>
      <c r="DT34">
        <v>4</v>
      </c>
      <c r="DU34">
        <v>5</v>
      </c>
    </row>
    <row r="35" spans="1:125" x14ac:dyDescent="0.25">
      <c r="A35" t="str">
        <v>Iqba2014_2000</v>
      </c>
      <c r="B35" t="str" cm="1">
        <f t="array" ref="B35:F35">TRANSPOSE(_xlfn._xlws.SORT(_xlfn._xlws.FILTER(irrigation[irrigation_level]&amp;" | "&amp;irrigation[irrigation_level_name],irrigation[experiment_ID]=A35)))</f>
        <v>1 | TreatmentA</v>
      </c>
      <c r="C35" t="str">
        <v>2 | TreatmentB</v>
      </c>
      <c r="D35" t="str">
        <v>3 | TreatmentC</v>
      </c>
      <c r="E35" t="str">
        <v>4 | TreatmentD</v>
      </c>
      <c r="F35" t="str">
        <v>5 | TreatmentE</v>
      </c>
      <c r="DQ35" cm="1">
        <f t="array" ref="DQ35:DU35">TRANSPOSE(_xlfn._xlws.SORT(_xlfn._xlws.FILTER(irrigation[irrigation_level],irrigation[experiment_ID]=A35)))</f>
        <v>1</v>
      </c>
      <c r="DR35">
        <v>2</v>
      </c>
      <c r="DS35">
        <v>3</v>
      </c>
      <c r="DT35">
        <v>4</v>
      </c>
      <c r="DU35">
        <v>5</v>
      </c>
    </row>
    <row r="36" spans="1:125" x14ac:dyDescent="0.25">
      <c r="A36" t="str">
        <v>Shoukat2024_2021</v>
      </c>
      <c r="B36" t="str" cm="1">
        <f t="array" ref="B36">TRANSPOSE(_xlfn._xlws.SORT(_xlfn._xlws.FILTER(irrigation[irrigation_level]&amp;" | "&amp;irrigation[irrigation_level_name],irrigation[experiment_ID]=A36)))</f>
        <v xml:space="preserve">1 | </v>
      </c>
      <c r="DQ36" cm="1">
        <f t="array" ref="DQ36">TRANSPOSE(_xlfn._xlws.SORT(_xlfn._xlws.FILTER(irrigation[irrigation_level],irrigation[experiment_ID]=A36)))</f>
        <v>1</v>
      </c>
    </row>
    <row r="37" spans="1:125" x14ac:dyDescent="0.25">
      <c r="A37" t="str">
        <v>Shoukat2024_2022</v>
      </c>
      <c r="B37" t="str" cm="1">
        <f t="array" ref="B37">TRANSPOSE(_xlfn._xlws.SORT(_xlfn._xlws.FILTER(irrigation[irrigation_level]&amp;" | "&amp;irrigation[irrigation_level_name],irrigation[experiment_ID]=A37)))</f>
        <v xml:space="preserve">1 | </v>
      </c>
      <c r="DQ37" cm="1">
        <f t="array" ref="DQ37">TRANSPOSE(_xlfn._xlws.SORT(_xlfn._xlws.FILTER(irrigation[irrigation_level],irrigation[experiment_ID]=A37)))</f>
        <v>1</v>
      </c>
    </row>
    <row r="38" spans="1:125" x14ac:dyDescent="0.25">
      <c r="A38" t="str">
        <v>Spiertz1978_1976</v>
      </c>
      <c r="B38" t="str" cm="1">
        <f t="array" ref="B38">TRANSPOSE(_xlfn._xlws.SORT(_xlfn._xlws.FILTER(irrigation[irrigation_level]&amp;" | "&amp;irrigation[irrigation_level_name],irrigation[experiment_ID]=A38)))</f>
        <v xml:space="preserve">1 | </v>
      </c>
      <c r="DQ38" cm="1">
        <f t="array" ref="DQ38">TRANSPOSE(_xlfn._xlws.SORT(_xlfn._xlws.FILTER(irrigation[irrigation_level],irrigation[experiment_ID]=A38)))</f>
        <v>1</v>
      </c>
    </row>
    <row r="39" spans="1:125" x14ac:dyDescent="0.25">
      <c r="A39" t="str">
        <v>Ventrella2016_1977</v>
      </c>
      <c r="B39" t="str" cm="1">
        <f t="array" ref="B39:C39">TRANSPOSE(_xlfn._xlws.SORT(_xlfn._xlws.FILTER(irrigation[irrigation_level]&amp;" | "&amp;irrigation[irrigation_level_name],irrigation[experiment_ID]=A39)))</f>
        <v xml:space="preserve">1 | T1 T2 T3 T4 T5 </v>
      </c>
      <c r="C39" t="str">
        <v>2 | T6 T7 T8</v>
      </c>
      <c r="DQ39" cm="1">
        <f t="array" ref="DQ39:DR39">TRANSPOSE(_xlfn._xlws.SORT(_xlfn._xlws.FILTER(irrigation[irrigation_level],irrigation[experiment_ID]=A39)))</f>
        <v>1</v>
      </c>
      <c r="DR39">
        <v>2</v>
      </c>
    </row>
    <row r="40" spans="1:125" x14ac:dyDescent="0.25">
      <c r="A40" t="str">
        <v>Ventrella2016_1978</v>
      </c>
      <c r="B40" t="str" cm="1">
        <f t="array" ref="B40:C40">TRANSPOSE(_xlfn._xlws.SORT(_xlfn._xlws.FILTER(irrigation[irrigation_level]&amp;" | "&amp;irrigation[irrigation_level_name],irrigation[experiment_ID]=A40)))</f>
        <v xml:space="preserve">1 | T1 T2 T3 T4 T5 </v>
      </c>
      <c r="C40" t="str">
        <v>2 | T6 T7 T8</v>
      </c>
      <c r="DQ40" cm="1">
        <f t="array" ref="DQ40:DR40">TRANSPOSE(_xlfn._xlws.SORT(_xlfn._xlws.FILTER(irrigation[irrigation_level],irrigation[experiment_ID]=A40)))</f>
        <v>1</v>
      </c>
      <c r="DR40">
        <v>2</v>
      </c>
    </row>
    <row r="41" spans="1:125" x14ac:dyDescent="0.25">
      <c r="A41" t="str">
        <v>Ventrella2016_1979</v>
      </c>
      <c r="B41" t="str" cm="1">
        <f t="array" ref="B41:C41">TRANSPOSE(_xlfn._xlws.SORT(_xlfn._xlws.FILTER(irrigation[irrigation_level]&amp;" | "&amp;irrigation[irrigation_level_name],irrigation[experiment_ID]=A41)))</f>
        <v xml:space="preserve">1 | T1 T2 T3 T4 T5 </v>
      </c>
      <c r="C41" t="str">
        <v>2 | T6 T7 T8</v>
      </c>
      <c r="DQ41" cm="1">
        <f t="array" ref="DQ41:DR41">TRANSPOSE(_xlfn._xlws.SORT(_xlfn._xlws.FILTER(irrigation[irrigation_level],irrigation[experiment_ID]=A41)))</f>
        <v>1</v>
      </c>
      <c r="DR41">
        <v>2</v>
      </c>
    </row>
    <row r="42" spans="1:125" x14ac:dyDescent="0.25">
      <c r="A42" t="str">
        <v>Ventrella2016_1980</v>
      </c>
      <c r="B42" t="str" cm="1">
        <f t="array" ref="B42:C42">TRANSPOSE(_xlfn._xlws.SORT(_xlfn._xlws.FILTER(irrigation[irrigation_level]&amp;" | "&amp;irrigation[irrigation_level_name],irrigation[experiment_ID]=A42)))</f>
        <v xml:space="preserve">1 | T1 T2 T3 T4 T5 </v>
      </c>
      <c r="C42" t="str">
        <v>2 | T6 T7 T8</v>
      </c>
      <c r="DQ42" cm="1">
        <f t="array" ref="DQ42:DR42">TRANSPOSE(_xlfn._xlws.SORT(_xlfn._xlws.FILTER(irrigation[irrigation_level],irrigation[experiment_ID]=A42)))</f>
        <v>1</v>
      </c>
      <c r="DR42">
        <v>2</v>
      </c>
    </row>
    <row r="43" spans="1:125" x14ac:dyDescent="0.25">
      <c r="A43" t="str">
        <v>Ventrella2016_1981</v>
      </c>
      <c r="B43" t="str" cm="1">
        <f t="array" ref="B43:C43">TRANSPOSE(_xlfn._xlws.SORT(_xlfn._xlws.FILTER(irrigation[irrigation_level]&amp;" | "&amp;irrigation[irrigation_level_name],irrigation[experiment_ID]=A43)))</f>
        <v xml:space="preserve">1 | T1 T2 T3 T4 T5 </v>
      </c>
      <c r="C43" t="str">
        <v>2 | T6 T7 T8</v>
      </c>
      <c r="DQ43" cm="1">
        <f t="array" ref="DQ43:DR43">TRANSPOSE(_xlfn._xlws.SORT(_xlfn._xlws.FILTER(irrigation[irrigation_level],irrigation[experiment_ID]=A43)))</f>
        <v>1</v>
      </c>
      <c r="DR43">
        <v>2</v>
      </c>
    </row>
    <row r="44" spans="1:125" x14ac:dyDescent="0.25">
      <c r="A44" t="str">
        <v>Ventrella2016_1982</v>
      </c>
      <c r="B44" t="str" cm="1">
        <f t="array" ref="B44:C44">TRANSPOSE(_xlfn._xlws.SORT(_xlfn._xlws.FILTER(irrigation[irrigation_level]&amp;" | "&amp;irrigation[irrigation_level_name],irrigation[experiment_ID]=A44)))</f>
        <v xml:space="preserve">1 | T1 T2 T3 T4 T5 </v>
      </c>
      <c r="C44" t="str">
        <v>2 | T6 T7 T8</v>
      </c>
      <c r="DQ44" cm="1">
        <f t="array" ref="DQ44:DR44">TRANSPOSE(_xlfn._xlws.SORT(_xlfn._xlws.FILTER(irrigation[irrigation_level],irrigation[experiment_ID]=A44)))</f>
        <v>1</v>
      </c>
      <c r="DR44">
        <v>2</v>
      </c>
    </row>
    <row r="45" spans="1:125" x14ac:dyDescent="0.25">
      <c r="A45" t="str">
        <v>Ventrella2016_1983</v>
      </c>
      <c r="B45" t="str" cm="1">
        <f t="array" ref="B45:C45">TRANSPOSE(_xlfn._xlws.SORT(_xlfn._xlws.FILTER(irrigation[irrigation_level]&amp;" | "&amp;irrigation[irrigation_level_name],irrigation[experiment_ID]=A45)))</f>
        <v xml:space="preserve">1 | T1 T2 T3 T4 T5 </v>
      </c>
      <c r="C45" t="str">
        <v>2 | T6 T7 T8</v>
      </c>
      <c r="DQ45" cm="1">
        <f t="array" ref="DQ45:DR45">TRANSPOSE(_xlfn._xlws.SORT(_xlfn._xlws.FILTER(irrigation[irrigation_level],irrigation[experiment_ID]=A45)))</f>
        <v>1</v>
      </c>
      <c r="DR45">
        <v>2</v>
      </c>
    </row>
    <row r="46" spans="1:125" x14ac:dyDescent="0.25">
      <c r="A46" t="str">
        <v>Ventrella2016_1984</v>
      </c>
      <c r="B46" t="str" cm="1">
        <f t="array" ref="B46:C46">TRANSPOSE(_xlfn._xlws.SORT(_xlfn._xlws.FILTER(irrigation[irrigation_level]&amp;" | "&amp;irrigation[irrigation_level_name],irrigation[experiment_ID]=A46)))</f>
        <v xml:space="preserve">1 | T1 T2 T3 T4 T5 </v>
      </c>
      <c r="C46" t="str">
        <v>2 | T6 T7 T8</v>
      </c>
      <c r="DQ46" cm="1">
        <f t="array" ref="DQ46:DR46">TRANSPOSE(_xlfn._xlws.SORT(_xlfn._xlws.FILTER(irrigation[irrigation_level],irrigation[experiment_ID]=A46)))</f>
        <v>1</v>
      </c>
      <c r="DR46">
        <v>2</v>
      </c>
    </row>
    <row r="47" spans="1:125" x14ac:dyDescent="0.25">
      <c r="A47" t="str">
        <v>Ventrella2016_1985</v>
      </c>
      <c r="B47" t="str" cm="1">
        <f t="array" ref="B47:C47">TRANSPOSE(_xlfn._xlws.SORT(_xlfn._xlws.FILTER(irrigation[irrigation_level]&amp;" | "&amp;irrigation[irrigation_level_name],irrigation[experiment_ID]=A47)))</f>
        <v xml:space="preserve">1 | T1 T2 T3 T4 T5 </v>
      </c>
      <c r="C47" t="str">
        <v>2 | T6 T7 T8</v>
      </c>
      <c r="DQ47" cm="1">
        <f t="array" ref="DQ47:DR47">TRANSPOSE(_xlfn._xlws.SORT(_xlfn._xlws.FILTER(irrigation[irrigation_level],irrigation[experiment_ID]=A47)))</f>
        <v>1</v>
      </c>
      <c r="DR47">
        <v>2</v>
      </c>
    </row>
    <row r="48" spans="1:125" x14ac:dyDescent="0.25">
      <c r="A48" t="str">
        <v>Ventrella2016_1986</v>
      </c>
      <c r="B48" t="str" cm="1">
        <f t="array" ref="B48:C48">TRANSPOSE(_xlfn._xlws.SORT(_xlfn._xlws.FILTER(irrigation[irrigation_level]&amp;" | "&amp;irrigation[irrigation_level_name],irrigation[experiment_ID]=A48)))</f>
        <v xml:space="preserve">1 | T1 T2 T3 T4 T5 </v>
      </c>
      <c r="C48" t="str">
        <v>2 | T6 T7 T8</v>
      </c>
      <c r="DQ48" cm="1">
        <f t="array" ref="DQ48:DR48">TRANSPOSE(_xlfn._xlws.SORT(_xlfn._xlws.FILTER(irrigation[irrigation_level],irrigation[experiment_ID]=A48)))</f>
        <v>1</v>
      </c>
      <c r="DR48">
        <v>2</v>
      </c>
    </row>
    <row r="49" spans="1:122" x14ac:dyDescent="0.25">
      <c r="A49" t="str">
        <v>Ventrella2016_1987</v>
      </c>
      <c r="B49" t="str" cm="1">
        <f t="array" ref="B49:C49">TRANSPOSE(_xlfn._xlws.SORT(_xlfn._xlws.FILTER(irrigation[irrigation_level]&amp;" | "&amp;irrigation[irrigation_level_name],irrigation[experiment_ID]=A49)))</f>
        <v xml:space="preserve">1 | T1 T2 T3 T4 T5 </v>
      </c>
      <c r="C49" t="str">
        <v>2 | T6 T7 T8</v>
      </c>
      <c r="DQ49" cm="1">
        <f t="array" ref="DQ49:DR49">TRANSPOSE(_xlfn._xlws.SORT(_xlfn._xlws.FILTER(irrigation[irrigation_level],irrigation[experiment_ID]=A49)))</f>
        <v>1</v>
      </c>
      <c r="DR49">
        <v>2</v>
      </c>
    </row>
    <row r="50" spans="1:122" x14ac:dyDescent="0.25">
      <c r="A50" t="str">
        <v>Ventrella2016_1988</v>
      </c>
      <c r="B50" t="str" cm="1">
        <f t="array" ref="B50:C50">TRANSPOSE(_xlfn._xlws.SORT(_xlfn._xlws.FILTER(irrigation[irrigation_level]&amp;" | "&amp;irrigation[irrigation_level_name],irrigation[experiment_ID]=A50)))</f>
        <v xml:space="preserve">1 | T1 T2 T3 T4 T5 </v>
      </c>
      <c r="C50" t="str">
        <v>2 | T6 T7 T8</v>
      </c>
      <c r="DQ50" cm="1">
        <f t="array" ref="DQ50:DR50">TRANSPOSE(_xlfn._xlws.SORT(_xlfn._xlws.FILTER(irrigation[irrigation_level],irrigation[experiment_ID]=A50)))</f>
        <v>1</v>
      </c>
      <c r="DR50">
        <v>2</v>
      </c>
    </row>
    <row r="51" spans="1:122" x14ac:dyDescent="0.25">
      <c r="A51" t="str">
        <v>Ventrella2016_1989</v>
      </c>
      <c r="B51" t="str" cm="1">
        <f t="array" ref="B51:C51">TRANSPOSE(_xlfn._xlws.SORT(_xlfn._xlws.FILTER(irrigation[irrigation_level]&amp;" | "&amp;irrigation[irrigation_level_name],irrigation[experiment_ID]=A51)))</f>
        <v xml:space="preserve">1 | T1 T2 T3 T4 T5 </v>
      </c>
      <c r="C51" t="str">
        <v>2 | T6 T7 T8</v>
      </c>
      <c r="DQ51" cm="1">
        <f t="array" ref="DQ51:DR51">TRANSPOSE(_xlfn._xlws.SORT(_xlfn._xlws.FILTER(irrigation[irrigation_level],irrigation[experiment_ID]=A51)))</f>
        <v>1</v>
      </c>
      <c r="DR51">
        <v>2</v>
      </c>
    </row>
    <row r="52" spans="1:122" x14ac:dyDescent="0.25">
      <c r="A52" t="str">
        <v>Ventrella2016_1990</v>
      </c>
      <c r="B52" t="str" cm="1">
        <f t="array" ref="B52:C52">TRANSPOSE(_xlfn._xlws.SORT(_xlfn._xlws.FILTER(irrigation[irrigation_level]&amp;" | "&amp;irrigation[irrigation_level_name],irrigation[experiment_ID]=A52)))</f>
        <v xml:space="preserve">1 | T1 T2 T3 T4 T5 </v>
      </c>
      <c r="C52" t="str">
        <v>2 | T6 T7 T8</v>
      </c>
      <c r="DQ52" cm="1">
        <f t="array" ref="DQ52:DR52">TRANSPOSE(_xlfn._xlws.SORT(_xlfn._xlws.FILTER(irrigation[irrigation_level],irrigation[experiment_ID]=A52)))</f>
        <v>1</v>
      </c>
      <c r="DR52">
        <v>2</v>
      </c>
    </row>
    <row r="53" spans="1:122" x14ac:dyDescent="0.25">
      <c r="A53" t="str">
        <v>Ventrella2016_1991</v>
      </c>
      <c r="B53" t="str" cm="1">
        <f t="array" ref="B53:C53">TRANSPOSE(_xlfn._xlws.SORT(_xlfn._xlws.FILTER(irrigation[irrigation_level]&amp;" | "&amp;irrigation[irrigation_level_name],irrigation[experiment_ID]=A53)))</f>
        <v xml:space="preserve">1 | T1 T2 T3 T4 T5 </v>
      </c>
      <c r="C53" t="str">
        <v>2 | T6 T7 T8</v>
      </c>
      <c r="DQ53" cm="1">
        <f t="array" ref="DQ53:DR53">TRANSPOSE(_xlfn._xlws.SORT(_xlfn._xlws.FILTER(irrigation[irrigation_level],irrigation[experiment_ID]=A53)))</f>
        <v>1</v>
      </c>
      <c r="DR53">
        <v>2</v>
      </c>
    </row>
    <row r="54" spans="1:122" x14ac:dyDescent="0.25">
      <c r="A54" t="str">
        <v>Ventrella2016_1992</v>
      </c>
      <c r="B54" t="str" cm="1">
        <f t="array" ref="B54:C54">TRANSPOSE(_xlfn._xlws.SORT(_xlfn._xlws.FILTER(irrigation[irrigation_level]&amp;" | "&amp;irrigation[irrigation_level_name],irrigation[experiment_ID]=A54)))</f>
        <v xml:space="preserve">1 | T1 T2 T3 T4 T5 </v>
      </c>
      <c r="C54" t="str">
        <v>2 | T6 T7 T8</v>
      </c>
      <c r="DQ54" cm="1">
        <f t="array" ref="DQ54:DR54">TRANSPOSE(_xlfn._xlws.SORT(_xlfn._xlws.FILTER(irrigation[irrigation_level],irrigation[experiment_ID]=A54)))</f>
        <v>1</v>
      </c>
      <c r="DR54">
        <v>2</v>
      </c>
    </row>
    <row r="55" spans="1:122" x14ac:dyDescent="0.25">
      <c r="A55" t="str">
        <v>Ventrella2016_1993</v>
      </c>
      <c r="B55" t="str" cm="1">
        <f t="array" ref="B55:C55">TRANSPOSE(_xlfn._xlws.SORT(_xlfn._xlws.FILTER(irrigation[irrigation_level]&amp;" | "&amp;irrigation[irrigation_level_name],irrigation[experiment_ID]=A55)))</f>
        <v xml:space="preserve">1 | T1 T2 T3 T4 T5 </v>
      </c>
      <c r="C55" t="str">
        <v>2 | T6 T7 T8</v>
      </c>
      <c r="DQ55" cm="1">
        <f t="array" ref="DQ55:DR55">TRANSPOSE(_xlfn._xlws.SORT(_xlfn._xlws.FILTER(irrigation[irrigation_level],irrigation[experiment_ID]=A55)))</f>
        <v>1</v>
      </c>
      <c r="DR55">
        <v>2</v>
      </c>
    </row>
    <row r="56" spans="1:122" x14ac:dyDescent="0.25">
      <c r="A56" t="str">
        <v>Ventrella2016_1994</v>
      </c>
      <c r="B56" t="str" cm="1">
        <f t="array" ref="B56:C56">TRANSPOSE(_xlfn._xlws.SORT(_xlfn._xlws.FILTER(irrigation[irrigation_level]&amp;" | "&amp;irrigation[irrigation_level_name],irrigation[experiment_ID]=A56)))</f>
        <v xml:space="preserve">1 | T1 T2 T3 T4 T5 </v>
      </c>
      <c r="C56" t="str">
        <v>2 | T6 T7 T8</v>
      </c>
      <c r="DQ56" cm="1">
        <f t="array" ref="DQ56:DR56">TRANSPOSE(_xlfn._xlws.SORT(_xlfn._xlws.FILTER(irrigation[irrigation_level],irrigation[experiment_ID]=A56)))</f>
        <v>1</v>
      </c>
      <c r="DR56">
        <v>2</v>
      </c>
    </row>
    <row r="57" spans="1:122" x14ac:dyDescent="0.25">
      <c r="A57" t="str">
        <v>Ventrella2016_1995</v>
      </c>
      <c r="B57" t="str" cm="1">
        <f t="array" ref="B57:C57">TRANSPOSE(_xlfn._xlws.SORT(_xlfn._xlws.FILTER(irrigation[irrigation_level]&amp;" | "&amp;irrigation[irrigation_level_name],irrigation[experiment_ID]=A57)))</f>
        <v xml:space="preserve">1 | T1 T2 T3 T4 T5 </v>
      </c>
      <c r="C57" t="str">
        <v>2 | T6 T7 T8</v>
      </c>
      <c r="DQ57" cm="1">
        <f t="array" ref="DQ57:DR57">TRANSPOSE(_xlfn._xlws.SORT(_xlfn._xlws.FILTER(irrigation[irrigation_level],irrigation[experiment_ID]=A57)))</f>
        <v>1</v>
      </c>
      <c r="DR57">
        <v>2</v>
      </c>
    </row>
    <row r="58" spans="1:122" x14ac:dyDescent="0.25">
      <c r="A58" t="str">
        <v>Ventrella2016_1996</v>
      </c>
      <c r="B58" t="str" cm="1">
        <f t="array" ref="B58:C58">TRANSPOSE(_xlfn._xlws.SORT(_xlfn._xlws.FILTER(irrigation[irrigation_level]&amp;" | "&amp;irrigation[irrigation_level_name],irrigation[experiment_ID]=A58)))</f>
        <v xml:space="preserve">1 | T1 T2 T3 T4 T5 </v>
      </c>
      <c r="C58" t="str">
        <v>2 | T6 T7 T8</v>
      </c>
      <c r="DQ58" cm="1">
        <f t="array" ref="DQ58:DR58">TRANSPOSE(_xlfn._xlws.SORT(_xlfn._xlws.FILTER(irrigation[irrigation_level],irrigation[experiment_ID]=A58)))</f>
        <v>1</v>
      </c>
      <c r="DR58">
        <v>2</v>
      </c>
    </row>
    <row r="59" spans="1:122" x14ac:dyDescent="0.25">
      <c r="A59" t="str">
        <v>Ventrella2016_1997</v>
      </c>
      <c r="B59" t="str" cm="1">
        <f t="array" ref="B59:C59">TRANSPOSE(_xlfn._xlws.SORT(_xlfn._xlws.FILTER(irrigation[irrigation_level]&amp;" | "&amp;irrigation[irrigation_level_name],irrigation[experiment_ID]=A59)))</f>
        <v xml:space="preserve">1 | T1 T2 T3 T4 T5 </v>
      </c>
      <c r="C59" t="str">
        <v>2 | T6 T7 T8</v>
      </c>
      <c r="DQ59" cm="1">
        <f t="array" ref="DQ59:DR59">TRANSPOSE(_xlfn._xlws.SORT(_xlfn._xlws.FILTER(irrigation[irrigation_level],irrigation[experiment_ID]=A59)))</f>
        <v>1</v>
      </c>
      <c r="DR59">
        <v>2</v>
      </c>
    </row>
    <row r="60" spans="1:122" x14ac:dyDescent="0.25">
      <c r="A60" t="str">
        <v>Ventrella2016_1998</v>
      </c>
      <c r="B60" t="str" cm="1">
        <f t="array" ref="B60:C60">TRANSPOSE(_xlfn._xlws.SORT(_xlfn._xlws.FILTER(irrigation[irrigation_level]&amp;" | "&amp;irrigation[irrigation_level_name],irrigation[experiment_ID]=A60)))</f>
        <v xml:space="preserve">1 | T1 T2 T3 T4 T5 </v>
      </c>
      <c r="C60" t="str">
        <v>2 | T6 T7 T8</v>
      </c>
      <c r="DQ60" cm="1">
        <f t="array" ref="DQ60:DR60">TRANSPOSE(_xlfn._xlws.SORT(_xlfn._xlws.FILTER(irrigation[irrigation_level],irrigation[experiment_ID]=A60)))</f>
        <v>1</v>
      </c>
      <c r="DR60">
        <v>2</v>
      </c>
    </row>
    <row r="61" spans="1:122" x14ac:dyDescent="0.25">
      <c r="A61" t="str">
        <v>Ventrella2016_1999</v>
      </c>
      <c r="B61" t="str" cm="1">
        <f t="array" ref="B61:C61">TRANSPOSE(_xlfn._xlws.SORT(_xlfn._xlws.FILTER(irrigation[irrigation_level]&amp;" | "&amp;irrigation[irrigation_level_name],irrigation[experiment_ID]=A61)))</f>
        <v xml:space="preserve">1 | T1 T2 T3 T4 T5 </v>
      </c>
      <c r="C61" t="str">
        <v>2 | T6 T7 T8</v>
      </c>
      <c r="DQ61" cm="1">
        <f t="array" ref="DQ61:DR61">TRANSPOSE(_xlfn._xlws.SORT(_xlfn._xlws.FILTER(irrigation[irrigation_level],irrigation[experiment_ID]=A61)))</f>
        <v>1</v>
      </c>
      <c r="DR61">
        <v>2</v>
      </c>
    </row>
    <row r="62" spans="1:122" x14ac:dyDescent="0.25">
      <c r="A62" t="str">
        <v>Ventrella2016_2000</v>
      </c>
      <c r="B62" t="str" cm="1">
        <f t="array" ref="B62:C62">TRANSPOSE(_xlfn._xlws.SORT(_xlfn._xlws.FILTER(irrigation[irrigation_level]&amp;" | "&amp;irrigation[irrigation_level_name],irrigation[experiment_ID]=A62)))</f>
        <v xml:space="preserve">1 | T1 T2 T3 T4 T5 </v>
      </c>
      <c r="C62" t="str">
        <v>2 | T6 T7 T8</v>
      </c>
      <c r="DQ62" cm="1">
        <f t="array" ref="DQ62:DR62">TRANSPOSE(_xlfn._xlws.SORT(_xlfn._xlws.FILTER(irrigation[irrigation_level],irrigation[experiment_ID]=A62)))</f>
        <v>1</v>
      </c>
      <c r="DR62">
        <v>2</v>
      </c>
    </row>
    <row r="63" spans="1:122" x14ac:dyDescent="0.25">
      <c r="A63" t="str">
        <v>Ventrella2016_2001</v>
      </c>
      <c r="B63" t="str" cm="1">
        <f t="array" ref="B63:C63">TRANSPOSE(_xlfn._xlws.SORT(_xlfn._xlws.FILTER(irrigation[irrigation_level]&amp;" | "&amp;irrigation[irrigation_level_name],irrigation[experiment_ID]=A63)))</f>
        <v xml:space="preserve">1 | T1 T2 T3 T4 T5 </v>
      </c>
      <c r="C63" t="str">
        <v>2 | T6 T7 T8</v>
      </c>
      <c r="DQ63" cm="1">
        <f t="array" ref="DQ63:DR63">TRANSPOSE(_xlfn._xlws.SORT(_xlfn._xlws.FILTER(irrigation[irrigation_level],irrigation[experiment_ID]=A63)))</f>
        <v>1</v>
      </c>
      <c r="DR63">
        <v>2</v>
      </c>
    </row>
    <row r="64" spans="1:122" x14ac:dyDescent="0.25">
      <c r="A64" t="str">
        <v>Ventrella2016_2002</v>
      </c>
      <c r="B64" t="str" cm="1">
        <f t="array" ref="B64:C64">TRANSPOSE(_xlfn._xlws.SORT(_xlfn._xlws.FILTER(irrigation[irrigation_level]&amp;" | "&amp;irrigation[irrigation_level_name],irrigation[experiment_ID]=A64)))</f>
        <v xml:space="preserve">1 | T1 T2 T3 T4 T5 </v>
      </c>
      <c r="C64" t="str">
        <v>2 | T6 T7 T8</v>
      </c>
      <c r="DQ64" cm="1">
        <f t="array" ref="DQ64:DR64">TRANSPOSE(_xlfn._xlws.SORT(_xlfn._xlws.FILTER(irrigation[irrigation_level],irrigation[experiment_ID]=A64)))</f>
        <v>1</v>
      </c>
      <c r="DR64">
        <v>2</v>
      </c>
    </row>
    <row r="65" spans="1:122" x14ac:dyDescent="0.25">
      <c r="A65" t="str">
        <v>Ventrella2016_2003</v>
      </c>
      <c r="B65" t="str" cm="1">
        <f t="array" ref="B65:C65">TRANSPOSE(_xlfn._xlws.SORT(_xlfn._xlws.FILTER(irrigation[irrigation_level]&amp;" | "&amp;irrigation[irrigation_level_name],irrigation[experiment_ID]=A65)))</f>
        <v xml:space="preserve">1 | T1 T2 T3 T4 T5 </v>
      </c>
      <c r="C65" t="str">
        <v>2 | T6 T7 T8</v>
      </c>
      <c r="DQ65" cm="1">
        <f t="array" ref="DQ65:DR65">TRANSPOSE(_xlfn._xlws.SORT(_xlfn._xlws.FILTER(irrigation[irrigation_level],irrigation[experiment_ID]=A65)))</f>
        <v>1</v>
      </c>
      <c r="DR65">
        <v>2</v>
      </c>
    </row>
    <row r="66" spans="1:122" x14ac:dyDescent="0.25">
      <c r="A66" t="str">
        <v>Ventrella2016_2004</v>
      </c>
      <c r="B66" t="str" cm="1">
        <f t="array" ref="B66:C66">TRANSPOSE(_xlfn._xlws.SORT(_xlfn._xlws.FILTER(irrigation[irrigation_level]&amp;" | "&amp;irrigation[irrigation_level_name],irrigation[experiment_ID]=A66)))</f>
        <v xml:space="preserve">1 | T1 T2 T3 T4 T5 </v>
      </c>
      <c r="C66" t="str">
        <v>2 | T6 T7 T8</v>
      </c>
      <c r="DQ66" cm="1">
        <f t="array" ref="DQ66:DR66">TRANSPOSE(_xlfn._xlws.SORT(_xlfn._xlws.FILTER(irrigation[irrigation_level],irrigation[experiment_ID]=A66)))</f>
        <v>1</v>
      </c>
      <c r="DR66">
        <v>2</v>
      </c>
    </row>
    <row r="67" spans="1:122" x14ac:dyDescent="0.25">
      <c r="A67" t="str">
        <v>Ventrella2016_2005</v>
      </c>
      <c r="B67" t="str" cm="1">
        <f t="array" ref="B67:C67">TRANSPOSE(_xlfn._xlws.SORT(_xlfn._xlws.FILTER(irrigation[irrigation_level]&amp;" | "&amp;irrigation[irrigation_level_name],irrigation[experiment_ID]=A67)))</f>
        <v xml:space="preserve">1 | T1 T2 T3 T4 T5 </v>
      </c>
      <c r="C67" t="str">
        <v>2 | T6 T7 T8</v>
      </c>
      <c r="DQ67" cm="1">
        <f t="array" ref="DQ67:DR67">TRANSPOSE(_xlfn._xlws.SORT(_xlfn._xlws.FILTER(irrigation[irrigation_level],irrigation[experiment_ID]=A67)))</f>
        <v>1</v>
      </c>
      <c r="DR67">
        <v>2</v>
      </c>
    </row>
    <row r="68" spans="1:122" x14ac:dyDescent="0.25">
      <c r="A68" t="str">
        <v>Ventrella2016_2006</v>
      </c>
      <c r="B68" t="str" cm="1">
        <f t="array" ref="B68:C68">TRANSPOSE(_xlfn._xlws.SORT(_xlfn._xlws.FILTER(irrigation[irrigation_level]&amp;" | "&amp;irrigation[irrigation_level_name],irrigation[experiment_ID]=A68)))</f>
        <v xml:space="preserve">1 | T1 T2 T3 T4 T5 </v>
      </c>
      <c r="C68" t="str">
        <v>2 | T6 T7 T8</v>
      </c>
      <c r="DQ68" cm="1">
        <f t="array" ref="DQ68:DR68">TRANSPOSE(_xlfn._xlws.SORT(_xlfn._xlws.FILTER(irrigation[irrigation_level],irrigation[experiment_ID]=A68)))</f>
        <v>1</v>
      </c>
      <c r="DR68">
        <v>2</v>
      </c>
    </row>
    <row r="69" spans="1:122" x14ac:dyDescent="0.25">
      <c r="A69" t="str">
        <v>Ventrella2016_2007</v>
      </c>
      <c r="B69" t="str" cm="1">
        <f t="array" ref="B69:C69">TRANSPOSE(_xlfn._xlws.SORT(_xlfn._xlws.FILTER(irrigation[irrigation_level]&amp;" | "&amp;irrigation[irrigation_level_name],irrigation[experiment_ID]=A69)))</f>
        <v xml:space="preserve">1 | T1 T2 T3 T4 T5 </v>
      </c>
      <c r="C69" t="str">
        <v>2 | T6 T7 T8</v>
      </c>
      <c r="DQ69" cm="1">
        <f t="array" ref="DQ69:DR69">TRANSPOSE(_xlfn._xlws.SORT(_xlfn._xlws.FILTER(irrigation[irrigation_level],irrigation[experiment_ID]=A69)))</f>
        <v>1</v>
      </c>
      <c r="DR69">
        <v>2</v>
      </c>
    </row>
    <row r="70" spans="1:122" x14ac:dyDescent="0.25">
      <c r="A70" t="str">
        <v>Ventrella2016_2008</v>
      </c>
      <c r="B70" t="str" cm="1">
        <f t="array" ref="B70:C70">TRANSPOSE(_xlfn._xlws.SORT(_xlfn._xlws.FILTER(irrigation[irrigation_level]&amp;" | "&amp;irrigation[irrigation_level_name],irrigation[experiment_ID]=A70)))</f>
        <v xml:space="preserve">1 | T1 T2 T3 T4 T5 </v>
      </c>
      <c r="C70" t="str">
        <v>2 | T6 T7 T8</v>
      </c>
      <c r="DQ70" cm="1">
        <f t="array" ref="DQ70:DR70">TRANSPOSE(_xlfn._xlws.SORT(_xlfn._xlws.FILTER(irrigation[irrigation_level],irrigation[experiment_ID]=A70)))</f>
        <v>1</v>
      </c>
      <c r="DR70">
        <v>2</v>
      </c>
    </row>
    <row r="71" spans="1:122" x14ac:dyDescent="0.25">
      <c r="A71" t="str">
        <v>Ventrella2016_2009</v>
      </c>
      <c r="B71" t="str" cm="1">
        <f t="array" ref="B71:C71">TRANSPOSE(_xlfn._xlws.SORT(_xlfn._xlws.FILTER(irrigation[irrigation_level]&amp;" | "&amp;irrigation[irrigation_level_name],irrigation[experiment_ID]=A71)))</f>
        <v xml:space="preserve">1 | T1 T2 T3 T4 T5 </v>
      </c>
      <c r="C71" t="str">
        <v>2 | T6 T7 T8</v>
      </c>
      <c r="DQ71" cm="1">
        <f t="array" ref="DQ71:DR71">TRANSPOSE(_xlfn._xlws.SORT(_xlfn._xlws.FILTER(irrigation[irrigation_level],irrigation[experiment_ID]=A71)))</f>
        <v>1</v>
      </c>
      <c r="DR71">
        <v>2</v>
      </c>
    </row>
    <row r="72" spans="1:122" x14ac:dyDescent="0.25">
      <c r="A72" t="str">
        <v>Ventrella2016_2010</v>
      </c>
      <c r="B72" t="str" cm="1">
        <f t="array" ref="B72:C72">TRANSPOSE(_xlfn._xlws.SORT(_xlfn._xlws.FILTER(irrigation[irrigation_level]&amp;" | "&amp;irrigation[irrigation_level_name],irrigation[experiment_ID]=A72)))</f>
        <v xml:space="preserve">1 | T1 T2 T3 T4 T5 </v>
      </c>
      <c r="C72" t="str">
        <v>2 | T6 T7 T8</v>
      </c>
      <c r="DQ72" cm="1">
        <f t="array" ref="DQ72:DR72">TRANSPOSE(_xlfn._xlws.SORT(_xlfn._xlws.FILTER(irrigation[irrigation_level],irrigation[experiment_ID]=A72)))</f>
        <v>1</v>
      </c>
      <c r="DR72">
        <v>2</v>
      </c>
    </row>
    <row r="73" spans="1:122" x14ac:dyDescent="0.25">
      <c r="A73" t="str">
        <v>Ventrella2016_2011</v>
      </c>
      <c r="B73" t="str" cm="1">
        <f t="array" ref="B73:C73">TRANSPOSE(_xlfn._xlws.SORT(_xlfn._xlws.FILTER(irrigation[irrigation_level]&amp;" | "&amp;irrigation[irrigation_level_name],irrigation[experiment_ID]=A73)))</f>
        <v xml:space="preserve">1 | T1 T2 T3 T4 T5 </v>
      </c>
      <c r="C73" t="str">
        <v>2 | T6 T7 T8</v>
      </c>
      <c r="DQ73" cm="1">
        <f t="array" ref="DQ73:DR73">TRANSPOSE(_xlfn._xlws.SORT(_xlfn._xlws.FILTER(irrigation[irrigation_level],irrigation[experiment_ID]=A73)))</f>
        <v>1</v>
      </c>
      <c r="DR73">
        <v>2</v>
      </c>
    </row>
    <row r="74" spans="1:122" x14ac:dyDescent="0.25">
      <c r="A74" t="str">
        <v>Ventrella2016_2012</v>
      </c>
      <c r="B74" t="str" cm="1">
        <f t="array" ref="B74:C74">TRANSPOSE(_xlfn._xlws.SORT(_xlfn._xlws.FILTER(irrigation[irrigation_level]&amp;" | "&amp;irrigation[irrigation_level_name],irrigation[experiment_ID]=A74)))</f>
        <v xml:space="preserve">1 | T1 T2 T3 T4 T5 </v>
      </c>
      <c r="C74" t="str">
        <v>2 | T6 T7 T8</v>
      </c>
      <c r="DQ74" cm="1">
        <f t="array" ref="DQ74:DR74">TRANSPOSE(_xlfn._xlws.SORT(_xlfn._xlws.FILTER(irrigation[irrigation_level],irrigation[experiment_ID]=A74)))</f>
        <v>1</v>
      </c>
      <c r="DR74">
        <v>2</v>
      </c>
    </row>
    <row r="75" spans="1:122"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1:122"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1:122"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1:122"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1:122"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1:122"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2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ColWidth="8.85546875" defaultRowHeight="15" x14ac:dyDescent="0.25"/>
  <cols>
    <col min="1" max="2" width="10.42578125" customWidth="1"/>
    <col min="3" max="200" width="3.140625" customWidth="1"/>
    <col min="16383" max="16383" width="8.7109375" customWidth="1"/>
  </cols>
  <sheetData>
    <row r="1" spans="1:121" s="124" customFormat="1" x14ac:dyDescent="0.25">
      <c r="A1" s="123" t="s">
        <v>2047</v>
      </c>
      <c r="I1" s="125" t="s">
        <v>7438</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2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U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2" s="124" customFormat="1" x14ac:dyDescent="0.25">
      <c r="A1" s="123" t="s">
        <v>1669</v>
      </c>
      <c r="I1" s="125" t="s">
        <v>7438</v>
      </c>
    </row>
    <row r="2" spans="1:122" x14ac:dyDescent="0.25">
      <c r="A2" t="str" cm="1">
        <f t="array" ref="A2:A116">_xlfn._xlws.SORT(_xlfn.UNIQUE(_xlfn._xlws.FILTER(fertilizers[experiment_ID], fertilizers[experiment_ID] &lt;&gt; "")))</f>
        <v>Basso2010_1991</v>
      </c>
      <c r="B2" t="str" cm="1">
        <f t="array" ref="B2:C2">TRANSPOSE(_xlfn._xlws.SORT(_xlfn._xlws.FILTER(fertilizers[fertilizer_level]&amp;" | "&amp;fertilizers[fertilizer_level_name],fertilizers[experiment_ID]=A2)))</f>
        <v>1 | 0N</v>
      </c>
      <c r="C2" t="str">
        <v>2 | 90N</v>
      </c>
      <c r="DQ2" cm="1">
        <f t="array" ref="DQ2:DR2">TRANSPOSE(_xlfn._xlws.SORT(_xlfn._xlws.FILTER(fertilizers[fertilizer_level],fertilizers[experiment_ID]=A2)))</f>
        <v>1</v>
      </c>
      <c r="DR2">
        <v>2</v>
      </c>
    </row>
    <row r="3" spans="1:122" x14ac:dyDescent="0.25">
      <c r="A3" t="str">
        <v>Basso2010_1992</v>
      </c>
      <c r="B3" t="str" cm="1">
        <f t="array" ref="B3:C3">TRANSPOSE(_xlfn._xlws.SORT(_xlfn._xlws.FILTER(fertilizers[fertilizer_level]&amp;" | "&amp;fertilizers[fertilizer_level_name],fertilizers[experiment_ID]=A3)))</f>
        <v>1 | 0N</v>
      </c>
      <c r="C3" t="str">
        <v>2 | 90N</v>
      </c>
      <c r="DQ3" cm="1">
        <f t="array" ref="DQ3:DR3">TRANSPOSE(_xlfn._xlws.SORT(_xlfn._xlws.FILTER(fertilizers[fertilizer_level],fertilizers[experiment_ID]=A3)))</f>
        <v>1</v>
      </c>
      <c r="DR3">
        <v>2</v>
      </c>
    </row>
    <row r="4" spans="1:122" x14ac:dyDescent="0.25">
      <c r="A4" t="str">
        <v>Basso2010_1993</v>
      </c>
      <c r="B4" t="str" cm="1">
        <f t="array" ref="B4:C4">TRANSPOSE(_xlfn._xlws.SORT(_xlfn._xlws.FILTER(fertilizers[fertilizer_level]&amp;" | "&amp;fertilizers[fertilizer_level_name],fertilizers[experiment_ID]=A4)))</f>
        <v>1 | 0N</v>
      </c>
      <c r="C4" t="str">
        <v>2 | 90N</v>
      </c>
      <c r="DQ4" cm="1">
        <f t="array" ref="DQ4:DR4">TRANSPOSE(_xlfn._xlws.SORT(_xlfn._xlws.FILTER(fertilizers[fertilizer_level],fertilizers[experiment_ID]=A4)))</f>
        <v>1</v>
      </c>
      <c r="DR4">
        <v>2</v>
      </c>
    </row>
    <row r="5" spans="1:122" x14ac:dyDescent="0.25">
      <c r="A5" t="str">
        <v>Basso2010_1994</v>
      </c>
      <c r="B5" t="str" cm="1">
        <f t="array" ref="B5:C5">TRANSPOSE(_xlfn._xlws.SORT(_xlfn._xlws.FILTER(fertilizers[fertilizer_level]&amp;" | "&amp;fertilizers[fertilizer_level_name],fertilizers[experiment_ID]=A5)))</f>
        <v>1 | 0N</v>
      </c>
      <c r="C5" t="str">
        <v>2 | 90N</v>
      </c>
      <c r="DQ5" cm="1">
        <f t="array" ref="DQ5:DR5">TRANSPOSE(_xlfn._xlws.SORT(_xlfn._xlws.FILTER(fertilizers[fertilizer_level],fertilizers[experiment_ID]=A5)))</f>
        <v>1</v>
      </c>
      <c r="DR5">
        <v>2</v>
      </c>
    </row>
    <row r="6" spans="1:122" x14ac:dyDescent="0.25">
      <c r="A6" t="str">
        <v>Basso2010_1995</v>
      </c>
      <c r="B6" t="str" cm="1">
        <f t="array" ref="B6:C6">TRANSPOSE(_xlfn._xlws.SORT(_xlfn._xlws.FILTER(fertilizers[fertilizer_level]&amp;" | "&amp;fertilizers[fertilizer_level_name],fertilizers[experiment_ID]=A6)))</f>
        <v>1 | 0N</v>
      </c>
      <c r="C6" t="str">
        <v>2 | 90N</v>
      </c>
      <c r="DQ6" cm="1">
        <f t="array" ref="DQ6:DR6">TRANSPOSE(_xlfn._xlws.SORT(_xlfn._xlws.FILTER(fertilizers[fertilizer_level],fertilizers[experiment_ID]=A6)))</f>
        <v>1</v>
      </c>
      <c r="DR6">
        <v>2</v>
      </c>
    </row>
    <row r="7" spans="1:122" x14ac:dyDescent="0.25">
      <c r="A7" t="str">
        <v>Basso2010_1996</v>
      </c>
      <c r="B7" t="str" cm="1">
        <f t="array" ref="B7:C7">TRANSPOSE(_xlfn._xlws.SORT(_xlfn._xlws.FILTER(fertilizers[fertilizer_level]&amp;" | "&amp;fertilizers[fertilizer_level_name],fertilizers[experiment_ID]=A7)))</f>
        <v>1 | 0N</v>
      </c>
      <c r="C7" t="str">
        <v>2 | 90N</v>
      </c>
      <c r="DQ7" cm="1">
        <f t="array" ref="DQ7:DR7">TRANSPOSE(_xlfn._xlws.SORT(_xlfn._xlws.FILTER(fertilizers[fertilizer_level],fertilizers[experiment_ID]=A7)))</f>
        <v>1</v>
      </c>
      <c r="DR7">
        <v>2</v>
      </c>
    </row>
    <row r="8" spans="1:122" x14ac:dyDescent="0.25">
      <c r="A8" t="str">
        <v>Basso2010_1997</v>
      </c>
      <c r="B8" t="str" cm="1">
        <f t="array" ref="B8:C8">TRANSPOSE(_xlfn._xlws.SORT(_xlfn._xlws.FILTER(fertilizers[fertilizer_level]&amp;" | "&amp;fertilizers[fertilizer_level_name],fertilizers[experiment_ID]=A8)))</f>
        <v>1 | 0N</v>
      </c>
      <c r="C8" t="str">
        <v>2 | 90N</v>
      </c>
      <c r="DQ8" cm="1">
        <f t="array" ref="DQ8:DR8">TRANSPOSE(_xlfn._xlws.SORT(_xlfn._xlws.FILTER(fertilizers[fertilizer_level],fertilizers[experiment_ID]=A8)))</f>
        <v>1</v>
      </c>
      <c r="DR8">
        <v>2</v>
      </c>
    </row>
    <row r="9" spans="1:122" x14ac:dyDescent="0.25">
      <c r="A9" t="str">
        <v>Basso2010_1998</v>
      </c>
      <c r="B9" t="str" cm="1">
        <f t="array" ref="B9:C9">TRANSPOSE(_xlfn._xlws.SORT(_xlfn._xlws.FILTER(fertilizers[fertilizer_level]&amp;" | "&amp;fertilizers[fertilizer_level_name],fertilizers[experiment_ID]=A9)))</f>
        <v>1 | 0N</v>
      </c>
      <c r="C9" t="str">
        <v>2 | 90N</v>
      </c>
      <c r="DQ9" cm="1">
        <f t="array" ref="DQ9:DR9">TRANSPOSE(_xlfn._xlws.SORT(_xlfn._xlws.FILTER(fertilizers[fertilizer_level],fertilizers[experiment_ID]=A9)))</f>
        <v>1</v>
      </c>
      <c r="DR9">
        <v>2</v>
      </c>
    </row>
    <row r="10" spans="1:122" x14ac:dyDescent="0.25">
      <c r="A10" t="str">
        <v>Basso2010_1999</v>
      </c>
      <c r="B10" t="str" cm="1">
        <f t="array" ref="B10:C10">TRANSPOSE(_xlfn._xlws.SORT(_xlfn._xlws.FILTER(fertilizers[fertilizer_level]&amp;" | "&amp;fertilizers[fertilizer_level_name],fertilizers[experiment_ID]=A10)))</f>
        <v>1 | 0N</v>
      </c>
      <c r="C10" t="str">
        <v>2 | 90N</v>
      </c>
      <c r="DQ10" cm="1">
        <f t="array" ref="DQ10:DR10">TRANSPOSE(_xlfn._xlws.SORT(_xlfn._xlws.FILTER(fertilizers[fertilizer_level],fertilizers[experiment_ID]=A10)))</f>
        <v>1</v>
      </c>
      <c r="DR10">
        <v>2</v>
      </c>
    </row>
    <row r="11" spans="1:122" x14ac:dyDescent="0.25">
      <c r="A11" t="str">
        <v>Basso2010_2000</v>
      </c>
      <c r="B11" t="str" cm="1">
        <f t="array" ref="B11:C11">TRANSPOSE(_xlfn._xlws.SORT(_xlfn._xlws.FILTER(fertilizers[fertilizer_level]&amp;" | "&amp;fertilizers[fertilizer_level_name],fertilizers[experiment_ID]=A11)))</f>
        <v>1 | 0N</v>
      </c>
      <c r="C11" t="str">
        <v>2 | 90N</v>
      </c>
      <c r="DQ11" cm="1">
        <f t="array" ref="DQ11:DR11">TRANSPOSE(_xlfn._xlws.SORT(_xlfn._xlws.FILTER(fertilizers[fertilizer_level],fertilizers[experiment_ID]=A11)))</f>
        <v>1</v>
      </c>
      <c r="DR11">
        <v>2</v>
      </c>
    </row>
    <row r="12" spans="1:122" x14ac:dyDescent="0.25">
      <c r="A12" t="str">
        <v>Basso2010_2001</v>
      </c>
      <c r="B12" t="str" cm="1">
        <f t="array" ref="B12:C12">TRANSPOSE(_xlfn._xlws.SORT(_xlfn._xlws.FILTER(fertilizers[fertilizer_level]&amp;" | "&amp;fertilizers[fertilizer_level_name],fertilizers[experiment_ID]=A12)))</f>
        <v>1 | 0N</v>
      </c>
      <c r="C12" t="str">
        <v>2 | 90N</v>
      </c>
      <c r="DQ12" cm="1">
        <f t="array" ref="DQ12:DR12">TRANSPOSE(_xlfn._xlws.SORT(_xlfn._xlws.FILTER(fertilizers[fertilizer_level],fertilizers[experiment_ID]=A12)))</f>
        <v>1</v>
      </c>
      <c r="DR12">
        <v>2</v>
      </c>
    </row>
    <row r="13" spans="1:122" x14ac:dyDescent="0.25">
      <c r="A13" t="str">
        <v>Basso2010_2002</v>
      </c>
      <c r="B13" t="str" cm="1">
        <f t="array" ref="B13:C13">TRANSPOSE(_xlfn._xlws.SORT(_xlfn._xlws.FILTER(fertilizers[fertilizer_level]&amp;" | "&amp;fertilizers[fertilizer_level_name],fertilizers[experiment_ID]=A13)))</f>
        <v>1 | 0N</v>
      </c>
      <c r="C13" t="str">
        <v>2 | 90N</v>
      </c>
      <c r="DQ13" cm="1">
        <f t="array" ref="DQ13:DR13">TRANSPOSE(_xlfn._xlws.SORT(_xlfn._xlws.FILTER(fertilizers[fertilizer_level],fertilizers[experiment_ID]=A13)))</f>
        <v>1</v>
      </c>
      <c r="DR13">
        <v>2</v>
      </c>
    </row>
    <row r="14" spans="1:122" x14ac:dyDescent="0.25">
      <c r="A14" t="str">
        <v>Basso2010_2003</v>
      </c>
      <c r="B14" t="str" cm="1">
        <f t="array" ref="B14:C14">TRANSPOSE(_xlfn._xlws.SORT(_xlfn._xlws.FILTER(fertilizers[fertilizer_level]&amp;" | "&amp;fertilizers[fertilizer_level_name],fertilizers[experiment_ID]=A14)))</f>
        <v>1 | 0N</v>
      </c>
      <c r="C14" t="str">
        <v>2 | 90N</v>
      </c>
      <c r="DQ14" cm="1">
        <f t="array" ref="DQ14:DR14">TRANSPOSE(_xlfn._xlws.SORT(_xlfn._xlws.FILTER(fertilizers[fertilizer_level],fertilizers[experiment_ID]=A14)))</f>
        <v>1</v>
      </c>
      <c r="DR14">
        <v>2</v>
      </c>
    </row>
    <row r="15" spans="1:122" x14ac:dyDescent="0.25">
      <c r="A15" t="str">
        <v>Basso2010_2004</v>
      </c>
      <c r="B15" t="str" cm="1">
        <f t="array" ref="B15:C15">TRANSPOSE(_xlfn._xlws.SORT(_xlfn._xlws.FILTER(fertilizers[fertilizer_level]&amp;" | "&amp;fertilizers[fertilizer_level_name],fertilizers[experiment_ID]=A15)))</f>
        <v>1 | 0N</v>
      </c>
      <c r="C15" t="str">
        <v>2 | 90N</v>
      </c>
      <c r="DQ15" cm="1">
        <f t="array" ref="DQ15:DR15">TRANSPOSE(_xlfn._xlws.SORT(_xlfn._xlws.FILTER(fertilizers[fertilizer_level],fertilizers[experiment_ID]=A15)))</f>
        <v>1</v>
      </c>
      <c r="DR15">
        <v>2</v>
      </c>
    </row>
    <row r="16" spans="1:122" x14ac:dyDescent="0.25">
      <c r="A16" t="str">
        <v>Basso2010_2005</v>
      </c>
      <c r="B16" t="str" cm="1">
        <f t="array" ref="B16:C16">TRANSPOSE(_xlfn._xlws.SORT(_xlfn._xlws.FILTER(fertilizers[fertilizer_level]&amp;" | "&amp;fertilizers[fertilizer_level_name],fertilizers[experiment_ID]=A16)))</f>
        <v>1 | 0N</v>
      </c>
      <c r="C16" t="str">
        <v>2 | 90N</v>
      </c>
      <c r="DQ16" cm="1">
        <f t="array" ref="DQ16:DR16">TRANSPOSE(_xlfn._xlws.SORT(_xlfn._xlws.FILTER(fertilizers[fertilizer_level],fertilizers[experiment_ID]=A16)))</f>
        <v>1</v>
      </c>
      <c r="DR16">
        <v>2</v>
      </c>
    </row>
    <row r="17" spans="1:122" x14ac:dyDescent="0.25">
      <c r="A17" t="str">
        <v>Basso2010_2006</v>
      </c>
      <c r="B17" t="str" cm="1">
        <f t="array" ref="B17:C17">TRANSPOSE(_xlfn._xlws.SORT(_xlfn._xlws.FILTER(fertilizers[fertilizer_level]&amp;" | "&amp;fertilizers[fertilizer_level_name],fertilizers[experiment_ID]=A17)))</f>
        <v>1 | 0N</v>
      </c>
      <c r="C17" t="str">
        <v>2 | 90N</v>
      </c>
      <c r="DQ17" cm="1">
        <f t="array" ref="DQ17:DR17">TRANSPOSE(_xlfn._xlws.SORT(_xlfn._xlws.FILTER(fertilizers[fertilizer_level],fertilizers[experiment_ID]=A17)))</f>
        <v>1</v>
      </c>
      <c r="DR17">
        <v>2</v>
      </c>
    </row>
    <row r="18" spans="1:122" x14ac:dyDescent="0.25">
      <c r="A18" t="str">
        <v>Bustos-Korts2013_2009</v>
      </c>
      <c r="B18" t="str" cm="1">
        <f t="array" ref="B18">TRANSPOSE(_xlfn._xlws.SORT(_xlfn._xlws.FILTER(fertilizers[fertilizer_level]&amp;" | "&amp;fertilizers[fertilizer_level_name],fertilizers[experiment_ID]=A18)))</f>
        <v xml:space="preserve">1 | </v>
      </c>
      <c r="DQ18" cm="1">
        <f t="array" ref="DQ18">TRANSPOSE(_xlfn._xlws.SORT(_xlfn._xlws.FILTER(fertilizers[fertilizer_level],fertilizers[experiment_ID]=A18)))</f>
        <v>1</v>
      </c>
    </row>
    <row r="19" spans="1:122" x14ac:dyDescent="0.25">
      <c r="A19" t="str">
        <v>Bustos-Korts2013_2010</v>
      </c>
      <c r="B19" t="str" cm="1">
        <f t="array" ref="B19">TRANSPOSE(_xlfn._xlws.SORT(_xlfn._xlws.FILTER(fertilizers[fertilizer_level]&amp;" | "&amp;fertilizers[fertilizer_level_name],fertilizers[experiment_ID]=A19)))</f>
        <v xml:space="preserve">1 | </v>
      </c>
      <c r="DQ19" cm="1">
        <f t="array" ref="DQ19">TRANSPOSE(_xlfn._xlws.SORT(_xlfn._xlws.FILTER(fertilizers[fertilizer_level],fertilizers[experiment_ID]=A19)))</f>
        <v>1</v>
      </c>
    </row>
    <row r="20" spans="1:122" x14ac:dyDescent="0.25">
      <c r="A20" t="str">
        <v>Bustos-Korts2013_2011</v>
      </c>
      <c r="B20" t="str" cm="1">
        <f t="array" ref="B20">TRANSPOSE(_xlfn._xlws.SORT(_xlfn._xlws.FILTER(fertilizers[fertilizer_level]&amp;" | "&amp;fertilizers[fertilizer_level_name],fertilizers[experiment_ID]=A20)))</f>
        <v xml:space="preserve">1 | </v>
      </c>
      <c r="DQ20" cm="1">
        <f t="array" ref="DQ20">TRANSPOSE(_xlfn._xlws.SORT(_xlfn._xlws.FILTER(fertilizers[fertilizer_level],fertilizers[experiment_ID]=A20)))</f>
        <v>1</v>
      </c>
    </row>
    <row r="21" spans="1:122" x14ac:dyDescent="0.25">
      <c r="A21" t="str">
        <v>Darwinkel1978_1976</v>
      </c>
      <c r="B21" t="str" cm="1">
        <f t="array" ref="B21">TRANSPOSE(_xlfn._xlws.SORT(_xlfn._xlws.FILTER(fertilizers[fertilizer_level]&amp;" | "&amp;fertilizers[fertilizer_level_name],fertilizers[experiment_ID]=A21)))</f>
        <v xml:space="preserve">1 | </v>
      </c>
      <c r="DQ21" cm="1">
        <f t="array" ref="DQ21">TRANSPOSE(_xlfn._xlws.SORT(_xlfn._xlws.FILTER(fertilizers[fertilizer_level],fertilizers[experiment_ID]=A21)))</f>
        <v>1</v>
      </c>
    </row>
    <row r="22" spans="1:122" x14ac:dyDescent="0.25">
      <c r="A22" t="str">
        <v>Dettori2017_1974</v>
      </c>
      <c r="B22" t="str" cm="1">
        <f t="array" ref="B22">TRANSPOSE(_xlfn._xlws.SORT(_xlfn._xlws.FILTER(fertilizers[fertilizer_level]&amp;" | "&amp;fertilizers[fertilizer_level_name],fertilizers[experiment_ID]=A22)))</f>
        <v xml:space="preserve">1 | </v>
      </c>
      <c r="DQ22" cm="1">
        <f t="array" ref="DQ22">TRANSPOSE(_xlfn._xlws.SORT(_xlfn._xlws.FILTER(fertilizers[fertilizer_level],fertilizers[experiment_ID]=A22)))</f>
        <v>1</v>
      </c>
    </row>
    <row r="23" spans="1:122" x14ac:dyDescent="0.25">
      <c r="A23" t="str">
        <v>Dettori2017_1975</v>
      </c>
      <c r="B23" t="str" cm="1">
        <f t="array" ref="B23">TRANSPOSE(_xlfn._xlws.SORT(_xlfn._xlws.FILTER(fertilizers[fertilizer_level]&amp;" | "&amp;fertilizers[fertilizer_level_name],fertilizers[experiment_ID]=A23)))</f>
        <v xml:space="preserve">1 | </v>
      </c>
      <c r="DQ23" cm="1">
        <f t="array" ref="DQ23">TRANSPOSE(_xlfn._xlws.SORT(_xlfn._xlws.FILTER(fertilizers[fertilizer_level],fertilizers[experiment_ID]=A23)))</f>
        <v>1</v>
      </c>
    </row>
    <row r="24" spans="1:122" x14ac:dyDescent="0.25">
      <c r="A24" t="str">
        <v>Dettori2017_1976</v>
      </c>
      <c r="B24" t="str" cm="1">
        <f t="array" ref="B24">TRANSPOSE(_xlfn._xlws.SORT(_xlfn._xlws.FILTER(fertilizers[fertilizer_level]&amp;" | "&amp;fertilizers[fertilizer_level_name],fertilizers[experiment_ID]=A24)))</f>
        <v xml:space="preserve">1 | </v>
      </c>
      <c r="DQ24" cm="1">
        <f t="array" ref="DQ24">TRANSPOSE(_xlfn._xlws.SORT(_xlfn._xlws.FILTER(fertilizers[fertilizer_level],fertilizers[experiment_ID]=A24)))</f>
        <v>1</v>
      </c>
    </row>
    <row r="25" spans="1:122" x14ac:dyDescent="0.25">
      <c r="A25" t="str">
        <v>Dettori2017_1977</v>
      </c>
      <c r="B25" t="str" cm="1">
        <f t="array" ref="B25">TRANSPOSE(_xlfn._xlws.SORT(_xlfn._xlws.FILTER(fertilizers[fertilizer_level]&amp;" | "&amp;fertilizers[fertilizer_level_name],fertilizers[experiment_ID]=A25)))</f>
        <v xml:space="preserve">1 | </v>
      </c>
      <c r="DQ25" cm="1">
        <f t="array" ref="DQ25">TRANSPOSE(_xlfn._xlws.SORT(_xlfn._xlws.FILTER(fertilizers[fertilizer_level],fertilizers[experiment_ID]=A25)))</f>
        <v>1</v>
      </c>
    </row>
    <row r="26" spans="1:122" x14ac:dyDescent="0.25">
      <c r="A26" t="str">
        <v>Dettori2017_1978</v>
      </c>
      <c r="B26" t="str" cm="1">
        <f t="array" ref="B26">TRANSPOSE(_xlfn._xlws.SORT(_xlfn._xlws.FILTER(fertilizers[fertilizer_level]&amp;" | "&amp;fertilizers[fertilizer_level_name],fertilizers[experiment_ID]=A26)))</f>
        <v xml:space="preserve">1 | </v>
      </c>
      <c r="DQ26" cm="1">
        <f t="array" ref="DQ26">TRANSPOSE(_xlfn._xlws.SORT(_xlfn._xlws.FILTER(fertilizers[fertilizer_level],fertilizers[experiment_ID]=A26)))</f>
        <v>1</v>
      </c>
    </row>
    <row r="27" spans="1:122" x14ac:dyDescent="0.25">
      <c r="A27" t="str">
        <v>Dettori2017_1979</v>
      </c>
      <c r="B27" t="str" cm="1">
        <f t="array" ref="B27">TRANSPOSE(_xlfn._xlws.SORT(_xlfn._xlws.FILTER(fertilizers[fertilizer_level]&amp;" | "&amp;fertilizers[fertilizer_level_name],fertilizers[experiment_ID]=A27)))</f>
        <v xml:space="preserve">1 | </v>
      </c>
      <c r="DQ27" cm="1">
        <f t="array" ref="DQ27">TRANSPOSE(_xlfn._xlws.SORT(_xlfn._xlws.FILTER(fertilizers[fertilizer_level],fertilizers[experiment_ID]=A27)))</f>
        <v>1</v>
      </c>
    </row>
    <row r="28" spans="1:122" x14ac:dyDescent="0.25">
      <c r="A28" t="str">
        <v>Dettori2017_1980</v>
      </c>
      <c r="B28" t="str" cm="1">
        <f t="array" ref="B28">TRANSPOSE(_xlfn._xlws.SORT(_xlfn._xlws.FILTER(fertilizers[fertilizer_level]&amp;" | "&amp;fertilizers[fertilizer_level_name],fertilizers[experiment_ID]=A28)))</f>
        <v xml:space="preserve">1 | </v>
      </c>
      <c r="DQ28" cm="1">
        <f t="array" ref="DQ28">TRANSPOSE(_xlfn._xlws.SORT(_xlfn._xlws.FILTER(fertilizers[fertilizer_level],fertilizers[experiment_ID]=A28)))</f>
        <v>1</v>
      </c>
    </row>
    <row r="29" spans="1:122" x14ac:dyDescent="0.25">
      <c r="A29" t="str">
        <v>Dettori2017_1981</v>
      </c>
      <c r="B29" t="str" cm="1">
        <f t="array" ref="B29">TRANSPOSE(_xlfn._xlws.SORT(_xlfn._xlws.FILTER(fertilizers[fertilizer_level]&amp;" | "&amp;fertilizers[fertilizer_level_name],fertilizers[experiment_ID]=A29)))</f>
        <v xml:space="preserve">1 | </v>
      </c>
      <c r="DQ29" cm="1">
        <f t="array" ref="DQ29">TRANSPOSE(_xlfn._xlws.SORT(_xlfn._xlws.FILTER(fertilizers[fertilizer_level],fertilizers[experiment_ID]=A29)))</f>
        <v>1</v>
      </c>
    </row>
    <row r="30" spans="1:122" x14ac:dyDescent="0.25">
      <c r="A30" t="str">
        <v>Dettori2017_1982</v>
      </c>
      <c r="B30" t="str" cm="1">
        <f t="array" ref="B30">TRANSPOSE(_xlfn._xlws.SORT(_xlfn._xlws.FILTER(fertilizers[fertilizer_level]&amp;" | "&amp;fertilizers[fertilizer_level_name],fertilizers[experiment_ID]=A30)))</f>
        <v xml:space="preserve">1 | </v>
      </c>
      <c r="DQ30" cm="1">
        <f t="array" ref="DQ30">TRANSPOSE(_xlfn._xlws.SORT(_xlfn._xlws.FILTER(fertilizers[fertilizer_level],fertilizers[experiment_ID]=A30)))</f>
        <v>1</v>
      </c>
    </row>
    <row r="31" spans="1:122" x14ac:dyDescent="0.25">
      <c r="A31" t="str">
        <v>Dettori2017_1983</v>
      </c>
      <c r="B31" t="str" cm="1">
        <f t="array" ref="B31">TRANSPOSE(_xlfn._xlws.SORT(_xlfn._xlws.FILTER(fertilizers[fertilizer_level]&amp;" | "&amp;fertilizers[fertilizer_level_name],fertilizers[experiment_ID]=A31)))</f>
        <v xml:space="preserve">1 | </v>
      </c>
      <c r="DQ31" cm="1">
        <f t="array" ref="DQ31">TRANSPOSE(_xlfn._xlws.SORT(_xlfn._xlws.FILTER(fertilizers[fertilizer_level],fertilizers[experiment_ID]=A31)))</f>
        <v>1</v>
      </c>
    </row>
    <row r="32" spans="1:122" x14ac:dyDescent="0.25">
      <c r="A32" t="str">
        <v>Dettori2017_1984</v>
      </c>
      <c r="B32" t="str" cm="1">
        <f t="array" ref="B32">TRANSPOSE(_xlfn._xlws.SORT(_xlfn._xlws.FILTER(fertilizers[fertilizer_level]&amp;" | "&amp;fertilizers[fertilizer_level_name],fertilizers[experiment_ID]=A32)))</f>
        <v xml:space="preserve">1 | </v>
      </c>
      <c r="DQ32" cm="1">
        <f t="array" ref="DQ32">TRANSPOSE(_xlfn._xlws.SORT(_xlfn._xlws.FILTER(fertilizers[fertilizer_level],fertilizers[experiment_ID]=A32)))</f>
        <v>1</v>
      </c>
    </row>
    <row r="33" spans="1:121" x14ac:dyDescent="0.25">
      <c r="A33" t="str">
        <v>Dettori2017_1985</v>
      </c>
      <c r="B33" t="str" cm="1">
        <f t="array" ref="B33">TRANSPOSE(_xlfn._xlws.SORT(_xlfn._xlws.FILTER(fertilizers[fertilizer_level]&amp;" | "&amp;fertilizers[fertilizer_level_name],fertilizers[experiment_ID]=A33)))</f>
        <v xml:space="preserve">1 | </v>
      </c>
      <c r="DQ33" cm="1">
        <f t="array" ref="DQ33">TRANSPOSE(_xlfn._xlws.SORT(_xlfn._xlws.FILTER(fertilizers[fertilizer_level],fertilizers[experiment_ID]=A33)))</f>
        <v>1</v>
      </c>
    </row>
    <row r="34" spans="1:121" x14ac:dyDescent="0.25">
      <c r="A34" t="str">
        <v>Dettori2017_1986</v>
      </c>
      <c r="B34" t="str" cm="1">
        <f t="array" ref="B34">TRANSPOSE(_xlfn._xlws.SORT(_xlfn._xlws.FILTER(fertilizers[fertilizer_level]&amp;" | "&amp;fertilizers[fertilizer_level_name],fertilizers[experiment_ID]=A34)))</f>
        <v xml:space="preserve">1 | </v>
      </c>
      <c r="DQ34" cm="1">
        <f t="array" ref="DQ34">TRANSPOSE(_xlfn._xlws.SORT(_xlfn._xlws.FILTER(fertilizers[fertilizer_level],fertilizers[experiment_ID]=A34)))</f>
        <v>1</v>
      </c>
    </row>
    <row r="35" spans="1:121" x14ac:dyDescent="0.25">
      <c r="A35" t="str">
        <v>Dettori2017_1987</v>
      </c>
      <c r="B35" t="str" cm="1">
        <f t="array" ref="B35">TRANSPOSE(_xlfn._xlws.SORT(_xlfn._xlws.FILTER(fertilizers[fertilizer_level]&amp;" | "&amp;fertilizers[fertilizer_level_name],fertilizers[experiment_ID]=A35)))</f>
        <v xml:space="preserve">1 | </v>
      </c>
      <c r="DQ35" cm="1">
        <f t="array" ref="DQ35">TRANSPOSE(_xlfn._xlws.SORT(_xlfn._xlws.FILTER(fertilizers[fertilizer_level],fertilizers[experiment_ID]=A35)))</f>
        <v>1</v>
      </c>
    </row>
    <row r="36" spans="1:121" x14ac:dyDescent="0.25">
      <c r="A36" t="str">
        <v>Dettori2017_1988</v>
      </c>
      <c r="B36" t="str" cm="1">
        <f t="array" ref="B36">TRANSPOSE(_xlfn._xlws.SORT(_xlfn._xlws.FILTER(fertilizers[fertilizer_level]&amp;" | "&amp;fertilizers[fertilizer_level_name],fertilizers[experiment_ID]=A36)))</f>
        <v xml:space="preserve">1 | </v>
      </c>
      <c r="DQ36" cm="1">
        <f t="array" ref="DQ36">TRANSPOSE(_xlfn._xlws.SORT(_xlfn._xlws.FILTER(fertilizers[fertilizer_level],fertilizers[experiment_ID]=A36)))</f>
        <v>1</v>
      </c>
    </row>
    <row r="37" spans="1:121" x14ac:dyDescent="0.25">
      <c r="A37" t="str">
        <v>Dettori2017_1989</v>
      </c>
      <c r="B37" t="str" cm="1">
        <f t="array" ref="B37">TRANSPOSE(_xlfn._xlws.SORT(_xlfn._xlws.FILTER(fertilizers[fertilizer_level]&amp;" | "&amp;fertilizers[fertilizer_level_name],fertilizers[experiment_ID]=A37)))</f>
        <v xml:space="preserve">1 | </v>
      </c>
      <c r="DQ37" cm="1">
        <f t="array" ref="DQ37">TRANSPOSE(_xlfn._xlws.SORT(_xlfn._xlws.FILTER(fertilizers[fertilizer_level],fertilizers[experiment_ID]=A37)))</f>
        <v>1</v>
      </c>
    </row>
    <row r="38" spans="1:121" x14ac:dyDescent="0.25">
      <c r="A38" t="str">
        <v>Dettori2017_1990</v>
      </c>
      <c r="B38" t="str" cm="1">
        <f t="array" ref="B38">TRANSPOSE(_xlfn._xlws.SORT(_xlfn._xlws.FILTER(fertilizers[fertilizer_level]&amp;" | "&amp;fertilizers[fertilizer_level_name],fertilizers[experiment_ID]=A38)))</f>
        <v xml:space="preserve">1 | </v>
      </c>
      <c r="DQ38" cm="1">
        <f t="array" ref="DQ38">TRANSPOSE(_xlfn._xlws.SORT(_xlfn._xlws.FILTER(fertilizers[fertilizer_level],fertilizers[experiment_ID]=A38)))</f>
        <v>1</v>
      </c>
    </row>
    <row r="39" spans="1:121" x14ac:dyDescent="0.25">
      <c r="A39" t="str">
        <v>Dettori2017_1991</v>
      </c>
      <c r="B39" t="str" cm="1">
        <f t="array" ref="B39">TRANSPOSE(_xlfn._xlws.SORT(_xlfn._xlws.FILTER(fertilizers[fertilizer_level]&amp;" | "&amp;fertilizers[fertilizer_level_name],fertilizers[experiment_ID]=A39)))</f>
        <v xml:space="preserve">1 | </v>
      </c>
      <c r="DQ39" cm="1">
        <f t="array" ref="DQ39">TRANSPOSE(_xlfn._xlws.SORT(_xlfn._xlws.FILTER(fertilizers[fertilizer_level],fertilizers[experiment_ID]=A39)))</f>
        <v>1</v>
      </c>
    </row>
    <row r="40" spans="1:121" x14ac:dyDescent="0.25">
      <c r="A40" t="str">
        <v>Dettori2017_1992</v>
      </c>
      <c r="B40" t="str" cm="1">
        <f t="array" ref="B40">TRANSPOSE(_xlfn._xlws.SORT(_xlfn._xlws.FILTER(fertilizers[fertilizer_level]&amp;" | "&amp;fertilizers[fertilizer_level_name],fertilizers[experiment_ID]=A40)))</f>
        <v xml:space="preserve">1 | </v>
      </c>
      <c r="DQ40" cm="1">
        <f t="array" ref="DQ40">TRANSPOSE(_xlfn._xlws.SORT(_xlfn._xlws.FILTER(fertilizers[fertilizer_level],fertilizers[experiment_ID]=A40)))</f>
        <v>1</v>
      </c>
    </row>
    <row r="41" spans="1:121" x14ac:dyDescent="0.25">
      <c r="A41" t="str">
        <v>Dettori2017_1993</v>
      </c>
      <c r="B41" t="str" cm="1">
        <f t="array" ref="B41">TRANSPOSE(_xlfn._xlws.SORT(_xlfn._xlws.FILTER(fertilizers[fertilizer_level]&amp;" | "&amp;fertilizers[fertilizer_level_name],fertilizers[experiment_ID]=A41)))</f>
        <v xml:space="preserve">1 | </v>
      </c>
      <c r="DQ41" cm="1">
        <f t="array" ref="DQ41">TRANSPOSE(_xlfn._xlws.SORT(_xlfn._xlws.FILTER(fertilizers[fertilizer_level],fertilizers[experiment_ID]=A41)))</f>
        <v>1</v>
      </c>
    </row>
    <row r="42" spans="1:121" x14ac:dyDescent="0.25">
      <c r="A42" t="str">
        <v>Dettori2017_1994</v>
      </c>
      <c r="B42" t="str" cm="1">
        <f t="array" ref="B42">TRANSPOSE(_xlfn._xlws.SORT(_xlfn._xlws.FILTER(fertilizers[fertilizer_level]&amp;" | "&amp;fertilizers[fertilizer_level_name],fertilizers[experiment_ID]=A42)))</f>
        <v xml:space="preserve">1 | </v>
      </c>
      <c r="DQ42" cm="1">
        <f t="array" ref="DQ42">TRANSPOSE(_xlfn._xlws.SORT(_xlfn._xlws.FILTER(fertilizers[fertilizer_level],fertilizers[experiment_ID]=A42)))</f>
        <v>1</v>
      </c>
    </row>
    <row r="43" spans="1:121" x14ac:dyDescent="0.25">
      <c r="A43" t="str">
        <v>Dettori2017_1995</v>
      </c>
      <c r="B43" t="str" cm="1">
        <f t="array" ref="B43">TRANSPOSE(_xlfn._xlws.SORT(_xlfn._xlws.FILTER(fertilizers[fertilizer_level]&amp;" | "&amp;fertilizers[fertilizer_level_name],fertilizers[experiment_ID]=A43)))</f>
        <v xml:space="preserve">1 | </v>
      </c>
      <c r="DQ43" cm="1">
        <f t="array" ref="DQ43">TRANSPOSE(_xlfn._xlws.SORT(_xlfn._xlws.FILTER(fertilizers[fertilizer_level],fertilizers[experiment_ID]=A43)))</f>
        <v>1</v>
      </c>
    </row>
    <row r="44" spans="1:121" x14ac:dyDescent="0.25">
      <c r="A44" t="str">
        <v>Dettori2017_1996</v>
      </c>
      <c r="B44" t="str" cm="1">
        <f t="array" ref="B44">TRANSPOSE(_xlfn._xlws.SORT(_xlfn._xlws.FILTER(fertilizers[fertilizer_level]&amp;" | "&amp;fertilizers[fertilizer_level_name],fertilizers[experiment_ID]=A44)))</f>
        <v xml:space="preserve">1 | </v>
      </c>
      <c r="DQ44" cm="1">
        <f t="array" ref="DQ44">TRANSPOSE(_xlfn._xlws.SORT(_xlfn._xlws.FILTER(fertilizers[fertilizer_level],fertilizers[experiment_ID]=A44)))</f>
        <v>1</v>
      </c>
    </row>
    <row r="45" spans="1:121" x14ac:dyDescent="0.25">
      <c r="A45" t="str">
        <v>Dettori2017_1997</v>
      </c>
      <c r="B45" t="str" cm="1">
        <f t="array" ref="B45">TRANSPOSE(_xlfn._xlws.SORT(_xlfn._xlws.FILTER(fertilizers[fertilizer_level]&amp;" | "&amp;fertilizers[fertilizer_level_name],fertilizers[experiment_ID]=A45)))</f>
        <v xml:space="preserve">1 | </v>
      </c>
      <c r="DQ45" cm="1">
        <f t="array" ref="DQ45">TRANSPOSE(_xlfn._xlws.SORT(_xlfn._xlws.FILTER(fertilizers[fertilizer_level],fertilizers[experiment_ID]=A45)))</f>
        <v>1</v>
      </c>
    </row>
    <row r="46" spans="1:121" x14ac:dyDescent="0.25">
      <c r="A46" t="str">
        <v>Dettori2017_1998</v>
      </c>
      <c r="B46" t="str" cm="1">
        <f t="array" ref="B46">TRANSPOSE(_xlfn._xlws.SORT(_xlfn._xlws.FILTER(fertilizers[fertilizer_level]&amp;" | "&amp;fertilizers[fertilizer_level_name],fertilizers[experiment_ID]=A46)))</f>
        <v xml:space="preserve">1 | </v>
      </c>
      <c r="DQ46" cm="1">
        <f t="array" ref="DQ46">TRANSPOSE(_xlfn._xlws.SORT(_xlfn._xlws.FILTER(fertilizers[fertilizer_level],fertilizers[experiment_ID]=A46)))</f>
        <v>1</v>
      </c>
    </row>
    <row r="47" spans="1:121" x14ac:dyDescent="0.25">
      <c r="A47" t="str">
        <v>Dettori2017_1999</v>
      </c>
      <c r="B47" t="str" cm="1">
        <f t="array" ref="B47">TRANSPOSE(_xlfn._xlws.SORT(_xlfn._xlws.FILTER(fertilizers[fertilizer_level]&amp;" | "&amp;fertilizers[fertilizer_level_name],fertilizers[experiment_ID]=A47)))</f>
        <v xml:space="preserve">1 | </v>
      </c>
      <c r="DQ47" cm="1">
        <f t="array" ref="DQ47">TRANSPOSE(_xlfn._xlws.SORT(_xlfn._xlws.FILTER(fertilizers[fertilizer_level],fertilizers[experiment_ID]=A47)))</f>
        <v>1</v>
      </c>
    </row>
    <row r="48" spans="1:121" x14ac:dyDescent="0.25">
      <c r="A48" t="str">
        <v>Dettori2017_2000</v>
      </c>
      <c r="B48" t="str" cm="1">
        <f t="array" ref="B48">TRANSPOSE(_xlfn._xlws.SORT(_xlfn._xlws.FILTER(fertilizers[fertilizer_level]&amp;" | "&amp;fertilizers[fertilizer_level_name],fertilizers[experiment_ID]=A48)))</f>
        <v xml:space="preserve">1 | </v>
      </c>
      <c r="DQ48" cm="1">
        <f t="array" ref="DQ48">TRANSPOSE(_xlfn._xlws.SORT(_xlfn._xlws.FILTER(fertilizers[fertilizer_level],fertilizers[experiment_ID]=A48)))</f>
        <v>1</v>
      </c>
    </row>
    <row r="49" spans="1:124" x14ac:dyDescent="0.25">
      <c r="A49" t="str">
        <v>Dettori2017_2001</v>
      </c>
      <c r="B49" t="str" cm="1">
        <f t="array" ref="B49">TRANSPOSE(_xlfn._xlws.SORT(_xlfn._xlws.FILTER(fertilizers[fertilizer_level]&amp;" | "&amp;fertilizers[fertilizer_level_name],fertilizers[experiment_ID]=A49)))</f>
        <v xml:space="preserve">1 | </v>
      </c>
      <c r="DQ49" cm="1">
        <f t="array" ref="DQ49">TRANSPOSE(_xlfn._xlws.SORT(_xlfn._xlws.FILTER(fertilizers[fertilizer_level],fertilizers[experiment_ID]=A49)))</f>
        <v>1</v>
      </c>
    </row>
    <row r="50" spans="1:124" x14ac:dyDescent="0.25">
      <c r="A50" t="str">
        <v>Dettori2017_2002</v>
      </c>
      <c r="B50" t="str" cm="1">
        <f t="array" ref="B50">TRANSPOSE(_xlfn._xlws.SORT(_xlfn._xlws.FILTER(fertilizers[fertilizer_level]&amp;" | "&amp;fertilizers[fertilizer_level_name],fertilizers[experiment_ID]=A50)))</f>
        <v xml:space="preserve">1 | </v>
      </c>
      <c r="DQ50" cm="1">
        <f t="array" ref="DQ50">TRANSPOSE(_xlfn._xlws.SORT(_xlfn._xlws.FILTER(fertilizers[fertilizer_level],fertilizers[experiment_ID]=A50)))</f>
        <v>1</v>
      </c>
    </row>
    <row r="51" spans="1:124" x14ac:dyDescent="0.25">
      <c r="A51" t="str">
        <v>Dettori2017_2003</v>
      </c>
      <c r="B51" t="str" cm="1">
        <f t="array" ref="B51">TRANSPOSE(_xlfn._xlws.SORT(_xlfn._xlws.FILTER(fertilizers[fertilizer_level]&amp;" | "&amp;fertilizers[fertilizer_level_name],fertilizers[experiment_ID]=A51)))</f>
        <v xml:space="preserve">1 | </v>
      </c>
      <c r="DQ51" cm="1">
        <f t="array" ref="DQ51">TRANSPOSE(_xlfn._xlws.SORT(_xlfn._xlws.FILTER(fertilizers[fertilizer_level],fertilizers[experiment_ID]=A51)))</f>
        <v>1</v>
      </c>
    </row>
    <row r="52" spans="1:124" x14ac:dyDescent="0.25">
      <c r="A52" t="str">
        <v>Dettori2017_2004</v>
      </c>
      <c r="B52" t="str" cm="1">
        <f t="array" ref="B52">TRANSPOSE(_xlfn._xlws.SORT(_xlfn._xlws.FILTER(fertilizers[fertilizer_level]&amp;" | "&amp;fertilizers[fertilizer_level_name],fertilizers[experiment_ID]=A52)))</f>
        <v xml:space="preserve">1 | </v>
      </c>
      <c r="DQ52" cm="1">
        <f t="array" ref="DQ52">TRANSPOSE(_xlfn._xlws.SORT(_xlfn._xlws.FILTER(fertilizers[fertilizer_level],fertilizers[experiment_ID]=A52)))</f>
        <v>1</v>
      </c>
    </row>
    <row r="53" spans="1:124" x14ac:dyDescent="0.25">
      <c r="A53" t="str">
        <v>Dueri2022_2013</v>
      </c>
      <c r="B53" t="str" cm="1">
        <f t="array" ref="B53">TRANSPOSE(_xlfn._xlws.SORT(_xlfn._xlws.FILTER(fertilizers[fertilizer_level]&amp;" | "&amp;fertilizers[fertilizer_level_name],fertilizers[experiment_ID]=A53)))</f>
        <v xml:space="preserve">1 | </v>
      </c>
      <c r="DQ53" cm="1">
        <f t="array" ref="DQ53">TRANSPOSE(_xlfn._xlws.SORT(_xlfn._xlws.FILTER(fertilizers[fertilizer_level],fertilizers[experiment_ID]=A53)))</f>
        <v>1</v>
      </c>
    </row>
    <row r="54" spans="1:124" x14ac:dyDescent="0.25">
      <c r="A54" t="str">
        <v>Dueri2022_2014</v>
      </c>
      <c r="B54" t="str" cm="1">
        <f t="array" ref="B54">TRANSPOSE(_xlfn._xlws.SORT(_xlfn._xlws.FILTER(fertilizers[fertilizer_level]&amp;" | "&amp;fertilizers[fertilizer_level_name],fertilizers[experiment_ID]=A54)))</f>
        <v xml:space="preserve">1 | </v>
      </c>
      <c r="DQ54" cm="1">
        <f t="array" ref="DQ54">TRANSPOSE(_xlfn._xlws.SORT(_xlfn._xlws.FILTER(fertilizers[fertilizer_level],fertilizers[experiment_ID]=A54)))</f>
        <v>1</v>
      </c>
    </row>
    <row r="55" spans="1:124" x14ac:dyDescent="0.25">
      <c r="A55" t="str">
        <v>Dueri2022_2015</v>
      </c>
      <c r="B55" t="str" cm="1">
        <f t="array" ref="B55">TRANSPOSE(_xlfn._xlws.SORT(_xlfn._xlws.FILTER(fertilizers[fertilizer_level]&amp;" | "&amp;fertilizers[fertilizer_level_name],fertilizers[experiment_ID]=A55)))</f>
        <v xml:space="preserve">1 | </v>
      </c>
      <c r="DQ55" cm="1">
        <f t="array" ref="DQ55">TRANSPOSE(_xlfn._xlws.SORT(_xlfn._xlws.FILTER(fertilizers[fertilizer_level],fertilizers[experiment_ID]=A55)))</f>
        <v>1</v>
      </c>
    </row>
    <row r="56" spans="1:124" x14ac:dyDescent="0.25">
      <c r="A56" t="str">
        <v>Dueri2022_2016</v>
      </c>
      <c r="B56" t="str" cm="1">
        <f t="array" ref="B56">TRANSPOSE(_xlfn._xlws.SORT(_xlfn._xlws.FILTER(fertilizers[fertilizer_level]&amp;" | "&amp;fertilizers[fertilizer_level_name],fertilizers[experiment_ID]=A56)))</f>
        <v xml:space="preserve">1 | </v>
      </c>
      <c r="DQ56" cm="1">
        <f t="array" ref="DQ56">TRANSPOSE(_xlfn._xlws.SORT(_xlfn._xlws.FILTER(fertilizers[fertilizer_level],fertilizers[experiment_ID]=A56)))</f>
        <v>1</v>
      </c>
    </row>
    <row r="57" spans="1:124" x14ac:dyDescent="0.25">
      <c r="A57" t="str">
        <v>Dueri2022_2017</v>
      </c>
      <c r="B57" t="str" cm="1">
        <f t="array" ref="B57">TRANSPOSE(_xlfn._xlws.SORT(_xlfn._xlws.FILTER(fertilizers[fertilizer_level]&amp;" | "&amp;fertilizers[fertilizer_level_name],fertilizers[experiment_ID]=A57)))</f>
        <v xml:space="preserve">1 | </v>
      </c>
      <c r="DQ57" cm="1">
        <f t="array" ref="DQ57">TRANSPOSE(_xlfn._xlws.SORT(_xlfn._xlws.FILTER(fertilizers[fertilizer_level],fertilizers[experiment_ID]=A57)))</f>
        <v>1</v>
      </c>
    </row>
    <row r="58" spans="1:124" x14ac:dyDescent="0.25">
      <c r="A58" t="str">
        <v>Dueri2022_2018</v>
      </c>
      <c r="B58" t="str" cm="1">
        <f t="array" ref="B58">TRANSPOSE(_xlfn._xlws.SORT(_xlfn._xlws.FILTER(fertilizers[fertilizer_level]&amp;" | "&amp;fertilizers[fertilizer_level_name],fertilizers[experiment_ID]=A58)))</f>
        <v xml:space="preserve">1 | </v>
      </c>
      <c r="DQ58" cm="1">
        <f t="array" ref="DQ58">TRANSPOSE(_xlfn._xlws.SORT(_xlfn._xlws.FILTER(fertilizers[fertilizer_level],fertilizers[experiment_ID]=A58)))</f>
        <v>1</v>
      </c>
    </row>
    <row r="59" spans="1:124" x14ac:dyDescent="0.25">
      <c r="A59" t="str">
        <v>Hunsaker1996_1993</v>
      </c>
      <c r="B59" t="str" cm="1">
        <f t="array" ref="B59">TRANSPOSE(_xlfn._xlws.SORT(_xlfn._xlws.FILTER(fertilizers[fertilizer_level]&amp;" | "&amp;fertilizers[fertilizer_level_name],fertilizers[experiment_ID]=A59)))</f>
        <v xml:space="preserve">1 | </v>
      </c>
      <c r="DQ59" cm="1">
        <f t="array" ref="DQ59">TRANSPOSE(_xlfn._xlws.SORT(_xlfn._xlws.FILTER(fertilizers[fertilizer_level],fertilizers[experiment_ID]=A59)))</f>
        <v>1</v>
      </c>
    </row>
    <row r="60" spans="1:124" x14ac:dyDescent="0.25">
      <c r="A60" t="str">
        <v>Hunsaker1996_1994</v>
      </c>
      <c r="B60" t="str" cm="1">
        <f t="array" ref="B60">TRANSPOSE(_xlfn._xlws.SORT(_xlfn._xlws.FILTER(fertilizers[fertilizer_level]&amp;" | "&amp;fertilizers[fertilizer_level_name],fertilizers[experiment_ID]=A60)))</f>
        <v xml:space="preserve">1 | </v>
      </c>
      <c r="DQ60" cm="1">
        <f t="array" ref="DQ60">TRANSPOSE(_xlfn._xlws.SORT(_xlfn._xlws.FILTER(fertilizers[fertilizer_level],fertilizers[experiment_ID]=A60)))</f>
        <v>1</v>
      </c>
    </row>
    <row r="61" spans="1:124" x14ac:dyDescent="0.25">
      <c r="A61" t="str">
        <v>Iqba2014_1998</v>
      </c>
      <c r="B61" t="str" cm="1">
        <f t="array" ref="B61">TRANSPOSE(_xlfn._xlws.SORT(_xlfn._xlws.FILTER(fertilizers[fertilizer_level]&amp;" | "&amp;fertilizers[fertilizer_level_name],fertilizers[experiment_ID]=A61)))</f>
        <v xml:space="preserve">1 | </v>
      </c>
      <c r="DQ61" cm="1">
        <f t="array" ref="DQ61">TRANSPOSE(_xlfn._xlws.SORT(_xlfn._xlws.FILTER(fertilizers[fertilizer_level],fertilizers[experiment_ID]=A61)))</f>
        <v>1</v>
      </c>
    </row>
    <row r="62" spans="1:124" x14ac:dyDescent="0.25">
      <c r="A62" t="str">
        <v>Iqba2014_1999</v>
      </c>
      <c r="B62" t="str" cm="1">
        <f t="array" ref="B62">TRANSPOSE(_xlfn._xlws.SORT(_xlfn._xlws.FILTER(fertilizers[fertilizer_level]&amp;" | "&amp;fertilizers[fertilizer_level_name],fertilizers[experiment_ID]=A62)))</f>
        <v xml:space="preserve">1 | </v>
      </c>
      <c r="DQ62" cm="1">
        <f t="array" ref="DQ62">TRANSPOSE(_xlfn._xlws.SORT(_xlfn._xlws.FILTER(fertilizers[fertilizer_level],fertilizers[experiment_ID]=A62)))</f>
        <v>1</v>
      </c>
    </row>
    <row r="63" spans="1:124" x14ac:dyDescent="0.25">
      <c r="A63" t="str">
        <v>Iqba2014_2000</v>
      </c>
      <c r="B63" t="str" cm="1">
        <f t="array" ref="B63">TRANSPOSE(_xlfn._xlws.SORT(_xlfn._xlws.FILTER(fertilizers[fertilizer_level]&amp;" | "&amp;fertilizers[fertilizer_level_name],fertilizers[experiment_ID]=A63)))</f>
        <v xml:space="preserve">1 | </v>
      </c>
      <c r="DQ63" cm="1">
        <f t="array" ref="DQ63">TRANSPOSE(_xlfn._xlws.SORT(_xlfn._xlws.FILTER(fertilizers[fertilizer_level],fertilizers[experiment_ID]=A63)))</f>
        <v>1</v>
      </c>
    </row>
    <row r="64" spans="1:124" x14ac:dyDescent="0.25">
      <c r="A64" t="str">
        <v>Li2014_1979</v>
      </c>
      <c r="B64" t="str" cm="1">
        <f t="array" ref="B64:E64">TRANSPOSE(_xlfn._xlws.SORT(_xlfn._xlws.FILTER(fertilizers[fertilizer_level]&amp;" | "&amp;fertilizers[fertilizer_level_name],fertilizers[experiment_ID]=A64)))</f>
        <v>1 | N0</v>
      </c>
      <c r="C64" t="str">
        <v>2 | N90</v>
      </c>
      <c r="D64" t="str">
        <v>3 | SN90</v>
      </c>
      <c r="E64" t="str">
        <v>4 | MN90</v>
      </c>
      <c r="DQ64" cm="1">
        <f t="array" ref="DQ64:DT64">TRANSPOSE(_xlfn._xlws.SORT(_xlfn._xlws.FILTER(fertilizers[fertilizer_level],fertilizers[experiment_ID]=A64)))</f>
        <v>1</v>
      </c>
      <c r="DR64">
        <v>2</v>
      </c>
      <c r="DS64">
        <v>3</v>
      </c>
      <c r="DT64">
        <v>4</v>
      </c>
    </row>
    <row r="65" spans="1:125" x14ac:dyDescent="0.25">
      <c r="A65" t="str">
        <v>Li2014_1980</v>
      </c>
      <c r="B65" t="str" cm="1">
        <f t="array" ref="B65:E65">TRANSPOSE(_xlfn._xlws.SORT(_xlfn._xlws.FILTER(fertilizers[fertilizer_level]&amp;" | "&amp;fertilizers[fertilizer_level_name],fertilizers[experiment_ID]=A65)))</f>
        <v>1 | N0</v>
      </c>
      <c r="C65" t="str">
        <v>2 | N90</v>
      </c>
      <c r="D65" t="str">
        <v>3 | SN90</v>
      </c>
      <c r="E65" t="str">
        <v>4 | MN90</v>
      </c>
      <c r="DQ65" cm="1">
        <f t="array" ref="DQ65:DT65">TRANSPOSE(_xlfn._xlws.SORT(_xlfn._xlws.FILTER(fertilizers[fertilizer_level],fertilizers[experiment_ID]=A65)))</f>
        <v>1</v>
      </c>
      <c r="DR65">
        <v>2</v>
      </c>
      <c r="DS65">
        <v>3</v>
      </c>
      <c r="DT65">
        <v>4</v>
      </c>
    </row>
    <row r="66" spans="1:125" x14ac:dyDescent="0.25">
      <c r="A66" t="str">
        <v>Li2014_1981</v>
      </c>
      <c r="B66" t="str" cm="1">
        <f t="array" ref="B66:E66">TRANSPOSE(_xlfn._xlws.SORT(_xlfn._xlws.FILTER(fertilizers[fertilizer_level]&amp;" | "&amp;fertilizers[fertilizer_level_name],fertilizers[experiment_ID]=A66)))</f>
        <v>1 | N0</v>
      </c>
      <c r="C66" t="str">
        <v>2 | N90</v>
      </c>
      <c r="D66" t="str">
        <v>3 | SN90</v>
      </c>
      <c r="E66" t="str">
        <v>4 | MN90</v>
      </c>
      <c r="DQ66" cm="1">
        <f t="array" ref="DQ66:DT66">TRANSPOSE(_xlfn._xlws.SORT(_xlfn._xlws.FILTER(fertilizers[fertilizer_level],fertilizers[experiment_ID]=A66)))</f>
        <v>1</v>
      </c>
      <c r="DR66">
        <v>2</v>
      </c>
      <c r="DS66">
        <v>3</v>
      </c>
      <c r="DT66">
        <v>4</v>
      </c>
    </row>
    <row r="67" spans="1:125" x14ac:dyDescent="0.25">
      <c r="A67" t="str">
        <v>Li2014_1982</v>
      </c>
      <c r="B67" t="str" cm="1">
        <f t="array" ref="B67:E67">TRANSPOSE(_xlfn._xlws.SORT(_xlfn._xlws.FILTER(fertilizers[fertilizer_level]&amp;" | "&amp;fertilizers[fertilizer_level_name],fertilizers[experiment_ID]=A67)))</f>
        <v>1 | N0</v>
      </c>
      <c r="C67" t="str">
        <v>2 | N90</v>
      </c>
      <c r="D67" t="str">
        <v>3 | SN90</v>
      </c>
      <c r="E67" t="str">
        <v>4 | MN90</v>
      </c>
      <c r="DQ67" cm="1">
        <f t="array" ref="DQ67:DT67">TRANSPOSE(_xlfn._xlws.SORT(_xlfn._xlws.FILTER(fertilizers[fertilizer_level],fertilizers[experiment_ID]=A67)))</f>
        <v>1</v>
      </c>
      <c r="DR67">
        <v>2</v>
      </c>
      <c r="DS67">
        <v>3</v>
      </c>
      <c r="DT67">
        <v>4</v>
      </c>
    </row>
    <row r="68" spans="1:125" x14ac:dyDescent="0.25">
      <c r="A68" t="str">
        <v>Li2014_1983</v>
      </c>
      <c r="B68" t="str" cm="1">
        <f t="array" ref="B68:E68">TRANSPOSE(_xlfn._xlws.SORT(_xlfn._xlws.FILTER(fertilizers[fertilizer_level]&amp;" | "&amp;fertilizers[fertilizer_level_name],fertilizers[experiment_ID]=A68)))</f>
        <v>1 | N0</v>
      </c>
      <c r="C68" t="str">
        <v>2 | N90</v>
      </c>
      <c r="D68" t="str">
        <v>3 | SN90</v>
      </c>
      <c r="E68" t="str">
        <v>4 | MN90</v>
      </c>
      <c r="DQ68" cm="1">
        <f t="array" ref="DQ68:DT68">TRANSPOSE(_xlfn._xlws.SORT(_xlfn._xlws.FILTER(fertilizers[fertilizer_level],fertilizers[experiment_ID]=A68)))</f>
        <v>1</v>
      </c>
      <c r="DR68">
        <v>2</v>
      </c>
      <c r="DS68">
        <v>3</v>
      </c>
      <c r="DT68">
        <v>4</v>
      </c>
    </row>
    <row r="69" spans="1:125" x14ac:dyDescent="0.25">
      <c r="A69" t="str">
        <v>Li2014_1984</v>
      </c>
      <c r="B69" t="str" cm="1">
        <f t="array" ref="B69:E69">TRANSPOSE(_xlfn._xlws.SORT(_xlfn._xlws.FILTER(fertilizers[fertilizer_level]&amp;" | "&amp;fertilizers[fertilizer_level_name],fertilizers[experiment_ID]=A69)))</f>
        <v>1 | N0</v>
      </c>
      <c r="C69" t="str">
        <v>2 | N90</v>
      </c>
      <c r="D69" t="str">
        <v>3 | SN90</v>
      </c>
      <c r="E69" t="str">
        <v>4 | MN90</v>
      </c>
      <c r="DQ69" cm="1">
        <f t="array" ref="DQ69:DT69">TRANSPOSE(_xlfn._xlws.SORT(_xlfn._xlws.FILTER(fertilizers[fertilizer_level],fertilizers[experiment_ID]=A69)))</f>
        <v>1</v>
      </c>
      <c r="DR69">
        <v>2</v>
      </c>
      <c r="DS69">
        <v>3</v>
      </c>
      <c r="DT69">
        <v>4</v>
      </c>
    </row>
    <row r="70" spans="1:125" x14ac:dyDescent="0.25">
      <c r="A70" t="str">
        <v>Li2014_1985</v>
      </c>
      <c r="B70" t="str" cm="1">
        <f t="array" ref="B70:E70">TRANSPOSE(_xlfn._xlws.SORT(_xlfn._xlws.FILTER(fertilizers[fertilizer_level]&amp;" | "&amp;fertilizers[fertilizer_level_name],fertilizers[experiment_ID]=A70)))</f>
        <v>1 | N0</v>
      </c>
      <c r="C70" t="str">
        <v>2 | N90</v>
      </c>
      <c r="D70" t="str">
        <v>3 | SN90</v>
      </c>
      <c r="E70" t="str">
        <v>4 | MN90</v>
      </c>
      <c r="DQ70" cm="1">
        <f t="array" ref="DQ70:DT70">TRANSPOSE(_xlfn._xlws.SORT(_xlfn._xlws.FILTER(fertilizers[fertilizer_level],fertilizers[experiment_ID]=A70)))</f>
        <v>1</v>
      </c>
      <c r="DR70">
        <v>2</v>
      </c>
      <c r="DS70">
        <v>3</v>
      </c>
      <c r="DT70">
        <v>4</v>
      </c>
    </row>
    <row r="71" spans="1:125" x14ac:dyDescent="0.25">
      <c r="A71" t="str">
        <v>Li2014_1986</v>
      </c>
      <c r="B71" t="str" cm="1">
        <f t="array" ref="B71:E71">TRANSPOSE(_xlfn._xlws.SORT(_xlfn._xlws.FILTER(fertilizers[fertilizer_level]&amp;" | "&amp;fertilizers[fertilizer_level_name],fertilizers[experiment_ID]=A71)))</f>
        <v>1 | N0</v>
      </c>
      <c r="C71" t="str">
        <v>2 | N90</v>
      </c>
      <c r="D71" t="str">
        <v>3 | SN90</v>
      </c>
      <c r="E71" t="str">
        <v>4 | MN90</v>
      </c>
      <c r="DQ71" cm="1">
        <f t="array" ref="DQ71:DT71">TRANSPOSE(_xlfn._xlws.SORT(_xlfn._xlws.FILTER(fertilizers[fertilizer_level],fertilizers[experiment_ID]=A71)))</f>
        <v>1</v>
      </c>
      <c r="DR71">
        <v>2</v>
      </c>
      <c r="DS71">
        <v>3</v>
      </c>
      <c r="DT71">
        <v>4</v>
      </c>
    </row>
    <row r="72" spans="1:125" x14ac:dyDescent="0.25">
      <c r="A72" t="str">
        <v>Li2014_1987</v>
      </c>
      <c r="B72" t="str" cm="1">
        <f t="array" ref="B72:E72">TRANSPOSE(_xlfn._xlws.SORT(_xlfn._xlws.FILTER(fertilizers[fertilizer_level]&amp;" | "&amp;fertilizers[fertilizer_level_name],fertilizers[experiment_ID]=A72)))</f>
        <v>1 | N0</v>
      </c>
      <c r="C72" t="str">
        <v>2 | N90</v>
      </c>
      <c r="D72" t="str">
        <v>3 | SN90</v>
      </c>
      <c r="E72" t="str">
        <v>4 | MN90</v>
      </c>
      <c r="DQ72" cm="1">
        <f t="array" ref="DQ72:DT72">TRANSPOSE(_xlfn._xlws.SORT(_xlfn._xlws.FILTER(fertilizers[fertilizer_level],fertilizers[experiment_ID]=A72)))</f>
        <v>1</v>
      </c>
      <c r="DR72">
        <v>2</v>
      </c>
      <c r="DS72">
        <v>3</v>
      </c>
      <c r="DT72">
        <v>4</v>
      </c>
    </row>
    <row r="73" spans="1:125" x14ac:dyDescent="0.25">
      <c r="A73" t="str">
        <v>Li2014_1988</v>
      </c>
      <c r="B73" t="str" cm="1">
        <f t="array" ref="B73:E73">TRANSPOSE(_xlfn._xlws.SORT(_xlfn._xlws.FILTER(fertilizers[fertilizer_level]&amp;" | "&amp;fertilizers[fertilizer_level_name],fertilizers[experiment_ID]=A73)))</f>
        <v>1 | N0</v>
      </c>
      <c r="C73" t="str">
        <v>2 | N90</v>
      </c>
      <c r="D73" t="str">
        <v>3 | SN90</v>
      </c>
      <c r="E73" t="str">
        <v>4 | MN90</v>
      </c>
      <c r="DQ73" cm="1">
        <f t="array" ref="DQ73:DT73">TRANSPOSE(_xlfn._xlws.SORT(_xlfn._xlws.FILTER(fertilizers[fertilizer_level],fertilizers[experiment_ID]=A73)))</f>
        <v>1</v>
      </c>
      <c r="DR73">
        <v>2</v>
      </c>
      <c r="DS73">
        <v>3</v>
      </c>
      <c r="DT73">
        <v>4</v>
      </c>
    </row>
    <row r="74" spans="1:125" x14ac:dyDescent="0.25">
      <c r="A74" t="str">
        <v>Li2014_1989</v>
      </c>
      <c r="B74" t="str" cm="1">
        <f t="array" ref="B74:E74">TRANSPOSE(_xlfn._xlws.SORT(_xlfn._xlws.FILTER(fertilizers[fertilizer_level]&amp;" | "&amp;fertilizers[fertilizer_level_name],fertilizers[experiment_ID]=A74)))</f>
        <v>1 | N0</v>
      </c>
      <c r="C74" t="str">
        <v>2 | N90</v>
      </c>
      <c r="D74" t="str">
        <v>3 | SN90</v>
      </c>
      <c r="E74" t="str">
        <v>4 | MN90</v>
      </c>
      <c r="DQ74" cm="1">
        <f t="array" ref="DQ74:DT74">TRANSPOSE(_xlfn._xlws.SORT(_xlfn._xlws.FILTER(fertilizers[fertilizer_level],fertilizers[experiment_ID]=A74)))</f>
        <v>1</v>
      </c>
      <c r="DR74">
        <v>2</v>
      </c>
      <c r="DS74">
        <v>3</v>
      </c>
      <c r="DT74">
        <v>4</v>
      </c>
    </row>
    <row r="75" spans="1:125" x14ac:dyDescent="0.25">
      <c r="A75" t="str">
        <v>Li2014_1990</v>
      </c>
      <c r="B75" t="str" cm="1">
        <f t="array" ref="B75:E75">TRANSPOSE(_xlfn._xlws.SORT(_xlfn._xlws.FILTER(fertilizers[fertilizer_level]&amp;" | "&amp;fertilizers[fertilizer_level_name],fertilizers[experiment_ID]=A75)))</f>
        <v>1 | N0</v>
      </c>
      <c r="C75" t="str">
        <v>2 | N90</v>
      </c>
      <c r="D75" t="str">
        <v>3 | SN90</v>
      </c>
      <c r="E75" t="str">
        <v>4 | MN90</v>
      </c>
      <c r="DQ75" cm="1">
        <f t="array" ref="DQ75:DT75">TRANSPOSE(_xlfn._xlws.SORT(_xlfn._xlws.FILTER(fertilizers[fertilizer_level],fertilizers[experiment_ID]=A75)))</f>
        <v>1</v>
      </c>
      <c r="DR75">
        <v>2</v>
      </c>
      <c r="DS75">
        <v>3</v>
      </c>
      <c r="DT75">
        <v>4</v>
      </c>
    </row>
    <row r="76" spans="1:125" x14ac:dyDescent="0.25">
      <c r="A76" t="str">
        <v>Li2014_1991</v>
      </c>
      <c r="B76" t="str" cm="1">
        <f t="array" ref="B76:E76">TRANSPOSE(_xlfn._xlws.SORT(_xlfn._xlws.FILTER(fertilizers[fertilizer_level]&amp;" | "&amp;fertilizers[fertilizer_level_name],fertilizers[experiment_ID]=A76)))</f>
        <v>1 | N0</v>
      </c>
      <c r="C76" t="str">
        <v>2 | N90</v>
      </c>
      <c r="D76" t="str">
        <v>3 | SN90</v>
      </c>
      <c r="E76" t="str">
        <v>4 | MN90</v>
      </c>
      <c r="DQ76" cm="1">
        <f t="array" ref="DQ76:DT76">TRANSPOSE(_xlfn._xlws.SORT(_xlfn._xlws.FILTER(fertilizers[fertilizer_level],fertilizers[experiment_ID]=A76)))</f>
        <v>1</v>
      </c>
      <c r="DR76">
        <v>2</v>
      </c>
      <c r="DS76">
        <v>3</v>
      </c>
      <c r="DT76">
        <v>4</v>
      </c>
    </row>
    <row r="77" spans="1:125" x14ac:dyDescent="0.25">
      <c r="A77" t="str">
        <v>Li2014_1992</v>
      </c>
      <c r="B77" t="str" cm="1">
        <f t="array" ref="B77:E77">TRANSPOSE(_xlfn._xlws.SORT(_xlfn._xlws.FILTER(fertilizers[fertilizer_level]&amp;" | "&amp;fertilizers[fertilizer_level_name],fertilizers[experiment_ID]=A77)))</f>
        <v>1 | N0</v>
      </c>
      <c r="C77" t="str">
        <v>2 | N90</v>
      </c>
      <c r="D77" t="str">
        <v>3 | SN90</v>
      </c>
      <c r="E77" t="str">
        <v>4 | MN90</v>
      </c>
      <c r="DQ77" cm="1">
        <f t="array" ref="DQ77:DT77">TRANSPOSE(_xlfn._xlws.SORT(_xlfn._xlws.FILTER(fertilizers[fertilizer_level],fertilizers[experiment_ID]=A77)))</f>
        <v>1</v>
      </c>
      <c r="DR77">
        <v>2</v>
      </c>
      <c r="DS77">
        <v>3</v>
      </c>
      <c r="DT77">
        <v>4</v>
      </c>
    </row>
    <row r="78" spans="1:125" x14ac:dyDescent="0.25">
      <c r="A78" t="str">
        <v>Shoukat2024_2021</v>
      </c>
      <c r="B78" t="str" cm="1">
        <f t="array" ref="B78:F78">TRANSPOSE(_xlfn._xlws.SORT(_xlfn._xlws.FILTER(fertilizers[fertilizer_level]&amp;" | "&amp;fertilizers[fertilizer_level_name],fertilizers[experiment_ID]=A78)))</f>
        <v>1 | N54</v>
      </c>
      <c r="C78" t="str">
        <v>2 | N121</v>
      </c>
      <c r="D78" t="str">
        <v>3 | N187</v>
      </c>
      <c r="E78" t="str">
        <v>4 | N254</v>
      </c>
      <c r="F78" t="str">
        <v>5 | N321</v>
      </c>
      <c r="DQ78" cm="1">
        <f t="array" ref="DQ78:DU78">TRANSPOSE(_xlfn._xlws.SORT(_xlfn._xlws.FILTER(fertilizers[fertilizer_level],fertilizers[experiment_ID]=A78)))</f>
        <v>1</v>
      </c>
      <c r="DR78">
        <v>2</v>
      </c>
      <c r="DS78">
        <v>3</v>
      </c>
      <c r="DT78">
        <v>4</v>
      </c>
      <c r="DU78">
        <v>5</v>
      </c>
    </row>
    <row r="79" spans="1:125" x14ac:dyDescent="0.25">
      <c r="A79" t="str">
        <v>Shoukat2024_2022</v>
      </c>
      <c r="B79" t="str" cm="1">
        <f t="array" ref="B79:F79">TRANSPOSE(_xlfn._xlws.SORT(_xlfn._xlws.FILTER(fertilizers[fertilizer_level]&amp;" | "&amp;fertilizers[fertilizer_level_name],fertilizers[experiment_ID]=A79)))</f>
        <v>1 | N54</v>
      </c>
      <c r="C79" t="str">
        <v>2 | N121</v>
      </c>
      <c r="D79" t="str">
        <v>3 | N187</v>
      </c>
      <c r="E79" t="str">
        <v>4 | N254</v>
      </c>
      <c r="F79" t="str">
        <v>5 | N321</v>
      </c>
      <c r="DQ79" cm="1">
        <f t="array" ref="DQ79:DU79">TRANSPOSE(_xlfn._xlws.SORT(_xlfn._xlws.FILTER(fertilizers[fertilizer_level],fertilizers[experiment_ID]=A79)))</f>
        <v>1</v>
      </c>
      <c r="DR79">
        <v>2</v>
      </c>
      <c r="DS79">
        <v>3</v>
      </c>
      <c r="DT79">
        <v>4</v>
      </c>
      <c r="DU79">
        <v>5</v>
      </c>
    </row>
    <row r="80" spans="1:125" x14ac:dyDescent="0.25">
      <c r="A80" t="str">
        <v>Spiertz1978_1976</v>
      </c>
      <c r="B80" t="str" cm="1">
        <f t="array" ref="B80:D80">TRANSPOSE(_xlfn._xlws.SORT(_xlfn._xlws.FILTER(fertilizers[fertilizer_level]&amp;" | "&amp;fertilizers[fertilizer_level_name],fertilizers[experiment_ID]=A80)))</f>
        <v>1 | N1</v>
      </c>
      <c r="C80" t="str">
        <v>2 | N2</v>
      </c>
      <c r="D80" t="str">
        <v>3 | N1+2</v>
      </c>
      <c r="DQ80" cm="1">
        <f t="array" ref="DQ80:DS80">TRANSPOSE(_xlfn._xlws.SORT(_xlfn._xlws.FILTER(fertilizers[fertilizer_level],fertilizers[experiment_ID]=A80)))</f>
        <v>1</v>
      </c>
      <c r="DR80">
        <v>2</v>
      </c>
      <c r="DS80">
        <v>3</v>
      </c>
    </row>
    <row r="81" spans="1:124" x14ac:dyDescent="0.25">
      <c r="A81" t="str">
        <v>Ventrella2016_1977</v>
      </c>
      <c r="B81" t="str" cm="1">
        <f t="array" ref="B81:E81">TRANSPOSE(_xlfn._xlws.SORT(_xlfn._xlws.FILTER(fertilizers[fertilizer_level]&amp;" | "&amp;fertilizers[fertilizer_level_name],fertilizers[experiment_ID]=A81)))</f>
        <v>1 | T1 T2</v>
      </c>
      <c r="C81" t="str">
        <v>2 | T3 T6</v>
      </c>
      <c r="D81" t="str">
        <v>3 | T4 T7</v>
      </c>
      <c r="E81" t="str">
        <v>4 | T5 T8</v>
      </c>
      <c r="DQ81" cm="1">
        <f t="array" ref="DQ81:DT81">TRANSPOSE(_xlfn._xlws.SORT(_xlfn._xlws.FILTER(fertilizers[fertilizer_level],fertilizers[experiment_ID]=A81)))</f>
        <v>1</v>
      </c>
      <c r="DR81">
        <v>2</v>
      </c>
      <c r="DS81">
        <v>3</v>
      </c>
      <c r="DT81">
        <v>4</v>
      </c>
    </row>
    <row r="82" spans="1:124" x14ac:dyDescent="0.25">
      <c r="A82" t="str">
        <v>Ventrella2016_1978</v>
      </c>
      <c r="B82" t="str" cm="1">
        <f t="array" ref="B82:E82">TRANSPOSE(_xlfn._xlws.SORT(_xlfn._xlws.FILTER(fertilizers[fertilizer_level]&amp;" | "&amp;fertilizers[fertilizer_level_name],fertilizers[experiment_ID]=A82)))</f>
        <v>1 | T1 T2</v>
      </c>
      <c r="C82" t="str">
        <v>2 | T3 T6</v>
      </c>
      <c r="D82" t="str">
        <v>3 | T4 T7</v>
      </c>
      <c r="E82" t="str">
        <v>4 | T5 T8</v>
      </c>
      <c r="DQ82" cm="1">
        <f t="array" ref="DQ82:DT82">TRANSPOSE(_xlfn._xlws.SORT(_xlfn._xlws.FILTER(fertilizers[fertilizer_level],fertilizers[experiment_ID]=A82)))</f>
        <v>1</v>
      </c>
      <c r="DR82">
        <v>2</v>
      </c>
      <c r="DS82">
        <v>3</v>
      </c>
      <c r="DT82">
        <v>4</v>
      </c>
    </row>
    <row r="83" spans="1:124" x14ac:dyDescent="0.25">
      <c r="A83" t="str">
        <v>Ventrella2016_1979</v>
      </c>
      <c r="B83" t="str" cm="1">
        <f t="array" ref="B83:E83">TRANSPOSE(_xlfn._xlws.SORT(_xlfn._xlws.FILTER(fertilizers[fertilizer_level]&amp;" | "&amp;fertilizers[fertilizer_level_name],fertilizers[experiment_ID]=A83)))</f>
        <v>1 | T1 T2</v>
      </c>
      <c r="C83" t="str">
        <v>2 | T3 T6</v>
      </c>
      <c r="D83" t="str">
        <v>3 | T4 T7</v>
      </c>
      <c r="E83" t="str">
        <v>4 | T5 T8</v>
      </c>
      <c r="DQ83" cm="1">
        <f t="array" ref="DQ83:DT83">TRANSPOSE(_xlfn._xlws.SORT(_xlfn._xlws.FILTER(fertilizers[fertilizer_level],fertilizers[experiment_ID]=A83)))</f>
        <v>1</v>
      </c>
      <c r="DR83">
        <v>2</v>
      </c>
      <c r="DS83">
        <v>3</v>
      </c>
      <c r="DT83">
        <v>4</v>
      </c>
    </row>
    <row r="84" spans="1:124" x14ac:dyDescent="0.25">
      <c r="A84" t="str">
        <v>Ventrella2016_1980</v>
      </c>
      <c r="B84" t="str" cm="1">
        <f t="array" ref="B84:E84">TRANSPOSE(_xlfn._xlws.SORT(_xlfn._xlws.FILTER(fertilizers[fertilizer_level]&amp;" | "&amp;fertilizers[fertilizer_level_name],fertilizers[experiment_ID]=A84)))</f>
        <v>1 | T1 T2</v>
      </c>
      <c r="C84" t="str">
        <v>2 | T3 T6</v>
      </c>
      <c r="D84" t="str">
        <v>3 | T4 T7</v>
      </c>
      <c r="E84" t="str">
        <v>4 | T5 T8</v>
      </c>
      <c r="DQ84" cm="1">
        <f t="array" ref="DQ84:DT84">TRANSPOSE(_xlfn._xlws.SORT(_xlfn._xlws.FILTER(fertilizers[fertilizer_level],fertilizers[experiment_ID]=A84)))</f>
        <v>1</v>
      </c>
      <c r="DR84">
        <v>2</v>
      </c>
      <c r="DS84">
        <v>3</v>
      </c>
      <c r="DT84">
        <v>4</v>
      </c>
    </row>
    <row r="85" spans="1:124" x14ac:dyDescent="0.25">
      <c r="A85" t="str">
        <v>Ventrella2016_1981</v>
      </c>
      <c r="B85" t="str" cm="1">
        <f t="array" ref="B85:E85">TRANSPOSE(_xlfn._xlws.SORT(_xlfn._xlws.FILTER(fertilizers[fertilizer_level]&amp;" | "&amp;fertilizers[fertilizer_level_name],fertilizers[experiment_ID]=A85)))</f>
        <v>1 | T1 T2</v>
      </c>
      <c r="C85" t="str">
        <v>2 | T3 T6</v>
      </c>
      <c r="D85" t="str">
        <v>3 | T4 T7</v>
      </c>
      <c r="E85" t="str">
        <v>4 | T5 T8</v>
      </c>
      <c r="DQ85" cm="1">
        <f t="array" ref="DQ85:DT85">TRANSPOSE(_xlfn._xlws.SORT(_xlfn._xlws.FILTER(fertilizers[fertilizer_level],fertilizers[experiment_ID]=A85)))</f>
        <v>1</v>
      </c>
      <c r="DR85">
        <v>2</v>
      </c>
      <c r="DS85">
        <v>3</v>
      </c>
      <c r="DT85">
        <v>4</v>
      </c>
    </row>
    <row r="86" spans="1:124" x14ac:dyDescent="0.25">
      <c r="A86" t="str">
        <v>Ventrella2016_1982</v>
      </c>
      <c r="B86" t="str" cm="1">
        <f t="array" ref="B86:E86">TRANSPOSE(_xlfn._xlws.SORT(_xlfn._xlws.FILTER(fertilizers[fertilizer_level]&amp;" | "&amp;fertilizers[fertilizer_level_name],fertilizers[experiment_ID]=A86)))</f>
        <v>1 | T1 T2</v>
      </c>
      <c r="C86" t="str">
        <v>2 | T3 T6</v>
      </c>
      <c r="D86" t="str">
        <v>3 | T4 T7</v>
      </c>
      <c r="E86" t="str">
        <v>4 | T5 T8</v>
      </c>
      <c r="DQ86" cm="1">
        <f t="array" ref="DQ86:DT86">TRANSPOSE(_xlfn._xlws.SORT(_xlfn._xlws.FILTER(fertilizers[fertilizer_level],fertilizers[experiment_ID]=A86)))</f>
        <v>1</v>
      </c>
      <c r="DR86">
        <v>2</v>
      </c>
      <c r="DS86">
        <v>3</v>
      </c>
      <c r="DT86">
        <v>4</v>
      </c>
    </row>
    <row r="87" spans="1:124" x14ac:dyDescent="0.25">
      <c r="A87" t="str">
        <v>Ventrella2016_1983</v>
      </c>
      <c r="B87" t="str" cm="1">
        <f t="array" ref="B87:E87">TRANSPOSE(_xlfn._xlws.SORT(_xlfn._xlws.FILTER(fertilizers[fertilizer_level]&amp;" | "&amp;fertilizers[fertilizer_level_name],fertilizers[experiment_ID]=A87)))</f>
        <v>1 | T1 T2</v>
      </c>
      <c r="C87" t="str">
        <v>2 | T3 T6</v>
      </c>
      <c r="D87" t="str">
        <v>3 | T4 T7</v>
      </c>
      <c r="E87" t="str">
        <v>4 | T5 T8</v>
      </c>
      <c r="DQ87" cm="1">
        <f t="array" ref="DQ87:DT87">TRANSPOSE(_xlfn._xlws.SORT(_xlfn._xlws.FILTER(fertilizers[fertilizer_level],fertilizers[experiment_ID]=A87)))</f>
        <v>1</v>
      </c>
      <c r="DR87">
        <v>2</v>
      </c>
      <c r="DS87">
        <v>3</v>
      </c>
      <c r="DT87">
        <v>4</v>
      </c>
    </row>
    <row r="88" spans="1:124" x14ac:dyDescent="0.25">
      <c r="A88" t="str">
        <v>Ventrella2016_1984</v>
      </c>
      <c r="B88" t="str" cm="1">
        <f t="array" ref="B88:E88">TRANSPOSE(_xlfn._xlws.SORT(_xlfn._xlws.FILTER(fertilizers[fertilizer_level]&amp;" | "&amp;fertilizers[fertilizer_level_name],fertilizers[experiment_ID]=A88)))</f>
        <v>1 | T1 T2</v>
      </c>
      <c r="C88" t="str">
        <v>2 | T3 T6</v>
      </c>
      <c r="D88" t="str">
        <v>3 | T4 T7</v>
      </c>
      <c r="E88" t="str">
        <v>4 | T5 T8</v>
      </c>
      <c r="DQ88" cm="1">
        <f t="array" ref="DQ88:DT88">TRANSPOSE(_xlfn._xlws.SORT(_xlfn._xlws.FILTER(fertilizers[fertilizer_level],fertilizers[experiment_ID]=A88)))</f>
        <v>1</v>
      </c>
      <c r="DR88">
        <v>2</v>
      </c>
      <c r="DS88">
        <v>3</v>
      </c>
      <c r="DT88">
        <v>4</v>
      </c>
    </row>
    <row r="89" spans="1:124" x14ac:dyDescent="0.25">
      <c r="A89" t="str">
        <v>Ventrella2016_1985</v>
      </c>
      <c r="B89" t="str" cm="1">
        <f t="array" ref="B89:E89">TRANSPOSE(_xlfn._xlws.SORT(_xlfn._xlws.FILTER(fertilizers[fertilizer_level]&amp;" | "&amp;fertilizers[fertilizer_level_name],fertilizers[experiment_ID]=A89)))</f>
        <v>1 | T1 T2</v>
      </c>
      <c r="C89" t="str">
        <v>2 | T3 T6</v>
      </c>
      <c r="D89" t="str">
        <v>3 | T4 T7</v>
      </c>
      <c r="E89" t="str">
        <v>4 | T5 T8</v>
      </c>
      <c r="DQ89" cm="1">
        <f t="array" ref="DQ89:DT89">TRANSPOSE(_xlfn._xlws.SORT(_xlfn._xlws.FILTER(fertilizers[fertilizer_level],fertilizers[experiment_ID]=A89)))</f>
        <v>1</v>
      </c>
      <c r="DR89">
        <v>2</v>
      </c>
      <c r="DS89">
        <v>3</v>
      </c>
      <c r="DT89">
        <v>4</v>
      </c>
    </row>
    <row r="90" spans="1:124" x14ac:dyDescent="0.25">
      <c r="A90" t="str">
        <v>Ventrella2016_1986</v>
      </c>
      <c r="B90" t="str" cm="1">
        <f t="array" ref="B90:E90">TRANSPOSE(_xlfn._xlws.SORT(_xlfn._xlws.FILTER(fertilizers[fertilizer_level]&amp;" | "&amp;fertilizers[fertilizer_level_name],fertilizers[experiment_ID]=A90)))</f>
        <v>1 | T1 T2</v>
      </c>
      <c r="C90" t="str">
        <v>2 | T3 T6</v>
      </c>
      <c r="D90" t="str">
        <v>3 | T4 T7</v>
      </c>
      <c r="E90" t="str">
        <v>4 | T5 T8</v>
      </c>
      <c r="DQ90" cm="1">
        <f t="array" ref="DQ90:DT90">TRANSPOSE(_xlfn._xlws.SORT(_xlfn._xlws.FILTER(fertilizers[fertilizer_level],fertilizers[experiment_ID]=A90)))</f>
        <v>1</v>
      </c>
      <c r="DR90">
        <v>2</v>
      </c>
      <c r="DS90">
        <v>3</v>
      </c>
      <c r="DT90">
        <v>4</v>
      </c>
    </row>
    <row r="91" spans="1:124" x14ac:dyDescent="0.25">
      <c r="A91" t="str">
        <v>Ventrella2016_1987</v>
      </c>
      <c r="B91" t="str" cm="1">
        <f t="array" ref="B91:E91">TRANSPOSE(_xlfn._xlws.SORT(_xlfn._xlws.FILTER(fertilizers[fertilizer_level]&amp;" | "&amp;fertilizers[fertilizer_level_name],fertilizers[experiment_ID]=A91)))</f>
        <v>1 | T1 T2</v>
      </c>
      <c r="C91" t="str">
        <v>2 | T3 T6</v>
      </c>
      <c r="D91" t="str">
        <v>3 | T4 T7</v>
      </c>
      <c r="E91" t="str">
        <v>4 | T5 T8</v>
      </c>
      <c r="DQ91" cm="1">
        <f t="array" ref="DQ91:DT91">TRANSPOSE(_xlfn._xlws.SORT(_xlfn._xlws.FILTER(fertilizers[fertilizer_level],fertilizers[experiment_ID]=A91)))</f>
        <v>1</v>
      </c>
      <c r="DR91">
        <v>2</v>
      </c>
      <c r="DS91">
        <v>3</v>
      </c>
      <c r="DT91">
        <v>4</v>
      </c>
    </row>
    <row r="92" spans="1:124" x14ac:dyDescent="0.25">
      <c r="A92" t="str">
        <v>Ventrella2016_1988</v>
      </c>
      <c r="B92" t="str" cm="1">
        <f t="array" ref="B92:E92">TRANSPOSE(_xlfn._xlws.SORT(_xlfn._xlws.FILTER(fertilizers[fertilizer_level]&amp;" | "&amp;fertilizers[fertilizer_level_name],fertilizers[experiment_ID]=A92)))</f>
        <v>1 | T1 T2</v>
      </c>
      <c r="C92" t="str">
        <v>2 | T3 T6</v>
      </c>
      <c r="D92" t="str">
        <v>3 | T4 T7</v>
      </c>
      <c r="E92" t="str">
        <v>4 | T5 T8</v>
      </c>
      <c r="DQ92" cm="1">
        <f t="array" ref="DQ92:DT92">TRANSPOSE(_xlfn._xlws.SORT(_xlfn._xlws.FILTER(fertilizers[fertilizer_level],fertilizers[experiment_ID]=A92)))</f>
        <v>1</v>
      </c>
      <c r="DR92">
        <v>2</v>
      </c>
      <c r="DS92">
        <v>3</v>
      </c>
      <c r="DT92">
        <v>4</v>
      </c>
    </row>
    <row r="93" spans="1:124" x14ac:dyDescent="0.25">
      <c r="A93" t="str">
        <v>Ventrella2016_1989</v>
      </c>
      <c r="B93" t="str" cm="1">
        <f t="array" ref="B93:E93">TRANSPOSE(_xlfn._xlws.SORT(_xlfn._xlws.FILTER(fertilizers[fertilizer_level]&amp;" | "&amp;fertilizers[fertilizer_level_name],fertilizers[experiment_ID]=A93)))</f>
        <v>1 | T1 T2</v>
      </c>
      <c r="C93" t="str">
        <v>2 | T3 T6</v>
      </c>
      <c r="D93" t="str">
        <v>3 | T4 T7</v>
      </c>
      <c r="E93" t="str">
        <v>4 | T5 T8</v>
      </c>
      <c r="DQ93" cm="1">
        <f t="array" ref="DQ93:DT93">TRANSPOSE(_xlfn._xlws.SORT(_xlfn._xlws.FILTER(fertilizers[fertilizer_level],fertilizers[experiment_ID]=A93)))</f>
        <v>1</v>
      </c>
      <c r="DR93">
        <v>2</v>
      </c>
      <c r="DS93">
        <v>3</v>
      </c>
      <c r="DT93">
        <v>4</v>
      </c>
    </row>
    <row r="94" spans="1:124" x14ac:dyDescent="0.25">
      <c r="A94" t="str">
        <v>Ventrella2016_1990</v>
      </c>
      <c r="B94" t="str" cm="1">
        <f t="array" ref="B94:E94">TRANSPOSE(_xlfn._xlws.SORT(_xlfn._xlws.FILTER(fertilizers[fertilizer_level]&amp;" | "&amp;fertilizers[fertilizer_level_name],fertilizers[experiment_ID]=A94)))</f>
        <v>1 | T1 T2</v>
      </c>
      <c r="C94" t="str">
        <v>2 | T3 T6</v>
      </c>
      <c r="D94" t="str">
        <v>3 | T4 T7</v>
      </c>
      <c r="E94" t="str">
        <v>4 | T5 T8</v>
      </c>
      <c r="DQ94" cm="1">
        <f t="array" ref="DQ94:DT94">TRANSPOSE(_xlfn._xlws.SORT(_xlfn._xlws.FILTER(fertilizers[fertilizer_level],fertilizers[experiment_ID]=A94)))</f>
        <v>1</v>
      </c>
      <c r="DR94">
        <v>2</v>
      </c>
      <c r="DS94">
        <v>3</v>
      </c>
      <c r="DT94">
        <v>4</v>
      </c>
    </row>
    <row r="95" spans="1:124" x14ac:dyDescent="0.25">
      <c r="A95" t="str">
        <v>Ventrella2016_1991</v>
      </c>
      <c r="B95" t="str" cm="1">
        <f t="array" ref="B95:E95">TRANSPOSE(_xlfn._xlws.SORT(_xlfn._xlws.FILTER(fertilizers[fertilizer_level]&amp;" | "&amp;fertilizers[fertilizer_level_name],fertilizers[experiment_ID]=A95)))</f>
        <v>1 | T1 T2</v>
      </c>
      <c r="C95" t="str">
        <v>2 | T3 T6</v>
      </c>
      <c r="D95" t="str">
        <v>3 | T4 T7</v>
      </c>
      <c r="E95" t="str">
        <v>4 | T5 T8</v>
      </c>
      <c r="DQ95" cm="1">
        <f t="array" ref="DQ95:DT95">TRANSPOSE(_xlfn._xlws.SORT(_xlfn._xlws.FILTER(fertilizers[fertilizer_level],fertilizers[experiment_ID]=A95)))</f>
        <v>1</v>
      </c>
      <c r="DR95">
        <v>2</v>
      </c>
      <c r="DS95">
        <v>3</v>
      </c>
      <c r="DT95">
        <v>4</v>
      </c>
    </row>
    <row r="96" spans="1:124" x14ac:dyDescent="0.25">
      <c r="A96" t="str">
        <v>Ventrella2016_1992</v>
      </c>
      <c r="B96" t="str" cm="1">
        <f t="array" ref="B96:E96">TRANSPOSE(_xlfn._xlws.SORT(_xlfn._xlws.FILTER(fertilizers[fertilizer_level]&amp;" | "&amp;fertilizers[fertilizer_level_name],fertilizers[experiment_ID]=A96)))</f>
        <v>1 | T1 T2</v>
      </c>
      <c r="C96" t="str">
        <v>2 | T3 T6</v>
      </c>
      <c r="D96" t="str">
        <v>3 | T4 T7</v>
      </c>
      <c r="E96" t="str">
        <v>4 | T5 T8</v>
      </c>
      <c r="DQ96" cm="1">
        <f t="array" ref="DQ96:DT96">TRANSPOSE(_xlfn._xlws.SORT(_xlfn._xlws.FILTER(fertilizers[fertilizer_level],fertilizers[experiment_ID]=A96)))</f>
        <v>1</v>
      </c>
      <c r="DR96">
        <v>2</v>
      </c>
      <c r="DS96">
        <v>3</v>
      </c>
      <c r="DT96">
        <v>4</v>
      </c>
    </row>
    <row r="97" spans="1:124" x14ac:dyDescent="0.25">
      <c r="A97" t="str">
        <v>Ventrella2016_1993</v>
      </c>
      <c r="B97" t="str" cm="1">
        <f t="array" ref="B97:E97">TRANSPOSE(_xlfn._xlws.SORT(_xlfn._xlws.FILTER(fertilizers[fertilizer_level]&amp;" | "&amp;fertilizers[fertilizer_level_name],fertilizers[experiment_ID]=A97)))</f>
        <v>1 | T1 T2</v>
      </c>
      <c r="C97" t="str">
        <v>2 | T3 T6</v>
      </c>
      <c r="D97" t="str">
        <v>3 | T4 T7</v>
      </c>
      <c r="E97" t="str">
        <v>4 | T5 T8</v>
      </c>
      <c r="DQ97" cm="1">
        <f t="array" ref="DQ97:DT97">TRANSPOSE(_xlfn._xlws.SORT(_xlfn._xlws.FILTER(fertilizers[fertilizer_level],fertilizers[experiment_ID]=A97)))</f>
        <v>1</v>
      </c>
      <c r="DR97">
        <v>2</v>
      </c>
      <c r="DS97">
        <v>3</v>
      </c>
      <c r="DT97">
        <v>4</v>
      </c>
    </row>
    <row r="98" spans="1:124" x14ac:dyDescent="0.25">
      <c r="A98" t="str">
        <v>Ventrella2016_1994</v>
      </c>
      <c r="B98" t="str" cm="1">
        <f t="array" ref="B98:E98">TRANSPOSE(_xlfn._xlws.SORT(_xlfn._xlws.FILTER(fertilizers[fertilizer_level]&amp;" | "&amp;fertilizers[fertilizer_level_name],fertilizers[experiment_ID]=A98)))</f>
        <v>1 | T1 T2</v>
      </c>
      <c r="C98" t="str">
        <v>2 | T3 T6</v>
      </c>
      <c r="D98" t="str">
        <v>3 | T4 T7</v>
      </c>
      <c r="E98" t="str">
        <v>4 | T5 T8</v>
      </c>
      <c r="DQ98" cm="1">
        <f t="array" ref="DQ98:DT98">TRANSPOSE(_xlfn._xlws.SORT(_xlfn._xlws.FILTER(fertilizers[fertilizer_level],fertilizers[experiment_ID]=A98)))</f>
        <v>1</v>
      </c>
      <c r="DR98">
        <v>2</v>
      </c>
      <c r="DS98">
        <v>3</v>
      </c>
      <c r="DT98">
        <v>4</v>
      </c>
    </row>
    <row r="99" spans="1:124" x14ac:dyDescent="0.25">
      <c r="A99" t="str">
        <v>Ventrella2016_1995</v>
      </c>
      <c r="B99" t="str" cm="1">
        <f t="array" ref="B99:E99">TRANSPOSE(_xlfn._xlws.SORT(_xlfn._xlws.FILTER(fertilizers[fertilizer_level]&amp;" | "&amp;fertilizers[fertilizer_level_name],fertilizers[experiment_ID]=A99)))</f>
        <v>1 | T1 T2</v>
      </c>
      <c r="C99" t="str">
        <v>2 | T3 T6</v>
      </c>
      <c r="D99" t="str">
        <v>3 | T4 T7</v>
      </c>
      <c r="E99" t="str">
        <v>4 | T5 T8</v>
      </c>
      <c r="DQ99" cm="1">
        <f t="array" ref="DQ99:DT99">TRANSPOSE(_xlfn._xlws.SORT(_xlfn._xlws.FILTER(fertilizers[fertilizer_level],fertilizers[experiment_ID]=A99)))</f>
        <v>1</v>
      </c>
      <c r="DR99">
        <v>2</v>
      </c>
      <c r="DS99">
        <v>3</v>
      </c>
      <c r="DT99">
        <v>4</v>
      </c>
    </row>
    <row r="100" spans="1:124" x14ac:dyDescent="0.25">
      <c r="A100" t="str">
        <v>Ventrella2016_1996</v>
      </c>
      <c r="B100" t="str" cm="1">
        <f t="array" ref="B100:E100">TRANSPOSE(_xlfn._xlws.SORT(_xlfn._xlws.FILTER(fertilizers[fertilizer_level]&amp;" | "&amp;fertilizers[fertilizer_level_name],fertilizers[experiment_ID]=A100)))</f>
        <v>1 | T1 T2</v>
      </c>
      <c r="C100" t="str">
        <v>2 | T3 T6</v>
      </c>
      <c r="D100" t="str">
        <v>3 | T4 T7</v>
      </c>
      <c r="E100" t="str">
        <v>4 | T5 T8</v>
      </c>
      <c r="DQ100" cm="1">
        <f t="array" ref="DQ100:DT100">TRANSPOSE(_xlfn._xlws.SORT(_xlfn._xlws.FILTER(fertilizers[fertilizer_level],fertilizers[experiment_ID]=A100)))</f>
        <v>1</v>
      </c>
      <c r="DR100">
        <v>2</v>
      </c>
      <c r="DS100">
        <v>3</v>
      </c>
      <c r="DT100">
        <v>4</v>
      </c>
    </row>
    <row r="101" spans="1:124" x14ac:dyDescent="0.25">
      <c r="A101" t="str">
        <v>Ventrella2016_1997</v>
      </c>
      <c r="B101" t="str" cm="1">
        <f t="array" ref="B101:E101">TRANSPOSE(_xlfn._xlws.SORT(_xlfn._xlws.FILTER(fertilizers[fertilizer_level]&amp;" | "&amp;fertilizers[fertilizer_level_name],fertilizers[experiment_ID]=A101)))</f>
        <v>1 | T1 T2</v>
      </c>
      <c r="C101" t="str">
        <v>2 | T3 T6</v>
      </c>
      <c r="D101" t="str">
        <v>3 | T4 T7</v>
      </c>
      <c r="E101" t="str">
        <v>4 | T5 T8</v>
      </c>
      <c r="DQ101" cm="1">
        <f t="array" ref="DQ101:DT101">TRANSPOSE(_xlfn._xlws.SORT(_xlfn._xlws.FILTER(fertilizers[fertilizer_level],fertilizers[experiment_ID]=A101)))</f>
        <v>1</v>
      </c>
      <c r="DR101">
        <v>2</v>
      </c>
      <c r="DS101">
        <v>3</v>
      </c>
      <c r="DT101">
        <v>4</v>
      </c>
    </row>
    <row r="102" spans="1:124" x14ac:dyDescent="0.25">
      <c r="A102" t="str">
        <v>Ventrella2016_1998</v>
      </c>
      <c r="B102" t="str" cm="1">
        <f t="array" ref="B102:E102">TRANSPOSE(_xlfn._xlws.SORT(_xlfn._xlws.FILTER(fertilizers[fertilizer_level]&amp;" | "&amp;fertilizers[fertilizer_level_name],fertilizers[experiment_ID]=A102)))</f>
        <v>1 | T1 T2</v>
      </c>
      <c r="C102" t="str">
        <v>2 | T3 T6</v>
      </c>
      <c r="D102" t="str">
        <v>3 | T4 T7</v>
      </c>
      <c r="E102" t="str">
        <v>4 | T5 T8</v>
      </c>
      <c r="DQ102" cm="1">
        <f t="array" ref="DQ102:DT102">TRANSPOSE(_xlfn._xlws.SORT(_xlfn._xlws.FILTER(fertilizers[fertilizer_level],fertilizers[experiment_ID]=A102)))</f>
        <v>1</v>
      </c>
      <c r="DR102">
        <v>2</v>
      </c>
      <c r="DS102">
        <v>3</v>
      </c>
      <c r="DT102">
        <v>4</v>
      </c>
    </row>
    <row r="103" spans="1:124" x14ac:dyDescent="0.25">
      <c r="A103" t="str">
        <v>Ventrella2016_1999</v>
      </c>
      <c r="B103" t="str" cm="1">
        <f t="array" ref="B103:E103">TRANSPOSE(_xlfn._xlws.SORT(_xlfn._xlws.FILTER(fertilizers[fertilizer_level]&amp;" | "&amp;fertilizers[fertilizer_level_name],fertilizers[experiment_ID]=A103)))</f>
        <v>1 | T1 T2</v>
      </c>
      <c r="C103" t="str">
        <v>2 | T3 T6</v>
      </c>
      <c r="D103" t="str">
        <v>3 | T4 T7</v>
      </c>
      <c r="E103" t="str">
        <v>4 | T5 T8</v>
      </c>
      <c r="DQ103" cm="1">
        <f t="array" ref="DQ103:DT103">TRANSPOSE(_xlfn._xlws.SORT(_xlfn._xlws.FILTER(fertilizers[fertilizer_level],fertilizers[experiment_ID]=A103)))</f>
        <v>1</v>
      </c>
      <c r="DR103">
        <v>2</v>
      </c>
      <c r="DS103">
        <v>3</v>
      </c>
      <c r="DT103">
        <v>4</v>
      </c>
    </row>
    <row r="104" spans="1:124" x14ac:dyDescent="0.25">
      <c r="A104" t="str">
        <v>Ventrella2016_2000</v>
      </c>
      <c r="B104" t="str" cm="1">
        <f t="array" ref="B104:E104">TRANSPOSE(_xlfn._xlws.SORT(_xlfn._xlws.FILTER(fertilizers[fertilizer_level]&amp;" | "&amp;fertilizers[fertilizer_level_name],fertilizers[experiment_ID]=A104)))</f>
        <v>1 | T1 T2</v>
      </c>
      <c r="C104" t="str">
        <v>2 | T3 T6</v>
      </c>
      <c r="D104" t="str">
        <v>3 | T4 T7</v>
      </c>
      <c r="E104" t="str">
        <v>4 | T5 T8</v>
      </c>
      <c r="DQ104" cm="1">
        <f t="array" ref="DQ104:DT104">TRANSPOSE(_xlfn._xlws.SORT(_xlfn._xlws.FILTER(fertilizers[fertilizer_level],fertilizers[experiment_ID]=A104)))</f>
        <v>1</v>
      </c>
      <c r="DR104">
        <v>2</v>
      </c>
      <c r="DS104">
        <v>3</v>
      </c>
      <c r="DT104">
        <v>4</v>
      </c>
    </row>
    <row r="105" spans="1:124" x14ac:dyDescent="0.25">
      <c r="A105" t="str">
        <v>Ventrella2016_2001</v>
      </c>
      <c r="B105" t="str" cm="1">
        <f t="array" ref="B105:E105">TRANSPOSE(_xlfn._xlws.SORT(_xlfn._xlws.FILTER(fertilizers[fertilizer_level]&amp;" | "&amp;fertilizers[fertilizer_level_name],fertilizers[experiment_ID]=A105)))</f>
        <v>1 | T1 T2</v>
      </c>
      <c r="C105" t="str">
        <v>2 | T3 T6</v>
      </c>
      <c r="D105" t="str">
        <v>3 | T4 T7</v>
      </c>
      <c r="E105" t="str">
        <v>4 | T5 T8</v>
      </c>
      <c r="DQ105" cm="1">
        <f t="array" ref="DQ105:DT105">TRANSPOSE(_xlfn._xlws.SORT(_xlfn._xlws.FILTER(fertilizers[fertilizer_level],fertilizers[experiment_ID]=A105)))</f>
        <v>1</v>
      </c>
      <c r="DR105">
        <v>2</v>
      </c>
      <c r="DS105">
        <v>3</v>
      </c>
      <c r="DT105">
        <v>4</v>
      </c>
    </row>
    <row r="106" spans="1:124" x14ac:dyDescent="0.25">
      <c r="A106" t="str">
        <v>Ventrella2016_2002</v>
      </c>
      <c r="B106" t="str" cm="1">
        <f t="array" ref="B106:E106">TRANSPOSE(_xlfn._xlws.SORT(_xlfn._xlws.FILTER(fertilizers[fertilizer_level]&amp;" | "&amp;fertilizers[fertilizer_level_name],fertilizers[experiment_ID]=A106)))</f>
        <v>1 | T1 T2</v>
      </c>
      <c r="C106" t="str">
        <v>2 | T3 T6</v>
      </c>
      <c r="D106" t="str">
        <v>3 | T4 T7</v>
      </c>
      <c r="E106" t="str">
        <v>4 | T5 T8</v>
      </c>
      <c r="DQ106" cm="1">
        <f t="array" ref="DQ106:DT106">TRANSPOSE(_xlfn._xlws.SORT(_xlfn._xlws.FILTER(fertilizers[fertilizer_level],fertilizers[experiment_ID]=A106)))</f>
        <v>1</v>
      </c>
      <c r="DR106">
        <v>2</v>
      </c>
      <c r="DS106">
        <v>3</v>
      </c>
      <c r="DT106">
        <v>4</v>
      </c>
    </row>
    <row r="107" spans="1:124" x14ac:dyDescent="0.25">
      <c r="A107" t="str">
        <v>Ventrella2016_2003</v>
      </c>
      <c r="B107" t="str" cm="1">
        <f t="array" ref="B107:E107">TRANSPOSE(_xlfn._xlws.SORT(_xlfn._xlws.FILTER(fertilizers[fertilizer_level]&amp;" | "&amp;fertilizers[fertilizer_level_name],fertilizers[experiment_ID]=A107)))</f>
        <v>1 | T1 T2</v>
      </c>
      <c r="C107" t="str">
        <v>2 | T3 T6</v>
      </c>
      <c r="D107" t="str">
        <v>3 | T4 T7</v>
      </c>
      <c r="E107" t="str">
        <v>4 | T5 T8</v>
      </c>
      <c r="DQ107" cm="1">
        <f t="array" ref="DQ107:DT107">TRANSPOSE(_xlfn._xlws.SORT(_xlfn._xlws.FILTER(fertilizers[fertilizer_level],fertilizers[experiment_ID]=A107)))</f>
        <v>1</v>
      </c>
      <c r="DR107">
        <v>2</v>
      </c>
      <c r="DS107">
        <v>3</v>
      </c>
      <c r="DT107">
        <v>4</v>
      </c>
    </row>
    <row r="108" spans="1:124" x14ac:dyDescent="0.25">
      <c r="A108" t="str">
        <v>Ventrella2016_2004</v>
      </c>
      <c r="B108" t="str" cm="1">
        <f t="array" ref="B108:E108">TRANSPOSE(_xlfn._xlws.SORT(_xlfn._xlws.FILTER(fertilizers[fertilizer_level]&amp;" | "&amp;fertilizers[fertilizer_level_name],fertilizers[experiment_ID]=A108)))</f>
        <v>1 | T1 T2</v>
      </c>
      <c r="C108" t="str">
        <v>2 | T3 T6</v>
      </c>
      <c r="D108" t="str">
        <v>3 | T4 T7</v>
      </c>
      <c r="E108" t="str">
        <v>4 | T5 T8</v>
      </c>
      <c r="DQ108" cm="1">
        <f t="array" ref="DQ108:DT108">TRANSPOSE(_xlfn._xlws.SORT(_xlfn._xlws.FILTER(fertilizers[fertilizer_level],fertilizers[experiment_ID]=A108)))</f>
        <v>1</v>
      </c>
      <c r="DR108">
        <v>2</v>
      </c>
      <c r="DS108">
        <v>3</v>
      </c>
      <c r="DT108">
        <v>4</v>
      </c>
    </row>
    <row r="109" spans="1:124" x14ac:dyDescent="0.25">
      <c r="A109" t="str">
        <v>Ventrella2016_2005</v>
      </c>
      <c r="B109" t="str" cm="1">
        <f t="array" ref="B109:E109">TRANSPOSE(_xlfn._xlws.SORT(_xlfn._xlws.FILTER(fertilizers[fertilizer_level]&amp;" | "&amp;fertilizers[fertilizer_level_name],fertilizers[experiment_ID]=A109)))</f>
        <v>1 | T1 T2</v>
      </c>
      <c r="C109" t="str">
        <v>2 | T3 T6</v>
      </c>
      <c r="D109" t="str">
        <v>3 | T4 T7</v>
      </c>
      <c r="E109" t="str">
        <v>4 | T5 T8</v>
      </c>
      <c r="DQ109" cm="1">
        <f t="array" ref="DQ109:DT109">TRANSPOSE(_xlfn._xlws.SORT(_xlfn._xlws.FILTER(fertilizers[fertilizer_level],fertilizers[experiment_ID]=A109)))</f>
        <v>1</v>
      </c>
      <c r="DR109">
        <v>2</v>
      </c>
      <c r="DS109">
        <v>3</v>
      </c>
      <c r="DT109">
        <v>4</v>
      </c>
    </row>
    <row r="110" spans="1:124" x14ac:dyDescent="0.25">
      <c r="A110" t="str">
        <v>Ventrella2016_2006</v>
      </c>
      <c r="B110" t="str" cm="1">
        <f t="array" ref="B110:E110">TRANSPOSE(_xlfn._xlws.SORT(_xlfn._xlws.FILTER(fertilizers[fertilizer_level]&amp;" | "&amp;fertilizers[fertilizer_level_name],fertilizers[experiment_ID]=A110)))</f>
        <v>1 | T1 T2</v>
      </c>
      <c r="C110" t="str">
        <v>2 | T3 T6</v>
      </c>
      <c r="D110" t="str">
        <v>3 | T4 T7</v>
      </c>
      <c r="E110" t="str">
        <v>4 | T5 T8</v>
      </c>
      <c r="DQ110" cm="1">
        <f t="array" ref="DQ110:DT110">TRANSPOSE(_xlfn._xlws.SORT(_xlfn._xlws.FILTER(fertilizers[fertilizer_level],fertilizers[experiment_ID]=A110)))</f>
        <v>1</v>
      </c>
      <c r="DR110">
        <v>2</v>
      </c>
      <c r="DS110">
        <v>3</v>
      </c>
      <c r="DT110">
        <v>4</v>
      </c>
    </row>
    <row r="111" spans="1:124" x14ac:dyDescent="0.25">
      <c r="A111" t="str">
        <v>Ventrella2016_2007</v>
      </c>
      <c r="B111" t="str" cm="1">
        <f t="array" ref="B111:E111">TRANSPOSE(_xlfn._xlws.SORT(_xlfn._xlws.FILTER(fertilizers[fertilizer_level]&amp;" | "&amp;fertilizers[fertilizer_level_name],fertilizers[experiment_ID]=A111)))</f>
        <v>1 | T1 T2</v>
      </c>
      <c r="C111" t="str">
        <v>2 | T3 T6</v>
      </c>
      <c r="D111" t="str">
        <v>3 | T4 T7</v>
      </c>
      <c r="E111" t="str">
        <v>4 | T5 T8</v>
      </c>
      <c r="DQ111" cm="1">
        <f t="array" ref="DQ111:DT111">TRANSPOSE(_xlfn._xlws.SORT(_xlfn._xlws.FILTER(fertilizers[fertilizer_level],fertilizers[experiment_ID]=A111)))</f>
        <v>1</v>
      </c>
      <c r="DR111">
        <v>2</v>
      </c>
      <c r="DS111">
        <v>3</v>
      </c>
      <c r="DT111">
        <v>4</v>
      </c>
    </row>
    <row r="112" spans="1:124" x14ac:dyDescent="0.25">
      <c r="A112" t="str">
        <v>Ventrella2016_2008</v>
      </c>
      <c r="B112" t="str" cm="1">
        <f t="array" ref="B112:E112">TRANSPOSE(_xlfn._xlws.SORT(_xlfn._xlws.FILTER(fertilizers[fertilizer_level]&amp;" | "&amp;fertilizers[fertilizer_level_name],fertilizers[experiment_ID]=A112)))</f>
        <v>1 | T1 T2</v>
      </c>
      <c r="C112" t="str">
        <v>2 | T3 T6</v>
      </c>
      <c r="D112" t="str">
        <v>3 | T4 T7</v>
      </c>
      <c r="E112" t="str">
        <v>4 | T5 T8</v>
      </c>
      <c r="DQ112" cm="1">
        <f t="array" ref="DQ112:DT112">TRANSPOSE(_xlfn._xlws.SORT(_xlfn._xlws.FILTER(fertilizers[fertilizer_level],fertilizers[experiment_ID]=A112)))</f>
        <v>1</v>
      </c>
      <c r="DR112">
        <v>2</v>
      </c>
      <c r="DS112">
        <v>3</v>
      </c>
      <c r="DT112">
        <v>4</v>
      </c>
    </row>
    <row r="113" spans="1:124" x14ac:dyDescent="0.25">
      <c r="A113" t="str">
        <v>Ventrella2016_2009</v>
      </c>
      <c r="B113" t="str" cm="1">
        <f t="array" ref="B113:E113">TRANSPOSE(_xlfn._xlws.SORT(_xlfn._xlws.FILTER(fertilizers[fertilizer_level]&amp;" | "&amp;fertilizers[fertilizer_level_name],fertilizers[experiment_ID]=A113)))</f>
        <v>1 | T1 T2</v>
      </c>
      <c r="C113" t="str">
        <v>2 | T3 T6</v>
      </c>
      <c r="D113" t="str">
        <v>3 | T4 T7</v>
      </c>
      <c r="E113" t="str">
        <v>4 | T5 T8</v>
      </c>
      <c r="DQ113" cm="1">
        <f t="array" ref="DQ113:DT113">TRANSPOSE(_xlfn._xlws.SORT(_xlfn._xlws.FILTER(fertilizers[fertilizer_level],fertilizers[experiment_ID]=A113)))</f>
        <v>1</v>
      </c>
      <c r="DR113">
        <v>2</v>
      </c>
      <c r="DS113">
        <v>3</v>
      </c>
      <c r="DT113">
        <v>4</v>
      </c>
    </row>
    <row r="114" spans="1:124" x14ac:dyDescent="0.25">
      <c r="A114" t="str">
        <v>Ventrella2016_2010</v>
      </c>
      <c r="B114" t="str" cm="1">
        <f t="array" ref="B114:E114">TRANSPOSE(_xlfn._xlws.SORT(_xlfn._xlws.FILTER(fertilizers[fertilizer_level]&amp;" | "&amp;fertilizers[fertilizer_level_name],fertilizers[experiment_ID]=A114)))</f>
        <v>1 | T1 T2</v>
      </c>
      <c r="C114" t="str">
        <v>2 | T3 T6</v>
      </c>
      <c r="D114" t="str">
        <v>3 | T4 T7</v>
      </c>
      <c r="E114" t="str">
        <v>4 | T5 T8</v>
      </c>
      <c r="DQ114" cm="1">
        <f t="array" ref="DQ114:DT114">TRANSPOSE(_xlfn._xlws.SORT(_xlfn._xlws.FILTER(fertilizers[fertilizer_level],fertilizers[experiment_ID]=A114)))</f>
        <v>1</v>
      </c>
      <c r="DR114">
        <v>2</v>
      </c>
      <c r="DS114">
        <v>3</v>
      </c>
      <c r="DT114">
        <v>4</v>
      </c>
    </row>
    <row r="115" spans="1:124" x14ac:dyDescent="0.25">
      <c r="A115" t="str">
        <v>Ventrella2016_2011</v>
      </c>
      <c r="B115" t="str" cm="1">
        <f t="array" ref="B115:E115">TRANSPOSE(_xlfn._xlws.SORT(_xlfn._xlws.FILTER(fertilizers[fertilizer_level]&amp;" | "&amp;fertilizers[fertilizer_level_name],fertilizers[experiment_ID]=A115)))</f>
        <v>1 | T1 T2</v>
      </c>
      <c r="C115" t="str">
        <v>2 | T3 T6</v>
      </c>
      <c r="D115" t="str">
        <v>3 | T4 T7</v>
      </c>
      <c r="E115" t="str">
        <v>4 | T5 T8</v>
      </c>
      <c r="DQ115" cm="1">
        <f t="array" ref="DQ115:DT115">TRANSPOSE(_xlfn._xlws.SORT(_xlfn._xlws.FILTER(fertilizers[fertilizer_level],fertilizers[experiment_ID]=A115)))</f>
        <v>1</v>
      </c>
      <c r="DR115">
        <v>2</v>
      </c>
      <c r="DS115">
        <v>3</v>
      </c>
      <c r="DT115">
        <v>4</v>
      </c>
    </row>
    <row r="116" spans="1:124" x14ac:dyDescent="0.25">
      <c r="A116" t="str">
        <v>Ventrella2016_2012</v>
      </c>
      <c r="B116" t="str" cm="1">
        <f t="array" ref="B116:E116">TRANSPOSE(_xlfn._xlws.SORT(_xlfn._xlws.FILTER(fertilizers[fertilizer_level]&amp;" | "&amp;fertilizers[fertilizer_level_name],fertilizers[experiment_ID]=A116)))</f>
        <v>1 | T1 T2</v>
      </c>
      <c r="C116" t="str">
        <v>2 | T3 T6</v>
      </c>
      <c r="D116" t="str">
        <v>3 | T4 T7</v>
      </c>
      <c r="E116" t="str">
        <v>4 | T5 T8</v>
      </c>
      <c r="DQ116" cm="1">
        <f t="array" ref="DQ116:DT116">TRANSPOSE(_xlfn._xlws.SORT(_xlfn._xlws.FILTER(fertilizers[fertilizer_level],fertilizers[experiment_ID]=A116)))</f>
        <v>1</v>
      </c>
      <c r="DR116">
        <v>2</v>
      </c>
      <c r="DS116">
        <v>3</v>
      </c>
      <c r="DT116">
        <v>4</v>
      </c>
    </row>
    <row r="117" spans="1:124"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1:124"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1:124"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1:124"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1:124"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1:124"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1:124"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1:124"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1:124"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1:124"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1:124"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1:124"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2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1" s="124" customFormat="1" x14ac:dyDescent="0.25">
      <c r="A1" s="123" t="s">
        <v>2046</v>
      </c>
      <c r="I1" s="125" t="s">
        <v>7438</v>
      </c>
    </row>
    <row r="2" spans="1:121" x14ac:dyDescent="0.25">
      <c r="A2" t="str" cm="1">
        <f t="array" ref="A2:A44">_xlfn._xlws.SORT(_xlfn.UNIQUE(_xlfn._xlws.FILTER(chemicals[experiment_ID], chemicals[experiment_ID] &lt;&gt; "")))</f>
        <v>Bustos-Korts2013_2009</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25">
      <c r="A3" t="str">
        <v>Bustos-Korts2013_2010</v>
      </c>
      <c r="B3" t="str" cm="1">
        <f t="array" ref="B3">TRANSPOSE(_xlfn._xlws.SORT(_xlfn._xlws.FILTER(chemicals[chemical_applic_level]&amp;" | "&amp;chemicals[chemical_applic_name],chemicals[experiment_ID]=A3)))</f>
        <v xml:space="preserve">1 | </v>
      </c>
      <c r="DQ3" cm="1">
        <f t="array" ref="DQ3">TRANSPOSE(_xlfn._xlws.SORT(_xlfn._xlws.FILTER(chemicals[chemical_applic_level],chemicals[experiment_ID]=A3)))</f>
        <v>1</v>
      </c>
    </row>
    <row r="4" spans="1:121" x14ac:dyDescent="0.25">
      <c r="A4" t="str">
        <v>Bustos-Korts2013_2011</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25">
      <c r="A5" t="str">
        <v>Darwinkel1978_1976</v>
      </c>
      <c r="B5" t="str" cm="1">
        <f t="array" ref="B5">TRANSPOSE(_xlfn._xlws.SORT(_xlfn._xlws.FILTER(chemicals[chemical_applic_level]&amp;" | "&amp;chemicals[chemical_applic_name],chemicals[experiment_ID]=A5)))</f>
        <v xml:space="preserve">1 | </v>
      </c>
      <c r="DQ5" cm="1">
        <f t="array" ref="DQ5">TRANSPOSE(_xlfn._xlws.SORT(_xlfn._xlws.FILTER(chemicals[chemical_applic_level],chemicals[experiment_ID]=A5)))</f>
        <v>1</v>
      </c>
    </row>
    <row r="6" spans="1:121" x14ac:dyDescent="0.25">
      <c r="A6" t="str">
        <v>Hunsaker1996_1993</v>
      </c>
      <c r="B6" t="str" cm="1">
        <f t="array" ref="B6">TRANSPOSE(_xlfn._xlws.SORT(_xlfn._xlws.FILTER(chemicals[chemical_applic_level]&amp;" | "&amp;chemicals[chemical_applic_name],chemicals[experiment_ID]=A6)))</f>
        <v xml:space="preserve">1 | </v>
      </c>
      <c r="DQ6" cm="1">
        <f t="array" ref="DQ6">TRANSPOSE(_xlfn._xlws.SORT(_xlfn._xlws.FILTER(chemicals[chemical_applic_level],chemicals[experiment_ID]=A6)))</f>
        <v>1</v>
      </c>
    </row>
    <row r="7" spans="1:121" x14ac:dyDescent="0.25">
      <c r="A7" t="str">
        <v>Hunsaker1996_1994</v>
      </c>
      <c r="B7" t="str" cm="1">
        <f t="array" ref="B7">TRANSPOSE(_xlfn._xlws.SORT(_xlfn._xlws.FILTER(chemicals[chemical_applic_level]&amp;" | "&amp;chemicals[chemical_applic_name],chemicals[experiment_ID]=A7)))</f>
        <v xml:space="preserve">1 | </v>
      </c>
      <c r="DQ7" cm="1">
        <f t="array" ref="DQ7">TRANSPOSE(_xlfn._xlws.SORT(_xlfn._xlws.FILTER(chemicals[chemical_applic_level],chemicals[experiment_ID]=A7)))</f>
        <v>1</v>
      </c>
    </row>
    <row r="8" spans="1:121" x14ac:dyDescent="0.25">
      <c r="A8" t="str">
        <v>Spiertz1978_1976</v>
      </c>
      <c r="B8" t="str" cm="1">
        <f t="array" ref="B8">TRANSPOSE(_xlfn._xlws.SORT(_xlfn._xlws.FILTER(chemicals[chemical_applic_level]&amp;" | "&amp;chemicals[chemical_applic_name],chemicals[experiment_ID]=A8)))</f>
        <v xml:space="preserve">1 | </v>
      </c>
      <c r="DQ8" cm="1">
        <f t="array" ref="DQ8">TRANSPOSE(_xlfn._xlws.SORT(_xlfn._xlws.FILTER(chemicals[chemical_applic_level],chemicals[experiment_ID]=A8)))</f>
        <v>1</v>
      </c>
    </row>
    <row r="9" spans="1:121" x14ac:dyDescent="0.25">
      <c r="A9" t="str">
        <v>Ventrella2016_1977</v>
      </c>
      <c r="B9" t="str" cm="1">
        <f t="array" ref="B9">TRANSPOSE(_xlfn._xlws.SORT(_xlfn._xlws.FILTER(chemicals[chemical_applic_level]&amp;" | "&amp;chemicals[chemical_applic_name],chemicals[experiment_ID]=A9)))</f>
        <v xml:space="preserve">1 | </v>
      </c>
      <c r="DQ9" cm="1">
        <f t="array" ref="DQ9">TRANSPOSE(_xlfn._xlws.SORT(_xlfn._xlws.FILTER(chemicals[chemical_applic_level],chemicals[experiment_ID]=A9)))</f>
        <v>1</v>
      </c>
    </row>
    <row r="10" spans="1:121" x14ac:dyDescent="0.25">
      <c r="A10" t="str">
        <v>Ventrella2016_1978</v>
      </c>
      <c r="B10" t="str" cm="1">
        <f t="array" ref="B10">TRANSPOSE(_xlfn._xlws.SORT(_xlfn._xlws.FILTER(chemicals[chemical_applic_level]&amp;" | "&amp;chemicals[chemical_applic_name],chemicals[experiment_ID]=A10)))</f>
        <v xml:space="preserve">1 | </v>
      </c>
      <c r="DQ10" cm="1">
        <f t="array" ref="DQ10">TRANSPOSE(_xlfn._xlws.SORT(_xlfn._xlws.FILTER(chemicals[chemical_applic_level],chemicals[experiment_ID]=A10)))</f>
        <v>1</v>
      </c>
    </row>
    <row r="11" spans="1:121" x14ac:dyDescent="0.25">
      <c r="A11" t="str">
        <v>Ventrella2016_1979</v>
      </c>
      <c r="B11" t="str" cm="1">
        <f t="array" ref="B11">TRANSPOSE(_xlfn._xlws.SORT(_xlfn._xlws.FILTER(chemicals[chemical_applic_level]&amp;" | "&amp;chemicals[chemical_applic_name],chemicals[experiment_ID]=A11)))</f>
        <v xml:space="preserve">1 | </v>
      </c>
      <c r="DQ11" cm="1">
        <f t="array" ref="DQ11">TRANSPOSE(_xlfn._xlws.SORT(_xlfn._xlws.FILTER(chemicals[chemical_applic_level],chemicals[experiment_ID]=A11)))</f>
        <v>1</v>
      </c>
    </row>
    <row r="12" spans="1:121" x14ac:dyDescent="0.25">
      <c r="A12" t="str">
        <v>Ventrella2016_1980</v>
      </c>
      <c r="B12" t="str" cm="1">
        <f t="array" ref="B12">TRANSPOSE(_xlfn._xlws.SORT(_xlfn._xlws.FILTER(chemicals[chemical_applic_level]&amp;" | "&amp;chemicals[chemical_applic_name],chemicals[experiment_ID]=A12)))</f>
        <v xml:space="preserve">1 | </v>
      </c>
      <c r="DQ12" cm="1">
        <f t="array" ref="DQ12">TRANSPOSE(_xlfn._xlws.SORT(_xlfn._xlws.FILTER(chemicals[chemical_applic_level],chemicals[experiment_ID]=A12)))</f>
        <v>1</v>
      </c>
    </row>
    <row r="13" spans="1:121" x14ac:dyDescent="0.25">
      <c r="A13" t="str">
        <v>Ventrella2016_1981</v>
      </c>
      <c r="B13" t="str" cm="1">
        <f t="array" ref="B13">TRANSPOSE(_xlfn._xlws.SORT(_xlfn._xlws.FILTER(chemicals[chemical_applic_level]&amp;" | "&amp;chemicals[chemical_applic_name],chemicals[experiment_ID]=A13)))</f>
        <v xml:space="preserve">1 | </v>
      </c>
      <c r="DQ13" cm="1">
        <f t="array" ref="DQ13">TRANSPOSE(_xlfn._xlws.SORT(_xlfn._xlws.FILTER(chemicals[chemical_applic_level],chemicals[experiment_ID]=A13)))</f>
        <v>1</v>
      </c>
    </row>
    <row r="14" spans="1:121" x14ac:dyDescent="0.25">
      <c r="A14" t="str">
        <v>Ventrella2016_1982</v>
      </c>
      <c r="B14" t="str" cm="1">
        <f t="array" ref="B14">TRANSPOSE(_xlfn._xlws.SORT(_xlfn._xlws.FILTER(chemicals[chemical_applic_level]&amp;" | "&amp;chemicals[chemical_applic_name],chemicals[experiment_ID]=A14)))</f>
        <v xml:space="preserve">1 | </v>
      </c>
      <c r="DQ14" cm="1">
        <f t="array" ref="DQ14">TRANSPOSE(_xlfn._xlws.SORT(_xlfn._xlws.FILTER(chemicals[chemical_applic_level],chemicals[experiment_ID]=A14)))</f>
        <v>1</v>
      </c>
    </row>
    <row r="15" spans="1:121" x14ac:dyDescent="0.25">
      <c r="A15" t="str">
        <v>Ventrella2016_1983</v>
      </c>
      <c r="B15" t="str" cm="1">
        <f t="array" ref="B15">TRANSPOSE(_xlfn._xlws.SORT(_xlfn._xlws.FILTER(chemicals[chemical_applic_level]&amp;" | "&amp;chemicals[chemical_applic_name],chemicals[experiment_ID]=A15)))</f>
        <v xml:space="preserve">1 | </v>
      </c>
      <c r="DQ15" cm="1">
        <f t="array" ref="DQ15">TRANSPOSE(_xlfn._xlws.SORT(_xlfn._xlws.FILTER(chemicals[chemical_applic_level],chemicals[experiment_ID]=A15)))</f>
        <v>1</v>
      </c>
    </row>
    <row r="16" spans="1:121" x14ac:dyDescent="0.25">
      <c r="A16" t="str">
        <v>Ventrella2016_1984</v>
      </c>
      <c r="B16" t="str" cm="1">
        <f t="array" ref="B16">TRANSPOSE(_xlfn._xlws.SORT(_xlfn._xlws.FILTER(chemicals[chemical_applic_level]&amp;" | "&amp;chemicals[chemical_applic_name],chemicals[experiment_ID]=A16)))</f>
        <v xml:space="preserve">1 | </v>
      </c>
      <c r="DQ16" cm="1">
        <f t="array" ref="DQ16">TRANSPOSE(_xlfn._xlws.SORT(_xlfn._xlws.FILTER(chemicals[chemical_applic_level],chemicals[experiment_ID]=A16)))</f>
        <v>1</v>
      </c>
    </row>
    <row r="17" spans="1:121" x14ac:dyDescent="0.25">
      <c r="A17" t="str">
        <v>Ventrella2016_1985</v>
      </c>
      <c r="B17" t="str" cm="1">
        <f t="array" ref="B17">TRANSPOSE(_xlfn._xlws.SORT(_xlfn._xlws.FILTER(chemicals[chemical_applic_level]&amp;" | "&amp;chemicals[chemical_applic_name],chemicals[experiment_ID]=A17)))</f>
        <v xml:space="preserve">1 | </v>
      </c>
      <c r="DQ17" cm="1">
        <f t="array" ref="DQ17">TRANSPOSE(_xlfn._xlws.SORT(_xlfn._xlws.FILTER(chemicals[chemical_applic_level],chemicals[experiment_ID]=A17)))</f>
        <v>1</v>
      </c>
    </row>
    <row r="18" spans="1:121" x14ac:dyDescent="0.25">
      <c r="A18" t="str">
        <v>Ventrella2016_1986</v>
      </c>
      <c r="B18" t="str" cm="1">
        <f t="array" ref="B18">TRANSPOSE(_xlfn._xlws.SORT(_xlfn._xlws.FILTER(chemicals[chemical_applic_level]&amp;" | "&amp;chemicals[chemical_applic_name],chemicals[experiment_ID]=A18)))</f>
        <v xml:space="preserve">1 | </v>
      </c>
      <c r="DQ18" cm="1">
        <f t="array" ref="DQ18">TRANSPOSE(_xlfn._xlws.SORT(_xlfn._xlws.FILTER(chemicals[chemical_applic_level],chemicals[experiment_ID]=A18)))</f>
        <v>1</v>
      </c>
    </row>
    <row r="19" spans="1:121" x14ac:dyDescent="0.25">
      <c r="A19" t="str">
        <v>Ventrella2016_1987</v>
      </c>
      <c r="B19" t="str" cm="1">
        <f t="array" ref="B19">TRANSPOSE(_xlfn._xlws.SORT(_xlfn._xlws.FILTER(chemicals[chemical_applic_level]&amp;" | "&amp;chemicals[chemical_applic_name],chemicals[experiment_ID]=A19)))</f>
        <v xml:space="preserve">1 | </v>
      </c>
      <c r="DQ19" cm="1">
        <f t="array" ref="DQ19">TRANSPOSE(_xlfn._xlws.SORT(_xlfn._xlws.FILTER(chemicals[chemical_applic_level],chemicals[experiment_ID]=A19)))</f>
        <v>1</v>
      </c>
    </row>
    <row r="20" spans="1:121" x14ac:dyDescent="0.25">
      <c r="A20" t="str">
        <v>Ventrella2016_1988</v>
      </c>
      <c r="B20" t="str" cm="1">
        <f t="array" ref="B20">TRANSPOSE(_xlfn._xlws.SORT(_xlfn._xlws.FILTER(chemicals[chemical_applic_level]&amp;" | "&amp;chemicals[chemical_applic_name],chemicals[experiment_ID]=A20)))</f>
        <v xml:space="preserve">1 | </v>
      </c>
      <c r="DQ20" cm="1">
        <f t="array" ref="DQ20">TRANSPOSE(_xlfn._xlws.SORT(_xlfn._xlws.FILTER(chemicals[chemical_applic_level],chemicals[experiment_ID]=A20)))</f>
        <v>1</v>
      </c>
    </row>
    <row r="21" spans="1:121" x14ac:dyDescent="0.25">
      <c r="A21" t="str">
        <v>Ventrella2016_1989</v>
      </c>
      <c r="B21" t="str" cm="1">
        <f t="array" ref="B21">TRANSPOSE(_xlfn._xlws.SORT(_xlfn._xlws.FILTER(chemicals[chemical_applic_level]&amp;" | "&amp;chemicals[chemical_applic_name],chemicals[experiment_ID]=A21)))</f>
        <v xml:space="preserve">1 | </v>
      </c>
      <c r="DQ21" cm="1">
        <f t="array" ref="DQ21">TRANSPOSE(_xlfn._xlws.SORT(_xlfn._xlws.FILTER(chemicals[chemical_applic_level],chemicals[experiment_ID]=A21)))</f>
        <v>1</v>
      </c>
    </row>
    <row r="22" spans="1:121" x14ac:dyDescent="0.25">
      <c r="A22" t="str">
        <v>Ventrella2016_1990</v>
      </c>
      <c r="B22" t="str" cm="1">
        <f t="array" ref="B22">TRANSPOSE(_xlfn._xlws.SORT(_xlfn._xlws.FILTER(chemicals[chemical_applic_level]&amp;" | "&amp;chemicals[chemical_applic_name],chemicals[experiment_ID]=A22)))</f>
        <v xml:space="preserve">1 | </v>
      </c>
      <c r="DQ22" cm="1">
        <f t="array" ref="DQ22">TRANSPOSE(_xlfn._xlws.SORT(_xlfn._xlws.FILTER(chemicals[chemical_applic_level],chemicals[experiment_ID]=A22)))</f>
        <v>1</v>
      </c>
    </row>
    <row r="23" spans="1:121" x14ac:dyDescent="0.25">
      <c r="A23" t="str">
        <v>Ventrella2016_1991</v>
      </c>
      <c r="B23" t="str" cm="1">
        <f t="array" ref="B23">TRANSPOSE(_xlfn._xlws.SORT(_xlfn._xlws.FILTER(chemicals[chemical_applic_level]&amp;" | "&amp;chemicals[chemical_applic_name],chemicals[experiment_ID]=A23)))</f>
        <v xml:space="preserve">1 | </v>
      </c>
      <c r="DQ23" cm="1">
        <f t="array" ref="DQ23">TRANSPOSE(_xlfn._xlws.SORT(_xlfn._xlws.FILTER(chemicals[chemical_applic_level],chemicals[experiment_ID]=A23)))</f>
        <v>1</v>
      </c>
    </row>
    <row r="24" spans="1:121" x14ac:dyDescent="0.25">
      <c r="A24" t="str">
        <v>Ventrella2016_1992</v>
      </c>
      <c r="B24" t="str" cm="1">
        <f t="array" ref="B24">TRANSPOSE(_xlfn._xlws.SORT(_xlfn._xlws.FILTER(chemicals[chemical_applic_level]&amp;" | "&amp;chemicals[chemical_applic_name],chemicals[experiment_ID]=A24)))</f>
        <v xml:space="preserve">1 | </v>
      </c>
      <c r="DQ24" cm="1">
        <f t="array" ref="DQ24">TRANSPOSE(_xlfn._xlws.SORT(_xlfn._xlws.FILTER(chemicals[chemical_applic_level],chemicals[experiment_ID]=A24)))</f>
        <v>1</v>
      </c>
    </row>
    <row r="25" spans="1:121" x14ac:dyDescent="0.25">
      <c r="A25" t="str">
        <v>Ventrella2016_1993</v>
      </c>
      <c r="B25" t="str" cm="1">
        <f t="array" ref="B25">TRANSPOSE(_xlfn._xlws.SORT(_xlfn._xlws.FILTER(chemicals[chemical_applic_level]&amp;" | "&amp;chemicals[chemical_applic_name],chemicals[experiment_ID]=A25)))</f>
        <v xml:space="preserve">1 | </v>
      </c>
      <c r="DQ25" cm="1">
        <f t="array" ref="DQ25">TRANSPOSE(_xlfn._xlws.SORT(_xlfn._xlws.FILTER(chemicals[chemical_applic_level],chemicals[experiment_ID]=A25)))</f>
        <v>1</v>
      </c>
    </row>
    <row r="26" spans="1:121" x14ac:dyDescent="0.25">
      <c r="A26" t="str">
        <v>Ventrella2016_1994</v>
      </c>
      <c r="B26" t="str" cm="1">
        <f t="array" ref="B26">TRANSPOSE(_xlfn._xlws.SORT(_xlfn._xlws.FILTER(chemicals[chemical_applic_level]&amp;" | "&amp;chemicals[chemical_applic_name],chemicals[experiment_ID]=A26)))</f>
        <v xml:space="preserve">1 | </v>
      </c>
      <c r="DQ26" cm="1">
        <f t="array" ref="DQ26">TRANSPOSE(_xlfn._xlws.SORT(_xlfn._xlws.FILTER(chemicals[chemical_applic_level],chemicals[experiment_ID]=A26)))</f>
        <v>1</v>
      </c>
    </row>
    <row r="27" spans="1:121" x14ac:dyDescent="0.25">
      <c r="A27" t="str">
        <v>Ventrella2016_1995</v>
      </c>
      <c r="B27" t="str" cm="1">
        <f t="array" ref="B27">TRANSPOSE(_xlfn._xlws.SORT(_xlfn._xlws.FILTER(chemicals[chemical_applic_level]&amp;" | "&amp;chemicals[chemical_applic_name],chemicals[experiment_ID]=A27)))</f>
        <v xml:space="preserve">1 | </v>
      </c>
      <c r="DQ27" cm="1">
        <f t="array" ref="DQ27">TRANSPOSE(_xlfn._xlws.SORT(_xlfn._xlws.FILTER(chemicals[chemical_applic_level],chemicals[experiment_ID]=A27)))</f>
        <v>1</v>
      </c>
    </row>
    <row r="28" spans="1:121" x14ac:dyDescent="0.25">
      <c r="A28" t="str">
        <v>Ventrella2016_1996</v>
      </c>
      <c r="B28" t="str" cm="1">
        <f t="array" ref="B28">TRANSPOSE(_xlfn._xlws.SORT(_xlfn._xlws.FILTER(chemicals[chemical_applic_level]&amp;" | "&amp;chemicals[chemical_applic_name],chemicals[experiment_ID]=A28)))</f>
        <v xml:space="preserve">1 | </v>
      </c>
      <c r="DQ28" cm="1">
        <f t="array" ref="DQ28">TRANSPOSE(_xlfn._xlws.SORT(_xlfn._xlws.FILTER(chemicals[chemical_applic_level],chemicals[experiment_ID]=A28)))</f>
        <v>1</v>
      </c>
    </row>
    <row r="29" spans="1:121" x14ac:dyDescent="0.25">
      <c r="A29" t="str">
        <v>Ventrella2016_1997</v>
      </c>
      <c r="B29" t="str" cm="1">
        <f t="array" ref="B29">TRANSPOSE(_xlfn._xlws.SORT(_xlfn._xlws.FILTER(chemicals[chemical_applic_level]&amp;" | "&amp;chemicals[chemical_applic_name],chemicals[experiment_ID]=A29)))</f>
        <v xml:space="preserve">1 | </v>
      </c>
      <c r="DQ29" cm="1">
        <f t="array" ref="DQ29">TRANSPOSE(_xlfn._xlws.SORT(_xlfn._xlws.FILTER(chemicals[chemical_applic_level],chemicals[experiment_ID]=A29)))</f>
        <v>1</v>
      </c>
    </row>
    <row r="30" spans="1:121" x14ac:dyDescent="0.25">
      <c r="A30" t="str">
        <v>Ventrella2016_1998</v>
      </c>
      <c r="B30" t="str" cm="1">
        <f t="array" ref="B30">TRANSPOSE(_xlfn._xlws.SORT(_xlfn._xlws.FILTER(chemicals[chemical_applic_level]&amp;" | "&amp;chemicals[chemical_applic_name],chemicals[experiment_ID]=A30)))</f>
        <v xml:space="preserve">1 | </v>
      </c>
      <c r="DQ30" cm="1">
        <f t="array" ref="DQ30">TRANSPOSE(_xlfn._xlws.SORT(_xlfn._xlws.FILTER(chemicals[chemical_applic_level],chemicals[experiment_ID]=A30)))</f>
        <v>1</v>
      </c>
    </row>
    <row r="31" spans="1:121" x14ac:dyDescent="0.25">
      <c r="A31" t="str">
        <v>Ventrella2016_1999</v>
      </c>
      <c r="B31" t="str" cm="1">
        <f t="array" ref="B31">TRANSPOSE(_xlfn._xlws.SORT(_xlfn._xlws.FILTER(chemicals[chemical_applic_level]&amp;" | "&amp;chemicals[chemical_applic_name],chemicals[experiment_ID]=A31)))</f>
        <v xml:space="preserve">1 | </v>
      </c>
      <c r="DQ31" cm="1">
        <f t="array" ref="DQ31">TRANSPOSE(_xlfn._xlws.SORT(_xlfn._xlws.FILTER(chemicals[chemical_applic_level],chemicals[experiment_ID]=A31)))</f>
        <v>1</v>
      </c>
    </row>
    <row r="32" spans="1:121" x14ac:dyDescent="0.25">
      <c r="A32" t="str">
        <v>Ventrella2016_2000</v>
      </c>
      <c r="B32" t="str" cm="1">
        <f t="array" ref="B32">TRANSPOSE(_xlfn._xlws.SORT(_xlfn._xlws.FILTER(chemicals[chemical_applic_level]&amp;" | "&amp;chemicals[chemical_applic_name],chemicals[experiment_ID]=A32)))</f>
        <v xml:space="preserve">1 | </v>
      </c>
      <c r="DQ32" cm="1">
        <f t="array" ref="DQ32">TRANSPOSE(_xlfn._xlws.SORT(_xlfn._xlws.FILTER(chemicals[chemical_applic_level],chemicals[experiment_ID]=A32)))</f>
        <v>1</v>
      </c>
    </row>
    <row r="33" spans="1:121" x14ac:dyDescent="0.25">
      <c r="A33" t="str">
        <v>Ventrella2016_2001</v>
      </c>
      <c r="B33" t="str" cm="1">
        <f t="array" ref="B33">TRANSPOSE(_xlfn._xlws.SORT(_xlfn._xlws.FILTER(chemicals[chemical_applic_level]&amp;" | "&amp;chemicals[chemical_applic_name],chemicals[experiment_ID]=A33)))</f>
        <v xml:space="preserve">1 | </v>
      </c>
      <c r="DQ33" cm="1">
        <f t="array" ref="DQ33">TRANSPOSE(_xlfn._xlws.SORT(_xlfn._xlws.FILTER(chemicals[chemical_applic_level],chemicals[experiment_ID]=A33)))</f>
        <v>1</v>
      </c>
    </row>
    <row r="34" spans="1:121" x14ac:dyDescent="0.25">
      <c r="A34" t="str">
        <v>Ventrella2016_2002</v>
      </c>
      <c r="B34" t="str" cm="1">
        <f t="array" ref="B34">TRANSPOSE(_xlfn._xlws.SORT(_xlfn._xlws.FILTER(chemicals[chemical_applic_level]&amp;" | "&amp;chemicals[chemical_applic_name],chemicals[experiment_ID]=A34)))</f>
        <v xml:space="preserve">1 | </v>
      </c>
      <c r="DQ34" cm="1">
        <f t="array" ref="DQ34">TRANSPOSE(_xlfn._xlws.SORT(_xlfn._xlws.FILTER(chemicals[chemical_applic_level],chemicals[experiment_ID]=A34)))</f>
        <v>1</v>
      </c>
    </row>
    <row r="35" spans="1:121" x14ac:dyDescent="0.25">
      <c r="A35" t="str">
        <v>Ventrella2016_2003</v>
      </c>
      <c r="B35" t="str" cm="1">
        <f t="array" ref="B35">TRANSPOSE(_xlfn._xlws.SORT(_xlfn._xlws.FILTER(chemicals[chemical_applic_level]&amp;" | "&amp;chemicals[chemical_applic_name],chemicals[experiment_ID]=A35)))</f>
        <v xml:space="preserve">1 | </v>
      </c>
      <c r="DQ35" cm="1">
        <f t="array" ref="DQ35">TRANSPOSE(_xlfn._xlws.SORT(_xlfn._xlws.FILTER(chemicals[chemical_applic_level],chemicals[experiment_ID]=A35)))</f>
        <v>1</v>
      </c>
    </row>
    <row r="36" spans="1:121" x14ac:dyDescent="0.25">
      <c r="A36" t="str">
        <v>Ventrella2016_2004</v>
      </c>
      <c r="B36" t="str" cm="1">
        <f t="array" ref="B36">TRANSPOSE(_xlfn._xlws.SORT(_xlfn._xlws.FILTER(chemicals[chemical_applic_level]&amp;" | "&amp;chemicals[chemical_applic_name],chemicals[experiment_ID]=A36)))</f>
        <v xml:space="preserve">1 | </v>
      </c>
      <c r="DQ36" cm="1">
        <f t="array" ref="DQ36">TRANSPOSE(_xlfn._xlws.SORT(_xlfn._xlws.FILTER(chemicals[chemical_applic_level],chemicals[experiment_ID]=A36)))</f>
        <v>1</v>
      </c>
    </row>
    <row r="37" spans="1:121" x14ac:dyDescent="0.25">
      <c r="A37" t="str">
        <v>Ventrella2016_2005</v>
      </c>
      <c r="B37" t="str" cm="1">
        <f t="array" ref="B37">TRANSPOSE(_xlfn._xlws.SORT(_xlfn._xlws.FILTER(chemicals[chemical_applic_level]&amp;" | "&amp;chemicals[chemical_applic_name],chemicals[experiment_ID]=A37)))</f>
        <v xml:space="preserve">1 | </v>
      </c>
      <c r="DQ37" cm="1">
        <f t="array" ref="DQ37">TRANSPOSE(_xlfn._xlws.SORT(_xlfn._xlws.FILTER(chemicals[chemical_applic_level],chemicals[experiment_ID]=A37)))</f>
        <v>1</v>
      </c>
    </row>
    <row r="38" spans="1:121" x14ac:dyDescent="0.25">
      <c r="A38" t="str">
        <v>Ventrella2016_2006</v>
      </c>
      <c r="B38" t="str" cm="1">
        <f t="array" ref="B38">TRANSPOSE(_xlfn._xlws.SORT(_xlfn._xlws.FILTER(chemicals[chemical_applic_level]&amp;" | "&amp;chemicals[chemical_applic_name],chemicals[experiment_ID]=A38)))</f>
        <v xml:space="preserve">1 | </v>
      </c>
      <c r="DQ38" cm="1">
        <f t="array" ref="DQ38">TRANSPOSE(_xlfn._xlws.SORT(_xlfn._xlws.FILTER(chemicals[chemical_applic_level],chemicals[experiment_ID]=A38)))</f>
        <v>1</v>
      </c>
    </row>
    <row r="39" spans="1:121" x14ac:dyDescent="0.25">
      <c r="A39" t="str">
        <v>Ventrella2016_2007</v>
      </c>
      <c r="B39" t="str" cm="1">
        <f t="array" ref="B39">TRANSPOSE(_xlfn._xlws.SORT(_xlfn._xlws.FILTER(chemicals[chemical_applic_level]&amp;" | "&amp;chemicals[chemical_applic_name],chemicals[experiment_ID]=A39)))</f>
        <v xml:space="preserve">1 | </v>
      </c>
      <c r="DQ39" cm="1">
        <f t="array" ref="DQ39">TRANSPOSE(_xlfn._xlws.SORT(_xlfn._xlws.FILTER(chemicals[chemical_applic_level],chemicals[experiment_ID]=A39)))</f>
        <v>1</v>
      </c>
    </row>
    <row r="40" spans="1:121" x14ac:dyDescent="0.25">
      <c r="A40" t="str">
        <v>Ventrella2016_2008</v>
      </c>
      <c r="B40" t="str" cm="1">
        <f t="array" ref="B40">TRANSPOSE(_xlfn._xlws.SORT(_xlfn._xlws.FILTER(chemicals[chemical_applic_level]&amp;" | "&amp;chemicals[chemical_applic_name],chemicals[experiment_ID]=A40)))</f>
        <v xml:space="preserve">1 | </v>
      </c>
      <c r="DQ40" cm="1">
        <f t="array" ref="DQ40">TRANSPOSE(_xlfn._xlws.SORT(_xlfn._xlws.FILTER(chemicals[chemical_applic_level],chemicals[experiment_ID]=A40)))</f>
        <v>1</v>
      </c>
    </row>
    <row r="41" spans="1:121" x14ac:dyDescent="0.25">
      <c r="A41" t="str">
        <v>Ventrella2016_2009</v>
      </c>
      <c r="B41" t="str" cm="1">
        <f t="array" ref="B41">TRANSPOSE(_xlfn._xlws.SORT(_xlfn._xlws.FILTER(chemicals[chemical_applic_level]&amp;" | "&amp;chemicals[chemical_applic_name],chemicals[experiment_ID]=A41)))</f>
        <v xml:space="preserve">1 | </v>
      </c>
      <c r="DQ41" cm="1">
        <f t="array" ref="DQ41">TRANSPOSE(_xlfn._xlws.SORT(_xlfn._xlws.FILTER(chemicals[chemical_applic_level],chemicals[experiment_ID]=A41)))</f>
        <v>1</v>
      </c>
    </row>
    <row r="42" spans="1:121" x14ac:dyDescent="0.25">
      <c r="A42" t="str">
        <v>Ventrella2016_2010</v>
      </c>
      <c r="B42" t="str" cm="1">
        <f t="array" ref="B42">TRANSPOSE(_xlfn._xlws.SORT(_xlfn._xlws.FILTER(chemicals[chemical_applic_level]&amp;" | "&amp;chemicals[chemical_applic_name],chemicals[experiment_ID]=A42)))</f>
        <v xml:space="preserve">1 | </v>
      </c>
      <c r="DQ42" cm="1">
        <f t="array" ref="DQ42">TRANSPOSE(_xlfn._xlws.SORT(_xlfn._xlws.FILTER(chemicals[chemical_applic_level],chemicals[experiment_ID]=A42)))</f>
        <v>1</v>
      </c>
    </row>
    <row r="43" spans="1:121" x14ac:dyDescent="0.25">
      <c r="A43" t="str">
        <v>Ventrella2016_2011</v>
      </c>
      <c r="B43" t="str" cm="1">
        <f t="array" ref="B43">TRANSPOSE(_xlfn._xlws.SORT(_xlfn._xlws.FILTER(chemicals[chemical_applic_level]&amp;" | "&amp;chemicals[chemical_applic_name],chemicals[experiment_ID]=A43)))</f>
        <v xml:space="preserve">1 | </v>
      </c>
      <c r="DQ43" cm="1">
        <f t="array" ref="DQ43">TRANSPOSE(_xlfn._xlws.SORT(_xlfn._xlws.FILTER(chemicals[chemical_applic_level],chemicals[experiment_ID]=A43)))</f>
        <v>1</v>
      </c>
    </row>
    <row r="44" spans="1:121" x14ac:dyDescent="0.25">
      <c r="A44" t="str">
        <v>Ventrella2016_2012</v>
      </c>
      <c r="B44" t="str" cm="1">
        <f t="array" ref="B44">TRANSPOSE(_xlfn._xlws.SORT(_xlfn._xlws.FILTER(chemicals[chemical_applic_level]&amp;" | "&amp;chemicals[chemical_applic_name],chemicals[experiment_ID]=A44)))</f>
        <v xml:space="preserve">1 | </v>
      </c>
      <c r="DQ44" cm="1">
        <f t="array" ref="DQ44">TRANSPOSE(_xlfn._xlws.SORT(_xlfn._xlws.FILTER(chemicals[chemical_applic_level],chemicals[experiment_ID]=A44)))</f>
        <v>1</v>
      </c>
    </row>
    <row r="45" spans="1: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1: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1: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1: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2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V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6" s="124" customFormat="1" x14ac:dyDescent="0.25">
      <c r="A1" s="123" t="s">
        <v>1670</v>
      </c>
      <c r="I1" s="125" t="s">
        <v>7438</v>
      </c>
    </row>
    <row r="2" spans="1:126" x14ac:dyDescent="0.25">
      <c r="A2" t="str" cm="1">
        <f t="array" ref="A2:A94">_xlfn._xlws.SORT(_xlfn.UNIQUE(_xlfn._xlws.FILTER(harvest[experiment_ID], harvest[experiment_ID] &lt;&gt; "")))</f>
        <v>Darwinkel1978_1976</v>
      </c>
      <c r="B2" t="str" cm="1">
        <f t="array" ref="B2">TRANSPOSE(_xlfn._xlws.SORT(_xlfn._xlws.FILTER(harvest[harvest_operations_level]&amp;" | "&amp;harvest[harvest_ops_level_name],harvest[experiment_ID]=A2)))</f>
        <v xml:space="preserve">1 | </v>
      </c>
      <c r="DQ2" cm="1">
        <f t="array" ref="DQ2">TRANSPOSE(_xlfn._xlws.SORT(_xlfn._xlws.FILTER(harvest[harvest_operations_level],harvest[experiment_ID]=A2)))</f>
        <v>1</v>
      </c>
    </row>
    <row r="3" spans="1:126" x14ac:dyDescent="0.25">
      <c r="A3" t="str">
        <v>Dettori2017_1974</v>
      </c>
      <c r="B3" t="str" cm="1">
        <f t="array" ref="B3:G3">TRANSPOSE(_xlfn._xlws.SORT(_xlfn._xlws.FILTER(harvest[harvest_operations_level]&amp;" | "&amp;harvest[harvest_ops_level_name],harvest[experiment_ID]=A3)))</f>
        <v>1 | Benatzu_ealiest</v>
      </c>
      <c r="C3" t="str">
        <v>2 | Benatzu_mean</v>
      </c>
      <c r="D3" t="str">
        <v>3 | Benatzu_lateset</v>
      </c>
      <c r="E3" t="str">
        <v>4 | Ussana_ealiest</v>
      </c>
      <c r="F3" t="str">
        <v>5 | Ussana_mean</v>
      </c>
      <c r="G3" t="str">
        <v>6 | Ussana_lateset</v>
      </c>
      <c r="DQ3" cm="1">
        <f t="array" ref="DQ3:DV3">TRANSPOSE(_xlfn._xlws.SORT(_xlfn._xlws.FILTER(harvest[harvest_operations_level],harvest[experiment_ID]=A3)))</f>
        <v>1</v>
      </c>
      <c r="DR3">
        <v>2</v>
      </c>
      <c r="DS3">
        <v>3</v>
      </c>
      <c r="DT3">
        <v>4</v>
      </c>
      <c r="DU3">
        <v>5</v>
      </c>
      <c r="DV3">
        <v>6</v>
      </c>
    </row>
    <row r="4" spans="1:126" x14ac:dyDescent="0.25">
      <c r="A4" t="str">
        <v>Dettori2017_1975</v>
      </c>
      <c r="B4" t="str" cm="1">
        <f t="array" ref="B4:G4">TRANSPOSE(_xlfn._xlws.SORT(_xlfn._xlws.FILTER(harvest[harvest_operations_level]&amp;" | "&amp;harvest[harvest_ops_level_name],harvest[experiment_ID]=A4)))</f>
        <v>1 | Benatzu_ealiest</v>
      </c>
      <c r="C4" t="str">
        <v>2 | Benatzu_mean</v>
      </c>
      <c r="D4" t="str">
        <v>3 | Benatzu_lateset</v>
      </c>
      <c r="E4" t="str">
        <v>4 | Ussana_ealiest</v>
      </c>
      <c r="F4" t="str">
        <v>5 | Ussana_mean</v>
      </c>
      <c r="G4" t="str">
        <v>6 | Ussana_lateset</v>
      </c>
      <c r="DQ4" cm="1">
        <f t="array" ref="DQ4:DV4">TRANSPOSE(_xlfn._xlws.SORT(_xlfn._xlws.FILTER(harvest[harvest_operations_level],harvest[experiment_ID]=A4)))</f>
        <v>1</v>
      </c>
      <c r="DR4">
        <v>2</v>
      </c>
      <c r="DS4">
        <v>3</v>
      </c>
      <c r="DT4">
        <v>4</v>
      </c>
      <c r="DU4">
        <v>5</v>
      </c>
      <c r="DV4">
        <v>6</v>
      </c>
    </row>
    <row r="5" spans="1:126" x14ac:dyDescent="0.25">
      <c r="A5" t="str">
        <v>Dettori2017_1976</v>
      </c>
      <c r="B5" t="str" cm="1">
        <f t="array" ref="B5:G5">TRANSPOSE(_xlfn._xlws.SORT(_xlfn._xlws.FILTER(harvest[harvest_operations_level]&amp;" | "&amp;harvest[harvest_ops_level_name],harvest[experiment_ID]=A5)))</f>
        <v>1 | Benatzu_ealiest</v>
      </c>
      <c r="C5" t="str">
        <v>2 | Benatzu_mean</v>
      </c>
      <c r="D5" t="str">
        <v>3 | Benatzu_lateset</v>
      </c>
      <c r="E5" t="str">
        <v>4 | Ussana_ealiest</v>
      </c>
      <c r="F5" t="str">
        <v>5 | Ussana_mean</v>
      </c>
      <c r="G5" t="str">
        <v>6 | Ussana_lateset</v>
      </c>
      <c r="DQ5" cm="1">
        <f t="array" ref="DQ5:DV5">TRANSPOSE(_xlfn._xlws.SORT(_xlfn._xlws.FILTER(harvest[harvest_operations_level],harvest[experiment_ID]=A5)))</f>
        <v>1</v>
      </c>
      <c r="DR5">
        <v>2</v>
      </c>
      <c r="DS5">
        <v>3</v>
      </c>
      <c r="DT5">
        <v>4</v>
      </c>
      <c r="DU5">
        <v>5</v>
      </c>
      <c r="DV5">
        <v>6</v>
      </c>
    </row>
    <row r="6" spans="1:126" x14ac:dyDescent="0.25">
      <c r="A6" t="str">
        <v>Dettori2017_1977</v>
      </c>
      <c r="B6" t="str" cm="1">
        <f t="array" ref="B6:G6">TRANSPOSE(_xlfn._xlws.SORT(_xlfn._xlws.FILTER(harvest[harvest_operations_level]&amp;" | "&amp;harvest[harvest_ops_level_name],harvest[experiment_ID]=A6)))</f>
        <v>1 | Benatzu_ealiest</v>
      </c>
      <c r="C6" t="str">
        <v>2 | Benatzu_mean</v>
      </c>
      <c r="D6" t="str">
        <v>3 | Benatzu_lateset</v>
      </c>
      <c r="E6" t="str">
        <v>4 | Ussana_ealiest</v>
      </c>
      <c r="F6" t="str">
        <v>5 | Ussana_mean</v>
      </c>
      <c r="G6" t="str">
        <v>6 | Ussana_lateset</v>
      </c>
      <c r="DQ6" cm="1">
        <f t="array" ref="DQ6:DV6">TRANSPOSE(_xlfn._xlws.SORT(_xlfn._xlws.FILTER(harvest[harvest_operations_level],harvest[experiment_ID]=A6)))</f>
        <v>1</v>
      </c>
      <c r="DR6">
        <v>2</v>
      </c>
      <c r="DS6">
        <v>3</v>
      </c>
      <c r="DT6">
        <v>4</v>
      </c>
      <c r="DU6">
        <v>5</v>
      </c>
      <c r="DV6">
        <v>6</v>
      </c>
    </row>
    <row r="7" spans="1:126" x14ac:dyDescent="0.25">
      <c r="A7" t="str">
        <v>Dettori2017_1978</v>
      </c>
      <c r="B7" t="str" cm="1">
        <f t="array" ref="B7:G7">TRANSPOSE(_xlfn._xlws.SORT(_xlfn._xlws.FILTER(harvest[harvest_operations_level]&amp;" | "&amp;harvest[harvest_ops_level_name],harvest[experiment_ID]=A7)))</f>
        <v>1 | Benatzu_ealiest</v>
      </c>
      <c r="C7" t="str">
        <v>2 | Benatzu_mean</v>
      </c>
      <c r="D7" t="str">
        <v>3 | Benatzu_lateset</v>
      </c>
      <c r="E7" t="str">
        <v>4 | Ussana_ealiest</v>
      </c>
      <c r="F7" t="str">
        <v>5 | Ussana_mean</v>
      </c>
      <c r="G7" t="str">
        <v>6 | Ussana_lateset</v>
      </c>
      <c r="DQ7" cm="1">
        <f t="array" ref="DQ7:DV7">TRANSPOSE(_xlfn._xlws.SORT(_xlfn._xlws.FILTER(harvest[harvest_operations_level],harvest[experiment_ID]=A7)))</f>
        <v>1</v>
      </c>
      <c r="DR7">
        <v>2</v>
      </c>
      <c r="DS7">
        <v>3</v>
      </c>
      <c r="DT7">
        <v>4</v>
      </c>
      <c r="DU7">
        <v>5</v>
      </c>
      <c r="DV7">
        <v>6</v>
      </c>
    </row>
    <row r="8" spans="1:126" x14ac:dyDescent="0.25">
      <c r="A8" t="str">
        <v>Dettori2017_1979</v>
      </c>
      <c r="B8" t="str" cm="1">
        <f t="array" ref="B8:G8">TRANSPOSE(_xlfn._xlws.SORT(_xlfn._xlws.FILTER(harvest[harvest_operations_level]&amp;" | "&amp;harvest[harvest_ops_level_name],harvest[experiment_ID]=A8)))</f>
        <v>1 | Benatzu_ealiest</v>
      </c>
      <c r="C8" t="str">
        <v>2 | Benatzu_mean</v>
      </c>
      <c r="D8" t="str">
        <v>3 | Benatzu_lateset</v>
      </c>
      <c r="E8" t="str">
        <v>4 | Ussana_ealiest</v>
      </c>
      <c r="F8" t="str">
        <v>5 | Ussana_mean</v>
      </c>
      <c r="G8" t="str">
        <v>6 | Ussana_lateset</v>
      </c>
      <c r="DQ8" cm="1">
        <f t="array" ref="DQ8:DV8">TRANSPOSE(_xlfn._xlws.SORT(_xlfn._xlws.FILTER(harvest[harvest_operations_level],harvest[experiment_ID]=A8)))</f>
        <v>1</v>
      </c>
      <c r="DR8">
        <v>2</v>
      </c>
      <c r="DS8">
        <v>3</v>
      </c>
      <c r="DT8">
        <v>4</v>
      </c>
      <c r="DU8">
        <v>5</v>
      </c>
      <c r="DV8">
        <v>6</v>
      </c>
    </row>
    <row r="9" spans="1:126" x14ac:dyDescent="0.25">
      <c r="A9" t="str">
        <v>Dettori2017_1980</v>
      </c>
      <c r="B9" t="str" cm="1">
        <f t="array" ref="B9:G9">TRANSPOSE(_xlfn._xlws.SORT(_xlfn._xlws.FILTER(harvest[harvest_operations_level]&amp;" | "&amp;harvest[harvest_ops_level_name],harvest[experiment_ID]=A9)))</f>
        <v>1 | Benatzu_ealiest</v>
      </c>
      <c r="C9" t="str">
        <v>2 | Benatzu_mean</v>
      </c>
      <c r="D9" t="str">
        <v>3 | Benatzu_lateset</v>
      </c>
      <c r="E9" t="str">
        <v>4 | Ussana_ealiest</v>
      </c>
      <c r="F9" t="str">
        <v>5 | Ussana_mean</v>
      </c>
      <c r="G9" t="str">
        <v>6 | Ussana_lateset</v>
      </c>
      <c r="DQ9" cm="1">
        <f t="array" ref="DQ9:DV9">TRANSPOSE(_xlfn._xlws.SORT(_xlfn._xlws.FILTER(harvest[harvest_operations_level],harvest[experiment_ID]=A9)))</f>
        <v>1</v>
      </c>
      <c r="DR9">
        <v>2</v>
      </c>
      <c r="DS9">
        <v>3</v>
      </c>
      <c r="DT9">
        <v>4</v>
      </c>
      <c r="DU9">
        <v>5</v>
      </c>
      <c r="DV9">
        <v>6</v>
      </c>
    </row>
    <row r="10" spans="1:126" x14ac:dyDescent="0.25">
      <c r="A10" t="str">
        <v>Dettori2017_1981</v>
      </c>
      <c r="B10" t="str" cm="1">
        <f t="array" ref="B10:G10">TRANSPOSE(_xlfn._xlws.SORT(_xlfn._xlws.FILTER(harvest[harvest_operations_level]&amp;" | "&amp;harvest[harvest_ops_level_name],harvest[experiment_ID]=A10)))</f>
        <v>1 | Benatzu_ealiest</v>
      </c>
      <c r="C10" t="str">
        <v>2 | Benatzu_mean</v>
      </c>
      <c r="D10" t="str">
        <v>3 | Benatzu_lateset</v>
      </c>
      <c r="E10" t="str">
        <v>4 | Ussana_ealiest</v>
      </c>
      <c r="F10" t="str">
        <v>5 | Ussana_mean</v>
      </c>
      <c r="G10" t="str">
        <v>6 | Ussana_lateset</v>
      </c>
      <c r="DQ10" cm="1">
        <f t="array" ref="DQ10:DV10">TRANSPOSE(_xlfn._xlws.SORT(_xlfn._xlws.FILTER(harvest[harvest_operations_level],harvest[experiment_ID]=A10)))</f>
        <v>1</v>
      </c>
      <c r="DR10">
        <v>2</v>
      </c>
      <c r="DS10">
        <v>3</v>
      </c>
      <c r="DT10">
        <v>4</v>
      </c>
      <c r="DU10">
        <v>5</v>
      </c>
      <c r="DV10">
        <v>6</v>
      </c>
    </row>
    <row r="11" spans="1:126" x14ac:dyDescent="0.25">
      <c r="A11" t="str">
        <v>Dettori2017_1982</v>
      </c>
      <c r="B11" t="str" cm="1">
        <f t="array" ref="B11:G11">TRANSPOSE(_xlfn._xlws.SORT(_xlfn._xlws.FILTER(harvest[harvest_operations_level]&amp;" | "&amp;harvest[harvest_ops_level_name],harvest[experiment_ID]=A11)))</f>
        <v>1 | Benatzu_ealiest</v>
      </c>
      <c r="C11" t="str">
        <v>2 | Benatzu_mean</v>
      </c>
      <c r="D11" t="str">
        <v>3 | Benatzu_lateset</v>
      </c>
      <c r="E11" t="str">
        <v>4 | Ussana_ealiest</v>
      </c>
      <c r="F11" t="str">
        <v>5 | Ussana_mean</v>
      </c>
      <c r="G11" t="str">
        <v>6 | Ussana_lateset</v>
      </c>
      <c r="DQ11" cm="1">
        <f t="array" ref="DQ11:DV11">TRANSPOSE(_xlfn._xlws.SORT(_xlfn._xlws.FILTER(harvest[harvest_operations_level],harvest[experiment_ID]=A11)))</f>
        <v>1</v>
      </c>
      <c r="DR11">
        <v>2</v>
      </c>
      <c r="DS11">
        <v>3</v>
      </c>
      <c r="DT11">
        <v>4</v>
      </c>
      <c r="DU11">
        <v>5</v>
      </c>
      <c r="DV11">
        <v>6</v>
      </c>
    </row>
    <row r="12" spans="1:126" x14ac:dyDescent="0.25">
      <c r="A12" t="str">
        <v>Dettori2017_1983</v>
      </c>
      <c r="B12" t="str" cm="1">
        <f t="array" ref="B12:G12">TRANSPOSE(_xlfn._xlws.SORT(_xlfn._xlws.FILTER(harvest[harvest_operations_level]&amp;" | "&amp;harvest[harvest_ops_level_name],harvest[experiment_ID]=A12)))</f>
        <v>1 | Benatzu_ealiest</v>
      </c>
      <c r="C12" t="str">
        <v>2 | Benatzu_mean</v>
      </c>
      <c r="D12" t="str">
        <v>3 | Benatzu_lateset</v>
      </c>
      <c r="E12" t="str">
        <v>4 | Ussana_ealiest</v>
      </c>
      <c r="F12" t="str">
        <v>5 | Ussana_mean</v>
      </c>
      <c r="G12" t="str">
        <v>6 | Ussana_lateset</v>
      </c>
      <c r="DQ12" cm="1">
        <f t="array" ref="DQ12:DV12">TRANSPOSE(_xlfn._xlws.SORT(_xlfn._xlws.FILTER(harvest[harvest_operations_level],harvest[experiment_ID]=A12)))</f>
        <v>1</v>
      </c>
      <c r="DR12">
        <v>2</v>
      </c>
      <c r="DS12">
        <v>3</v>
      </c>
      <c r="DT12">
        <v>4</v>
      </c>
      <c r="DU12">
        <v>5</v>
      </c>
      <c r="DV12">
        <v>6</v>
      </c>
    </row>
    <row r="13" spans="1:126" x14ac:dyDescent="0.25">
      <c r="A13" t="str">
        <v>Dettori2017_1984</v>
      </c>
      <c r="B13" t="str" cm="1">
        <f t="array" ref="B13:G13">TRANSPOSE(_xlfn._xlws.SORT(_xlfn._xlws.FILTER(harvest[harvest_operations_level]&amp;" | "&amp;harvest[harvest_ops_level_name],harvest[experiment_ID]=A13)))</f>
        <v>1 | Benatzu_ealiest</v>
      </c>
      <c r="C13" t="str">
        <v>2 | Benatzu_mean</v>
      </c>
      <c r="D13" t="str">
        <v>3 | Benatzu_lateset</v>
      </c>
      <c r="E13" t="str">
        <v>4 | Ussana_ealiest</v>
      </c>
      <c r="F13" t="str">
        <v>5 | Ussana_mean</v>
      </c>
      <c r="G13" t="str">
        <v>6 | Ussana_lateset</v>
      </c>
      <c r="DQ13" cm="1">
        <f t="array" ref="DQ13:DV13">TRANSPOSE(_xlfn._xlws.SORT(_xlfn._xlws.FILTER(harvest[harvest_operations_level],harvest[experiment_ID]=A13)))</f>
        <v>1</v>
      </c>
      <c r="DR13">
        <v>2</v>
      </c>
      <c r="DS13">
        <v>3</v>
      </c>
      <c r="DT13">
        <v>4</v>
      </c>
      <c r="DU13">
        <v>5</v>
      </c>
      <c r="DV13">
        <v>6</v>
      </c>
    </row>
    <row r="14" spans="1:126" x14ac:dyDescent="0.25">
      <c r="A14" t="str">
        <v>Dettori2017_1985</v>
      </c>
      <c r="B14" t="str" cm="1">
        <f t="array" ref="B14:G14">TRANSPOSE(_xlfn._xlws.SORT(_xlfn._xlws.FILTER(harvest[harvest_operations_level]&amp;" | "&amp;harvest[harvest_ops_level_name],harvest[experiment_ID]=A14)))</f>
        <v>1 | Benatzu_ealiest</v>
      </c>
      <c r="C14" t="str">
        <v>2 | Benatzu_mean</v>
      </c>
      <c r="D14" t="str">
        <v>3 | Benatzu_lateset</v>
      </c>
      <c r="E14" t="str">
        <v>4 | Ussana_ealiest</v>
      </c>
      <c r="F14" t="str">
        <v>5 | Ussana_mean</v>
      </c>
      <c r="G14" t="str">
        <v>6 | Ussana_lateset</v>
      </c>
      <c r="DQ14" cm="1">
        <f t="array" ref="DQ14:DV14">TRANSPOSE(_xlfn._xlws.SORT(_xlfn._xlws.FILTER(harvest[harvest_operations_level],harvest[experiment_ID]=A14)))</f>
        <v>1</v>
      </c>
      <c r="DR14">
        <v>2</v>
      </c>
      <c r="DS14">
        <v>3</v>
      </c>
      <c r="DT14">
        <v>4</v>
      </c>
      <c r="DU14">
        <v>5</v>
      </c>
      <c r="DV14">
        <v>6</v>
      </c>
    </row>
    <row r="15" spans="1:126" x14ac:dyDescent="0.25">
      <c r="A15" t="str">
        <v>Dettori2017_1986</v>
      </c>
      <c r="B15" t="str" cm="1">
        <f t="array" ref="B15:G15">TRANSPOSE(_xlfn._xlws.SORT(_xlfn._xlws.FILTER(harvest[harvest_operations_level]&amp;" | "&amp;harvest[harvest_ops_level_name],harvest[experiment_ID]=A15)))</f>
        <v>1 | Benatzu_ealiest</v>
      </c>
      <c r="C15" t="str">
        <v>2 | Benatzu_mean</v>
      </c>
      <c r="D15" t="str">
        <v>3 | Benatzu_lateset</v>
      </c>
      <c r="E15" t="str">
        <v>4 | Ussana_ealiest</v>
      </c>
      <c r="F15" t="str">
        <v>5 | Ussana_mean</v>
      </c>
      <c r="G15" t="str">
        <v>6 | Ussana_lateset</v>
      </c>
      <c r="DQ15" cm="1">
        <f t="array" ref="DQ15:DV15">TRANSPOSE(_xlfn._xlws.SORT(_xlfn._xlws.FILTER(harvest[harvest_operations_level],harvest[experiment_ID]=A15)))</f>
        <v>1</v>
      </c>
      <c r="DR15">
        <v>2</v>
      </c>
      <c r="DS15">
        <v>3</v>
      </c>
      <c r="DT15">
        <v>4</v>
      </c>
      <c r="DU15">
        <v>5</v>
      </c>
      <c r="DV15">
        <v>6</v>
      </c>
    </row>
    <row r="16" spans="1:126" x14ac:dyDescent="0.25">
      <c r="A16" t="str">
        <v>Dettori2017_1987</v>
      </c>
      <c r="B16" t="str" cm="1">
        <f t="array" ref="B16:G16">TRANSPOSE(_xlfn._xlws.SORT(_xlfn._xlws.FILTER(harvest[harvest_operations_level]&amp;" | "&amp;harvest[harvest_ops_level_name],harvest[experiment_ID]=A16)))</f>
        <v>1 | Benatzu_ealiest</v>
      </c>
      <c r="C16" t="str">
        <v>2 | Benatzu_mean</v>
      </c>
      <c r="D16" t="str">
        <v>3 | Benatzu_lateset</v>
      </c>
      <c r="E16" t="str">
        <v>4 | Ussana_ealiest</v>
      </c>
      <c r="F16" t="str">
        <v>5 | Ussana_mean</v>
      </c>
      <c r="G16" t="str">
        <v>6 | Ussana_lateset</v>
      </c>
      <c r="DQ16" cm="1">
        <f t="array" ref="DQ16:DV16">TRANSPOSE(_xlfn._xlws.SORT(_xlfn._xlws.FILTER(harvest[harvest_operations_level],harvest[experiment_ID]=A16)))</f>
        <v>1</v>
      </c>
      <c r="DR16">
        <v>2</v>
      </c>
      <c r="DS16">
        <v>3</v>
      </c>
      <c r="DT16">
        <v>4</v>
      </c>
      <c r="DU16">
        <v>5</v>
      </c>
      <c r="DV16">
        <v>6</v>
      </c>
    </row>
    <row r="17" spans="1:126" x14ac:dyDescent="0.25">
      <c r="A17" t="str">
        <v>Dettori2017_1988</v>
      </c>
      <c r="B17" t="str" cm="1">
        <f t="array" ref="B17:G17">TRANSPOSE(_xlfn._xlws.SORT(_xlfn._xlws.FILTER(harvest[harvest_operations_level]&amp;" | "&amp;harvest[harvest_ops_level_name],harvest[experiment_ID]=A17)))</f>
        <v>1 | Benatzu_ealiest</v>
      </c>
      <c r="C17" t="str">
        <v>2 | Benatzu_mean</v>
      </c>
      <c r="D17" t="str">
        <v>3 | Benatzu_lateset</v>
      </c>
      <c r="E17" t="str">
        <v>4 | Ussana_ealiest</v>
      </c>
      <c r="F17" t="str">
        <v>5 | Ussana_mean</v>
      </c>
      <c r="G17" t="str">
        <v>6 | Ussana_lateset</v>
      </c>
      <c r="DQ17" cm="1">
        <f t="array" ref="DQ17:DV17">TRANSPOSE(_xlfn._xlws.SORT(_xlfn._xlws.FILTER(harvest[harvest_operations_level],harvest[experiment_ID]=A17)))</f>
        <v>1</v>
      </c>
      <c r="DR17">
        <v>2</v>
      </c>
      <c r="DS17">
        <v>3</v>
      </c>
      <c r="DT17">
        <v>4</v>
      </c>
      <c r="DU17">
        <v>5</v>
      </c>
      <c r="DV17">
        <v>6</v>
      </c>
    </row>
    <row r="18" spans="1:126" x14ac:dyDescent="0.25">
      <c r="A18" t="str">
        <v>Dettori2017_1989</v>
      </c>
      <c r="B18" t="str" cm="1">
        <f t="array" ref="B18:G18">TRANSPOSE(_xlfn._xlws.SORT(_xlfn._xlws.FILTER(harvest[harvest_operations_level]&amp;" | "&amp;harvest[harvest_ops_level_name],harvest[experiment_ID]=A18)))</f>
        <v>1 | Benatzu_ealiest</v>
      </c>
      <c r="C18" t="str">
        <v>2 | Benatzu_mean</v>
      </c>
      <c r="D18" t="str">
        <v>3 | Benatzu_lateset</v>
      </c>
      <c r="E18" t="str">
        <v>4 | Ussana_ealiest</v>
      </c>
      <c r="F18" t="str">
        <v>5 | Ussana_mean</v>
      </c>
      <c r="G18" t="str">
        <v>6 | Ussana_lateset</v>
      </c>
      <c r="DQ18" cm="1">
        <f t="array" ref="DQ18:DV18">TRANSPOSE(_xlfn._xlws.SORT(_xlfn._xlws.FILTER(harvest[harvest_operations_level],harvest[experiment_ID]=A18)))</f>
        <v>1</v>
      </c>
      <c r="DR18">
        <v>2</v>
      </c>
      <c r="DS18">
        <v>3</v>
      </c>
      <c r="DT18">
        <v>4</v>
      </c>
      <c r="DU18">
        <v>5</v>
      </c>
      <c r="DV18">
        <v>6</v>
      </c>
    </row>
    <row r="19" spans="1:126" x14ac:dyDescent="0.25">
      <c r="A19" t="str">
        <v>Dettori2017_1990</v>
      </c>
      <c r="B19" t="str" cm="1">
        <f t="array" ref="B19:G19">TRANSPOSE(_xlfn._xlws.SORT(_xlfn._xlws.FILTER(harvest[harvest_operations_level]&amp;" | "&amp;harvest[harvest_ops_level_name],harvest[experiment_ID]=A19)))</f>
        <v>1 | Benatzu_ealiest</v>
      </c>
      <c r="C19" t="str">
        <v>2 | Benatzu_mean</v>
      </c>
      <c r="D19" t="str">
        <v>3 | Benatzu_lateset</v>
      </c>
      <c r="E19" t="str">
        <v>4 | Ussana_ealiest</v>
      </c>
      <c r="F19" t="str">
        <v>5 | Ussana_mean</v>
      </c>
      <c r="G19" t="str">
        <v>6 | Ussana_lateset</v>
      </c>
      <c r="DQ19" cm="1">
        <f t="array" ref="DQ19:DV19">TRANSPOSE(_xlfn._xlws.SORT(_xlfn._xlws.FILTER(harvest[harvest_operations_level],harvest[experiment_ID]=A19)))</f>
        <v>1</v>
      </c>
      <c r="DR19">
        <v>2</v>
      </c>
      <c r="DS19">
        <v>3</v>
      </c>
      <c r="DT19">
        <v>4</v>
      </c>
      <c r="DU19">
        <v>5</v>
      </c>
      <c r="DV19">
        <v>6</v>
      </c>
    </row>
    <row r="20" spans="1:126" x14ac:dyDescent="0.25">
      <c r="A20" t="str">
        <v>Dettori2017_1991</v>
      </c>
      <c r="B20" t="str" cm="1">
        <f t="array" ref="B20:G20">TRANSPOSE(_xlfn._xlws.SORT(_xlfn._xlws.FILTER(harvest[harvest_operations_level]&amp;" | "&amp;harvest[harvest_ops_level_name],harvest[experiment_ID]=A20)))</f>
        <v>1 | Benatzu_ealiest</v>
      </c>
      <c r="C20" t="str">
        <v>2 | Benatzu_mean</v>
      </c>
      <c r="D20" t="str">
        <v>3 | Benatzu_lateset</v>
      </c>
      <c r="E20" t="str">
        <v>4 | Ussana_ealiest</v>
      </c>
      <c r="F20" t="str">
        <v>5 | Ussana_mean</v>
      </c>
      <c r="G20" t="str">
        <v>6 | Ussana_lateset</v>
      </c>
      <c r="DQ20" cm="1">
        <f t="array" ref="DQ20:DV20">TRANSPOSE(_xlfn._xlws.SORT(_xlfn._xlws.FILTER(harvest[harvest_operations_level],harvest[experiment_ID]=A20)))</f>
        <v>1</v>
      </c>
      <c r="DR20">
        <v>2</v>
      </c>
      <c r="DS20">
        <v>3</v>
      </c>
      <c r="DT20">
        <v>4</v>
      </c>
      <c r="DU20">
        <v>5</v>
      </c>
      <c r="DV20">
        <v>6</v>
      </c>
    </row>
    <row r="21" spans="1:126" x14ac:dyDescent="0.25">
      <c r="A21" t="str">
        <v>Dettori2017_1992</v>
      </c>
      <c r="B21" t="str" cm="1">
        <f t="array" ref="B21:G21">TRANSPOSE(_xlfn._xlws.SORT(_xlfn._xlws.FILTER(harvest[harvest_operations_level]&amp;" | "&amp;harvest[harvest_ops_level_name],harvest[experiment_ID]=A21)))</f>
        <v>1 | Benatzu_ealiest</v>
      </c>
      <c r="C21" t="str">
        <v>2 | Benatzu_mean</v>
      </c>
      <c r="D21" t="str">
        <v>3 | Benatzu_lateset</v>
      </c>
      <c r="E21" t="str">
        <v>4 | Ussana_ealiest</v>
      </c>
      <c r="F21" t="str">
        <v>5 | Ussana_mean</v>
      </c>
      <c r="G21" t="str">
        <v>6 | Ussana_lateset</v>
      </c>
      <c r="DQ21" cm="1">
        <f t="array" ref="DQ21:DV21">TRANSPOSE(_xlfn._xlws.SORT(_xlfn._xlws.FILTER(harvest[harvest_operations_level],harvest[experiment_ID]=A21)))</f>
        <v>1</v>
      </c>
      <c r="DR21">
        <v>2</v>
      </c>
      <c r="DS21">
        <v>3</v>
      </c>
      <c r="DT21">
        <v>4</v>
      </c>
      <c r="DU21">
        <v>5</v>
      </c>
      <c r="DV21">
        <v>6</v>
      </c>
    </row>
    <row r="22" spans="1:126" x14ac:dyDescent="0.25">
      <c r="A22" t="str">
        <v>Dettori2017_1993</v>
      </c>
      <c r="B22" t="str" cm="1">
        <f t="array" ref="B22:G22">TRANSPOSE(_xlfn._xlws.SORT(_xlfn._xlws.FILTER(harvest[harvest_operations_level]&amp;" | "&amp;harvest[harvest_ops_level_name],harvest[experiment_ID]=A22)))</f>
        <v>1 | Benatzu_ealiest</v>
      </c>
      <c r="C22" t="str">
        <v>2 | Benatzu_mean</v>
      </c>
      <c r="D22" t="str">
        <v>3 | Benatzu_lateset</v>
      </c>
      <c r="E22" t="str">
        <v>4 | Ussana_ealiest</v>
      </c>
      <c r="F22" t="str">
        <v>5 | Ussana_mean</v>
      </c>
      <c r="G22" t="str">
        <v>6 | Ussana_lateset</v>
      </c>
      <c r="DQ22" cm="1">
        <f t="array" ref="DQ22:DV22">TRANSPOSE(_xlfn._xlws.SORT(_xlfn._xlws.FILTER(harvest[harvest_operations_level],harvest[experiment_ID]=A22)))</f>
        <v>1</v>
      </c>
      <c r="DR22">
        <v>2</v>
      </c>
      <c r="DS22">
        <v>3</v>
      </c>
      <c r="DT22">
        <v>4</v>
      </c>
      <c r="DU22">
        <v>5</v>
      </c>
      <c r="DV22">
        <v>6</v>
      </c>
    </row>
    <row r="23" spans="1:126" x14ac:dyDescent="0.25">
      <c r="A23" t="str">
        <v>Dettori2017_1994</v>
      </c>
      <c r="B23" t="str" cm="1">
        <f t="array" ref="B23:G23">TRANSPOSE(_xlfn._xlws.SORT(_xlfn._xlws.FILTER(harvest[harvest_operations_level]&amp;" | "&amp;harvest[harvest_ops_level_name],harvest[experiment_ID]=A23)))</f>
        <v>1 | Benatzu_ealiest</v>
      </c>
      <c r="C23" t="str">
        <v>2 | Benatzu_mean</v>
      </c>
      <c r="D23" t="str">
        <v>3 | Benatzu_lateset</v>
      </c>
      <c r="E23" t="str">
        <v>4 | Ussana_ealiest</v>
      </c>
      <c r="F23" t="str">
        <v>5 | Ussana_mean</v>
      </c>
      <c r="G23" t="str">
        <v>6 | Ussana_lateset</v>
      </c>
      <c r="DQ23" cm="1">
        <f t="array" ref="DQ23:DV23">TRANSPOSE(_xlfn._xlws.SORT(_xlfn._xlws.FILTER(harvest[harvest_operations_level],harvest[experiment_ID]=A23)))</f>
        <v>1</v>
      </c>
      <c r="DR23">
        <v>2</v>
      </c>
      <c r="DS23">
        <v>3</v>
      </c>
      <c r="DT23">
        <v>4</v>
      </c>
      <c r="DU23">
        <v>5</v>
      </c>
      <c r="DV23">
        <v>6</v>
      </c>
    </row>
    <row r="24" spans="1:126" x14ac:dyDescent="0.25">
      <c r="A24" t="str">
        <v>Dettori2017_1995</v>
      </c>
      <c r="B24" t="str" cm="1">
        <f t="array" ref="B24:G24">TRANSPOSE(_xlfn._xlws.SORT(_xlfn._xlws.FILTER(harvest[harvest_operations_level]&amp;" | "&amp;harvest[harvest_ops_level_name],harvest[experiment_ID]=A24)))</f>
        <v>1 | Benatzu_ealiest</v>
      </c>
      <c r="C24" t="str">
        <v>2 | Benatzu_mean</v>
      </c>
      <c r="D24" t="str">
        <v>3 | Benatzu_lateset</v>
      </c>
      <c r="E24" t="str">
        <v>4 | Ussana_ealiest</v>
      </c>
      <c r="F24" t="str">
        <v>5 | Ussana_mean</v>
      </c>
      <c r="G24" t="str">
        <v>6 | Ussana_lateset</v>
      </c>
      <c r="DQ24" cm="1">
        <f t="array" ref="DQ24:DV24">TRANSPOSE(_xlfn._xlws.SORT(_xlfn._xlws.FILTER(harvest[harvest_operations_level],harvest[experiment_ID]=A24)))</f>
        <v>1</v>
      </c>
      <c r="DR24">
        <v>2</v>
      </c>
      <c r="DS24">
        <v>3</v>
      </c>
      <c r="DT24">
        <v>4</v>
      </c>
      <c r="DU24">
        <v>5</v>
      </c>
      <c r="DV24">
        <v>6</v>
      </c>
    </row>
    <row r="25" spans="1:126" x14ac:dyDescent="0.25">
      <c r="A25" t="str">
        <v>Dettori2017_1996</v>
      </c>
      <c r="B25" t="str" cm="1">
        <f t="array" ref="B25:G25">TRANSPOSE(_xlfn._xlws.SORT(_xlfn._xlws.FILTER(harvest[harvest_operations_level]&amp;" | "&amp;harvest[harvest_ops_level_name],harvest[experiment_ID]=A25)))</f>
        <v>1 | Benatzu_ealiest</v>
      </c>
      <c r="C25" t="str">
        <v>2 | Benatzu_mean</v>
      </c>
      <c r="D25" t="str">
        <v>3 | Benatzu_lateset</v>
      </c>
      <c r="E25" t="str">
        <v>4 | Ussana_ealiest</v>
      </c>
      <c r="F25" t="str">
        <v>5 | Ussana_mean</v>
      </c>
      <c r="G25" t="str">
        <v>6 | Ussana_lateset</v>
      </c>
      <c r="DQ25" cm="1">
        <f t="array" ref="DQ25:DV25">TRANSPOSE(_xlfn._xlws.SORT(_xlfn._xlws.FILTER(harvest[harvest_operations_level],harvest[experiment_ID]=A25)))</f>
        <v>1</v>
      </c>
      <c r="DR25">
        <v>2</v>
      </c>
      <c r="DS25">
        <v>3</v>
      </c>
      <c r="DT25">
        <v>4</v>
      </c>
      <c r="DU25">
        <v>5</v>
      </c>
      <c r="DV25">
        <v>6</v>
      </c>
    </row>
    <row r="26" spans="1:126" x14ac:dyDescent="0.25">
      <c r="A26" t="str">
        <v>Dettori2017_1997</v>
      </c>
      <c r="B26" t="str" cm="1">
        <f t="array" ref="B26:G26">TRANSPOSE(_xlfn._xlws.SORT(_xlfn._xlws.FILTER(harvest[harvest_operations_level]&amp;" | "&amp;harvest[harvest_ops_level_name],harvest[experiment_ID]=A26)))</f>
        <v>1 | Benatzu_ealiest</v>
      </c>
      <c r="C26" t="str">
        <v>2 | Benatzu_mean</v>
      </c>
      <c r="D26" t="str">
        <v>3 | Benatzu_lateset</v>
      </c>
      <c r="E26" t="str">
        <v>4 | Ussana_ealiest</v>
      </c>
      <c r="F26" t="str">
        <v>5 | Ussana_mean</v>
      </c>
      <c r="G26" t="str">
        <v>6 | Ussana_lateset</v>
      </c>
      <c r="DQ26" cm="1">
        <f t="array" ref="DQ26:DV26">TRANSPOSE(_xlfn._xlws.SORT(_xlfn._xlws.FILTER(harvest[harvest_operations_level],harvest[experiment_ID]=A26)))</f>
        <v>1</v>
      </c>
      <c r="DR26">
        <v>2</v>
      </c>
      <c r="DS26">
        <v>3</v>
      </c>
      <c r="DT26">
        <v>4</v>
      </c>
      <c r="DU26">
        <v>5</v>
      </c>
      <c r="DV26">
        <v>6</v>
      </c>
    </row>
    <row r="27" spans="1:126" x14ac:dyDescent="0.25">
      <c r="A27" t="str">
        <v>Dettori2017_1998</v>
      </c>
      <c r="B27" t="str" cm="1">
        <f t="array" ref="B27:G27">TRANSPOSE(_xlfn._xlws.SORT(_xlfn._xlws.FILTER(harvest[harvest_operations_level]&amp;" | "&amp;harvest[harvest_ops_level_name],harvest[experiment_ID]=A27)))</f>
        <v>1 | Benatzu_ealiest</v>
      </c>
      <c r="C27" t="str">
        <v>2 | Benatzu_mean</v>
      </c>
      <c r="D27" t="str">
        <v>3 | Benatzu_lateset</v>
      </c>
      <c r="E27" t="str">
        <v>4 | Ussana_ealiest</v>
      </c>
      <c r="F27" t="str">
        <v>5 | Ussana_mean</v>
      </c>
      <c r="G27" t="str">
        <v>6 | Ussana_lateset</v>
      </c>
      <c r="DQ27" cm="1">
        <f t="array" ref="DQ27:DV27">TRANSPOSE(_xlfn._xlws.SORT(_xlfn._xlws.FILTER(harvest[harvest_operations_level],harvest[experiment_ID]=A27)))</f>
        <v>1</v>
      </c>
      <c r="DR27">
        <v>2</v>
      </c>
      <c r="DS27">
        <v>3</v>
      </c>
      <c r="DT27">
        <v>4</v>
      </c>
      <c r="DU27">
        <v>5</v>
      </c>
      <c r="DV27">
        <v>6</v>
      </c>
    </row>
    <row r="28" spans="1:126" x14ac:dyDescent="0.25">
      <c r="A28" t="str">
        <v>Dettori2017_1999</v>
      </c>
      <c r="B28" t="str" cm="1">
        <f t="array" ref="B28:G28">TRANSPOSE(_xlfn._xlws.SORT(_xlfn._xlws.FILTER(harvest[harvest_operations_level]&amp;" | "&amp;harvest[harvest_ops_level_name],harvest[experiment_ID]=A28)))</f>
        <v>1 | Benatzu_ealiest</v>
      </c>
      <c r="C28" t="str">
        <v>2 | Benatzu_mean</v>
      </c>
      <c r="D28" t="str">
        <v>3 | Benatzu_lateset</v>
      </c>
      <c r="E28" t="str">
        <v>4 | Ussana_ealiest</v>
      </c>
      <c r="F28" t="str">
        <v>5 | Ussana_mean</v>
      </c>
      <c r="G28" t="str">
        <v>6 | Ussana_lateset</v>
      </c>
      <c r="DQ28" cm="1">
        <f t="array" ref="DQ28:DV28">TRANSPOSE(_xlfn._xlws.SORT(_xlfn._xlws.FILTER(harvest[harvest_operations_level],harvest[experiment_ID]=A28)))</f>
        <v>1</v>
      </c>
      <c r="DR28">
        <v>2</v>
      </c>
      <c r="DS28">
        <v>3</v>
      </c>
      <c r="DT28">
        <v>4</v>
      </c>
      <c r="DU28">
        <v>5</v>
      </c>
      <c r="DV28">
        <v>6</v>
      </c>
    </row>
    <row r="29" spans="1:126" x14ac:dyDescent="0.25">
      <c r="A29" t="str">
        <v>Dettori2017_2000</v>
      </c>
      <c r="B29" t="str" cm="1">
        <f t="array" ref="B29:G29">TRANSPOSE(_xlfn._xlws.SORT(_xlfn._xlws.FILTER(harvest[harvest_operations_level]&amp;" | "&amp;harvest[harvest_ops_level_name],harvest[experiment_ID]=A29)))</f>
        <v>1 | Benatzu_ealiest</v>
      </c>
      <c r="C29" t="str">
        <v>2 | Benatzu_mean</v>
      </c>
      <c r="D29" t="str">
        <v>3 | Benatzu_lateset</v>
      </c>
      <c r="E29" t="str">
        <v>4 | Ussana_ealiest</v>
      </c>
      <c r="F29" t="str">
        <v>5 | Ussana_mean</v>
      </c>
      <c r="G29" t="str">
        <v>6 | Ussana_lateset</v>
      </c>
      <c r="DQ29" cm="1">
        <f t="array" ref="DQ29:DV29">TRANSPOSE(_xlfn._xlws.SORT(_xlfn._xlws.FILTER(harvest[harvest_operations_level],harvest[experiment_ID]=A29)))</f>
        <v>1</v>
      </c>
      <c r="DR29">
        <v>2</v>
      </c>
      <c r="DS29">
        <v>3</v>
      </c>
      <c r="DT29">
        <v>4</v>
      </c>
      <c r="DU29">
        <v>5</v>
      </c>
      <c r="DV29">
        <v>6</v>
      </c>
    </row>
    <row r="30" spans="1:126" x14ac:dyDescent="0.25">
      <c r="A30" t="str">
        <v>Dettori2017_2001</v>
      </c>
      <c r="B30" t="str" cm="1">
        <f t="array" ref="B30:G30">TRANSPOSE(_xlfn._xlws.SORT(_xlfn._xlws.FILTER(harvest[harvest_operations_level]&amp;" | "&amp;harvest[harvest_ops_level_name],harvest[experiment_ID]=A30)))</f>
        <v>1 | Benatzu_ealiest</v>
      </c>
      <c r="C30" t="str">
        <v>2 | Benatzu_mean</v>
      </c>
      <c r="D30" t="str">
        <v>3 | Benatzu_lateset</v>
      </c>
      <c r="E30" t="str">
        <v>4 | Ussana_ealiest</v>
      </c>
      <c r="F30" t="str">
        <v>5 | Ussana_mean</v>
      </c>
      <c r="G30" t="str">
        <v>6 | Ussana_lateset</v>
      </c>
      <c r="DQ30" cm="1">
        <f t="array" ref="DQ30:DV30">TRANSPOSE(_xlfn._xlws.SORT(_xlfn._xlws.FILTER(harvest[harvest_operations_level],harvest[experiment_ID]=A30)))</f>
        <v>1</v>
      </c>
      <c r="DR30">
        <v>2</v>
      </c>
      <c r="DS30">
        <v>3</v>
      </c>
      <c r="DT30">
        <v>4</v>
      </c>
      <c r="DU30">
        <v>5</v>
      </c>
      <c r="DV30">
        <v>6</v>
      </c>
    </row>
    <row r="31" spans="1:126" x14ac:dyDescent="0.25">
      <c r="A31" t="str">
        <v>Dettori2017_2002</v>
      </c>
      <c r="B31" t="str" cm="1">
        <f t="array" ref="B31:G31">TRANSPOSE(_xlfn._xlws.SORT(_xlfn._xlws.FILTER(harvest[harvest_operations_level]&amp;" | "&amp;harvest[harvest_ops_level_name],harvest[experiment_ID]=A31)))</f>
        <v>1 | Benatzu_ealiest</v>
      </c>
      <c r="C31" t="str">
        <v>2 | Benatzu_mean</v>
      </c>
      <c r="D31" t="str">
        <v>3 | Benatzu_lateset</v>
      </c>
      <c r="E31" t="str">
        <v>4 | Ussana_ealiest</v>
      </c>
      <c r="F31" t="str">
        <v>5 | Ussana_mean</v>
      </c>
      <c r="G31" t="str">
        <v>6 | Ussana_lateset</v>
      </c>
      <c r="DQ31" cm="1">
        <f t="array" ref="DQ31:DV31">TRANSPOSE(_xlfn._xlws.SORT(_xlfn._xlws.FILTER(harvest[harvest_operations_level],harvest[experiment_ID]=A31)))</f>
        <v>1</v>
      </c>
      <c r="DR31">
        <v>2</v>
      </c>
      <c r="DS31">
        <v>3</v>
      </c>
      <c r="DT31">
        <v>4</v>
      </c>
      <c r="DU31">
        <v>5</v>
      </c>
      <c r="DV31">
        <v>6</v>
      </c>
    </row>
    <row r="32" spans="1:126" x14ac:dyDescent="0.25">
      <c r="A32" t="str">
        <v>Dettori2017_2003</v>
      </c>
      <c r="B32" t="str" cm="1">
        <f t="array" ref="B32:G32">TRANSPOSE(_xlfn._xlws.SORT(_xlfn._xlws.FILTER(harvest[harvest_operations_level]&amp;" | "&amp;harvest[harvest_ops_level_name],harvest[experiment_ID]=A32)))</f>
        <v>1 | Benatzu_ealiest</v>
      </c>
      <c r="C32" t="str">
        <v>2 | Benatzu_mean</v>
      </c>
      <c r="D32" t="str">
        <v>3 | Benatzu_lateset</v>
      </c>
      <c r="E32" t="str">
        <v>4 | Ussana_ealiest</v>
      </c>
      <c r="F32" t="str">
        <v>5 | Ussana_mean</v>
      </c>
      <c r="G32" t="str">
        <v>6 | Ussana_lateset</v>
      </c>
      <c r="DQ32" cm="1">
        <f t="array" ref="DQ32:DV32">TRANSPOSE(_xlfn._xlws.SORT(_xlfn._xlws.FILTER(harvest[harvest_operations_level],harvest[experiment_ID]=A32)))</f>
        <v>1</v>
      </c>
      <c r="DR32">
        <v>2</v>
      </c>
      <c r="DS32">
        <v>3</v>
      </c>
      <c r="DT32">
        <v>4</v>
      </c>
      <c r="DU32">
        <v>5</v>
      </c>
      <c r="DV32">
        <v>6</v>
      </c>
    </row>
    <row r="33" spans="1:126" x14ac:dyDescent="0.25">
      <c r="A33" t="str">
        <v>Dettori2017_2004</v>
      </c>
      <c r="B33" t="str" cm="1">
        <f t="array" ref="B33:G33">TRANSPOSE(_xlfn._xlws.SORT(_xlfn._xlws.FILTER(harvest[harvest_operations_level]&amp;" | "&amp;harvest[harvest_ops_level_name],harvest[experiment_ID]=A33)))</f>
        <v>1 | Benatzu_ealiest</v>
      </c>
      <c r="C33" t="str">
        <v>2 | Benatzu_mean</v>
      </c>
      <c r="D33" t="str">
        <v>3 | Benatzu_lateset</v>
      </c>
      <c r="E33" t="str">
        <v>4 | Ussana_ealiest</v>
      </c>
      <c r="F33" t="str">
        <v>5 | Ussana_mean</v>
      </c>
      <c r="G33" t="str">
        <v>6 | Ussana_lateset</v>
      </c>
      <c r="DQ33" cm="1">
        <f t="array" ref="DQ33:DV33">TRANSPOSE(_xlfn._xlws.SORT(_xlfn._xlws.FILTER(harvest[harvest_operations_level],harvest[experiment_ID]=A33)))</f>
        <v>1</v>
      </c>
      <c r="DR33">
        <v>2</v>
      </c>
      <c r="DS33">
        <v>3</v>
      </c>
      <c r="DT33">
        <v>4</v>
      </c>
      <c r="DU33">
        <v>5</v>
      </c>
      <c r="DV33">
        <v>6</v>
      </c>
    </row>
    <row r="34" spans="1:126" x14ac:dyDescent="0.25">
      <c r="A34" t="str">
        <v>Fernando2013_2007</v>
      </c>
      <c r="B34" t="str" cm="1">
        <f t="array" ref="B34:C34">TRANSPOSE(_xlfn._xlws.SORT(_xlfn._xlws.FILTER(harvest[harvest_operations_level]&amp;" | "&amp;harvest[harvest_ops_level_name],harvest[experiment_ID]=A34)))</f>
        <v>1 | harvest for TOS1 in 2007</v>
      </c>
      <c r="C34" t="str">
        <v>2 | harvest for TOS2 in 2007</v>
      </c>
      <c r="DQ34" cm="1">
        <f t="array" ref="DQ34:DR34">TRANSPOSE(_xlfn._xlws.SORT(_xlfn._xlws.FILTER(harvest[harvest_operations_level],harvest[experiment_ID]=A34)))</f>
        <v>1</v>
      </c>
      <c r="DR34">
        <v>2</v>
      </c>
    </row>
    <row r="35" spans="1:126" x14ac:dyDescent="0.25">
      <c r="A35" t="str">
        <v>Fernando2013_2008</v>
      </c>
      <c r="B35" t="str" cm="1">
        <f t="array" ref="B35:C35">TRANSPOSE(_xlfn._xlws.SORT(_xlfn._xlws.FILTER(harvest[harvest_operations_level]&amp;" | "&amp;harvest[harvest_ops_level_name],harvest[experiment_ID]=A35)))</f>
        <v>1 | harvest for TOS1 in 2008</v>
      </c>
      <c r="C35" t="str">
        <v>2 | harvest for TOS2 in 2008</v>
      </c>
      <c r="DQ35" cm="1">
        <f t="array" ref="DQ35:DR35">TRANSPOSE(_xlfn._xlws.SORT(_xlfn._xlws.FILTER(harvest[harvest_operations_level],harvest[experiment_ID]=A35)))</f>
        <v>1</v>
      </c>
      <c r="DR35">
        <v>2</v>
      </c>
    </row>
    <row r="36" spans="1:126" x14ac:dyDescent="0.25">
      <c r="A36" t="str">
        <v>Fernando2013_2009</v>
      </c>
      <c r="B36" t="str" cm="1">
        <f t="array" ref="B36:C36">TRANSPOSE(_xlfn._xlws.SORT(_xlfn._xlws.FILTER(harvest[harvest_operations_level]&amp;" | "&amp;harvest[harvest_ops_level_name],harvest[experiment_ID]=A36)))</f>
        <v>1 | harvest for TOS1 in 2009</v>
      </c>
      <c r="C36" t="str">
        <v>2 | harvest for TOS2 in 2009</v>
      </c>
      <c r="DQ36" cm="1">
        <f t="array" ref="DQ36:DR36">TRANSPOSE(_xlfn._xlws.SORT(_xlfn._xlws.FILTER(harvest[harvest_operations_level],harvest[experiment_ID]=A36)))</f>
        <v>1</v>
      </c>
      <c r="DR36">
        <v>2</v>
      </c>
    </row>
    <row r="37" spans="1:126" x14ac:dyDescent="0.25">
      <c r="A37" t="str">
        <v>Hunsaker1996_1993</v>
      </c>
      <c r="B37" t="str" cm="1">
        <f t="array" ref="B37">TRANSPOSE(_xlfn._xlws.SORT(_xlfn._xlws.FILTER(harvest[harvest_operations_level]&amp;" | "&amp;harvest[harvest_ops_level_name],harvest[experiment_ID]=A37)))</f>
        <v xml:space="preserve">1 | </v>
      </c>
      <c r="DQ37" cm="1">
        <f t="array" ref="DQ37">TRANSPOSE(_xlfn._xlws.SORT(_xlfn._xlws.FILTER(harvest[harvest_operations_level],harvest[experiment_ID]=A37)))</f>
        <v>1</v>
      </c>
    </row>
    <row r="38" spans="1:126" x14ac:dyDescent="0.25">
      <c r="A38" t="str">
        <v>Hunsaker1996_1994</v>
      </c>
      <c r="B38" t="str" cm="1">
        <f t="array" ref="B38">TRANSPOSE(_xlfn._xlws.SORT(_xlfn._xlws.FILTER(harvest[harvest_operations_level]&amp;" | "&amp;harvest[harvest_ops_level_name],harvest[experiment_ID]=A38)))</f>
        <v xml:space="preserve">1 | </v>
      </c>
      <c r="DQ38" cm="1">
        <f t="array" ref="DQ38">TRANSPOSE(_xlfn._xlws.SORT(_xlfn._xlws.FILTER(harvest[harvest_operations_level],harvest[experiment_ID]=A38)))</f>
        <v>1</v>
      </c>
    </row>
    <row r="39" spans="1:126" x14ac:dyDescent="0.25">
      <c r="A39" t="str">
        <v>Iqba2014_1998</v>
      </c>
      <c r="B39" t="str" cm="1">
        <f t="array" ref="B39">TRANSPOSE(_xlfn._xlws.SORT(_xlfn._xlws.FILTER(harvest[harvest_operations_level]&amp;" | "&amp;harvest[harvest_ops_level_name],harvest[experiment_ID]=A39)))</f>
        <v xml:space="preserve">1 | </v>
      </c>
      <c r="DQ39" cm="1">
        <f t="array" ref="DQ39">TRANSPOSE(_xlfn._xlws.SORT(_xlfn._xlws.FILTER(harvest[harvest_operations_level],harvest[experiment_ID]=A39)))</f>
        <v>1</v>
      </c>
    </row>
    <row r="40" spans="1:126" x14ac:dyDescent="0.25">
      <c r="A40" t="str">
        <v>Iqba2014_1999</v>
      </c>
      <c r="B40" t="str" cm="1">
        <f t="array" ref="B40">TRANSPOSE(_xlfn._xlws.SORT(_xlfn._xlws.FILTER(harvest[harvest_operations_level]&amp;" | "&amp;harvest[harvest_ops_level_name],harvest[experiment_ID]=A40)))</f>
        <v xml:space="preserve">1 | </v>
      </c>
      <c r="DQ40" cm="1">
        <f t="array" ref="DQ40">TRANSPOSE(_xlfn._xlws.SORT(_xlfn._xlws.FILTER(harvest[harvest_operations_level],harvest[experiment_ID]=A40)))</f>
        <v>1</v>
      </c>
    </row>
    <row r="41" spans="1:126" x14ac:dyDescent="0.25">
      <c r="A41" t="str">
        <v>Iqba2014_2000</v>
      </c>
      <c r="B41" t="str" cm="1">
        <f t="array" ref="B41">TRANSPOSE(_xlfn._xlws.SORT(_xlfn._xlws.FILTER(harvest[harvest_operations_level]&amp;" | "&amp;harvest[harvest_ops_level_name],harvest[experiment_ID]=A41)))</f>
        <v xml:space="preserve">1 | </v>
      </c>
      <c r="DQ41" cm="1">
        <f t="array" ref="DQ41">TRANSPOSE(_xlfn._xlws.SORT(_xlfn._xlws.FILTER(harvest[harvest_operations_level],harvest[experiment_ID]=A41)))</f>
        <v>1</v>
      </c>
    </row>
    <row r="42" spans="1:126" x14ac:dyDescent="0.25">
      <c r="A42" t="str">
        <v>Li2014_1979</v>
      </c>
      <c r="B42" t="str" cm="1">
        <f t="array" ref="B42">TRANSPOSE(_xlfn._xlws.SORT(_xlfn._xlws.FILTER(harvest[harvest_operations_level]&amp;" | "&amp;harvest[harvest_ops_level_name],harvest[experiment_ID]=A42)))</f>
        <v xml:space="preserve">1 | </v>
      </c>
      <c r="DQ42" cm="1">
        <f t="array" ref="DQ42">TRANSPOSE(_xlfn._xlws.SORT(_xlfn._xlws.FILTER(harvest[harvest_operations_level],harvest[experiment_ID]=A42)))</f>
        <v>1</v>
      </c>
    </row>
    <row r="43" spans="1:126" x14ac:dyDescent="0.25">
      <c r="A43" t="str">
        <v>Li2014_1980</v>
      </c>
      <c r="B43" t="str" cm="1">
        <f t="array" ref="B43">TRANSPOSE(_xlfn._xlws.SORT(_xlfn._xlws.FILTER(harvest[harvest_operations_level]&amp;" | "&amp;harvest[harvest_ops_level_name],harvest[experiment_ID]=A43)))</f>
        <v xml:space="preserve">1 | </v>
      </c>
      <c r="DQ43" cm="1">
        <f t="array" ref="DQ43">TRANSPOSE(_xlfn._xlws.SORT(_xlfn._xlws.FILTER(harvest[harvest_operations_level],harvest[experiment_ID]=A43)))</f>
        <v>1</v>
      </c>
    </row>
    <row r="44" spans="1:126" x14ac:dyDescent="0.25">
      <c r="A44" t="str">
        <v>Li2014_1981</v>
      </c>
      <c r="B44" t="str" cm="1">
        <f t="array" ref="B44">TRANSPOSE(_xlfn._xlws.SORT(_xlfn._xlws.FILTER(harvest[harvest_operations_level]&amp;" | "&amp;harvest[harvest_ops_level_name],harvest[experiment_ID]=A44)))</f>
        <v xml:space="preserve">1 | </v>
      </c>
      <c r="DQ44" cm="1">
        <f t="array" ref="DQ44">TRANSPOSE(_xlfn._xlws.SORT(_xlfn._xlws.FILTER(harvest[harvest_operations_level],harvest[experiment_ID]=A44)))</f>
        <v>1</v>
      </c>
    </row>
    <row r="45" spans="1:126" x14ac:dyDescent="0.25">
      <c r="A45" t="str">
        <v>Li2014_1982</v>
      </c>
      <c r="B45" t="str" cm="1">
        <f t="array" ref="B45">TRANSPOSE(_xlfn._xlws.SORT(_xlfn._xlws.FILTER(harvest[harvest_operations_level]&amp;" | "&amp;harvest[harvest_ops_level_name],harvest[experiment_ID]=A45)))</f>
        <v xml:space="preserve">1 | </v>
      </c>
      <c r="DQ45" cm="1">
        <f t="array" ref="DQ45">TRANSPOSE(_xlfn._xlws.SORT(_xlfn._xlws.FILTER(harvest[harvest_operations_level],harvest[experiment_ID]=A45)))</f>
        <v>1</v>
      </c>
    </row>
    <row r="46" spans="1:126" x14ac:dyDescent="0.25">
      <c r="A46" t="str">
        <v>Li2014_1983</v>
      </c>
      <c r="B46" t="str" cm="1">
        <f t="array" ref="B46">TRANSPOSE(_xlfn._xlws.SORT(_xlfn._xlws.FILTER(harvest[harvest_operations_level]&amp;" | "&amp;harvest[harvest_ops_level_name],harvest[experiment_ID]=A46)))</f>
        <v xml:space="preserve">1 | </v>
      </c>
      <c r="DQ46" cm="1">
        <f t="array" ref="DQ46">TRANSPOSE(_xlfn._xlws.SORT(_xlfn._xlws.FILTER(harvest[harvest_operations_level],harvest[experiment_ID]=A46)))</f>
        <v>1</v>
      </c>
    </row>
    <row r="47" spans="1:126" x14ac:dyDescent="0.25">
      <c r="A47" t="str">
        <v>Li2014_1984</v>
      </c>
      <c r="B47" t="str" cm="1">
        <f t="array" ref="B47">TRANSPOSE(_xlfn._xlws.SORT(_xlfn._xlws.FILTER(harvest[harvest_operations_level]&amp;" | "&amp;harvest[harvest_ops_level_name],harvest[experiment_ID]=A47)))</f>
        <v xml:space="preserve">1 | </v>
      </c>
      <c r="DQ47" cm="1">
        <f t="array" ref="DQ47">TRANSPOSE(_xlfn._xlws.SORT(_xlfn._xlws.FILTER(harvest[harvest_operations_level],harvest[experiment_ID]=A47)))</f>
        <v>1</v>
      </c>
    </row>
    <row r="48" spans="1:126" x14ac:dyDescent="0.25">
      <c r="A48" t="str">
        <v>Li2014_1985</v>
      </c>
      <c r="B48" t="str" cm="1">
        <f t="array" ref="B48">TRANSPOSE(_xlfn._xlws.SORT(_xlfn._xlws.FILTER(harvest[harvest_operations_level]&amp;" | "&amp;harvest[harvest_ops_level_name],harvest[experiment_ID]=A48)))</f>
        <v xml:space="preserve">1 | </v>
      </c>
      <c r="DQ48" cm="1">
        <f t="array" ref="DQ48">TRANSPOSE(_xlfn._xlws.SORT(_xlfn._xlws.FILTER(harvest[harvest_operations_level],harvest[experiment_ID]=A48)))</f>
        <v>1</v>
      </c>
    </row>
    <row r="49" spans="1:121" x14ac:dyDescent="0.25">
      <c r="A49" t="str">
        <v>Li2014_1986</v>
      </c>
      <c r="B49" t="str" cm="1">
        <f t="array" ref="B49">TRANSPOSE(_xlfn._xlws.SORT(_xlfn._xlws.FILTER(harvest[harvest_operations_level]&amp;" | "&amp;harvest[harvest_ops_level_name],harvest[experiment_ID]=A49)))</f>
        <v xml:space="preserve">1 | </v>
      </c>
      <c r="DQ49" cm="1">
        <f t="array" ref="DQ49">TRANSPOSE(_xlfn._xlws.SORT(_xlfn._xlws.FILTER(harvest[harvest_operations_level],harvest[experiment_ID]=A49)))</f>
        <v>1</v>
      </c>
    </row>
    <row r="50" spans="1:121" x14ac:dyDescent="0.25">
      <c r="A50" t="str">
        <v>Li2014_1987</v>
      </c>
      <c r="B50" t="str" cm="1">
        <f t="array" ref="B50">TRANSPOSE(_xlfn._xlws.SORT(_xlfn._xlws.FILTER(harvest[harvest_operations_level]&amp;" | "&amp;harvest[harvest_ops_level_name],harvest[experiment_ID]=A50)))</f>
        <v xml:space="preserve">1 | </v>
      </c>
      <c r="DQ50" cm="1">
        <f t="array" ref="DQ50">TRANSPOSE(_xlfn._xlws.SORT(_xlfn._xlws.FILTER(harvest[harvest_operations_level],harvest[experiment_ID]=A50)))</f>
        <v>1</v>
      </c>
    </row>
    <row r="51" spans="1:121" x14ac:dyDescent="0.25">
      <c r="A51" t="str">
        <v>Li2014_1988</v>
      </c>
      <c r="B51" t="str" cm="1">
        <f t="array" ref="B51">TRANSPOSE(_xlfn._xlws.SORT(_xlfn._xlws.FILTER(harvest[harvest_operations_level]&amp;" | "&amp;harvest[harvest_ops_level_name],harvest[experiment_ID]=A51)))</f>
        <v xml:space="preserve">1 | </v>
      </c>
      <c r="DQ51" cm="1">
        <f t="array" ref="DQ51">TRANSPOSE(_xlfn._xlws.SORT(_xlfn._xlws.FILTER(harvest[harvest_operations_level],harvest[experiment_ID]=A51)))</f>
        <v>1</v>
      </c>
    </row>
    <row r="52" spans="1:121" x14ac:dyDescent="0.25">
      <c r="A52" t="str">
        <v>Li2014_1989</v>
      </c>
      <c r="B52" t="str" cm="1">
        <f t="array" ref="B52">TRANSPOSE(_xlfn._xlws.SORT(_xlfn._xlws.FILTER(harvest[harvest_operations_level]&amp;" | "&amp;harvest[harvest_ops_level_name],harvest[experiment_ID]=A52)))</f>
        <v xml:space="preserve">1 | </v>
      </c>
      <c r="DQ52" cm="1">
        <f t="array" ref="DQ52">TRANSPOSE(_xlfn._xlws.SORT(_xlfn._xlws.FILTER(harvest[harvest_operations_level],harvest[experiment_ID]=A52)))</f>
        <v>1</v>
      </c>
    </row>
    <row r="53" spans="1:121" x14ac:dyDescent="0.25">
      <c r="A53" t="str">
        <v>Li2014_1990</v>
      </c>
      <c r="B53" t="str" cm="1">
        <f t="array" ref="B53">TRANSPOSE(_xlfn._xlws.SORT(_xlfn._xlws.FILTER(harvest[harvest_operations_level]&amp;" | "&amp;harvest[harvest_ops_level_name],harvest[experiment_ID]=A53)))</f>
        <v xml:space="preserve">1 | </v>
      </c>
      <c r="DQ53" cm="1">
        <f t="array" ref="DQ53">TRANSPOSE(_xlfn._xlws.SORT(_xlfn._xlws.FILTER(harvest[harvest_operations_level],harvest[experiment_ID]=A53)))</f>
        <v>1</v>
      </c>
    </row>
    <row r="54" spans="1:121" x14ac:dyDescent="0.25">
      <c r="A54" t="str">
        <v>Li2014_1991</v>
      </c>
      <c r="B54" t="str" cm="1">
        <f t="array" ref="B54">TRANSPOSE(_xlfn._xlws.SORT(_xlfn._xlws.FILTER(harvest[harvest_operations_level]&amp;" | "&amp;harvest[harvest_ops_level_name],harvest[experiment_ID]=A54)))</f>
        <v xml:space="preserve">1 | </v>
      </c>
      <c r="DQ54" cm="1">
        <f t="array" ref="DQ54">TRANSPOSE(_xlfn._xlws.SORT(_xlfn._xlws.FILTER(harvest[harvest_operations_level],harvest[experiment_ID]=A54)))</f>
        <v>1</v>
      </c>
    </row>
    <row r="55" spans="1:121" x14ac:dyDescent="0.25">
      <c r="A55" t="str">
        <v>Li2014_1992</v>
      </c>
      <c r="B55" t="str" cm="1">
        <f t="array" ref="B55">TRANSPOSE(_xlfn._xlws.SORT(_xlfn._xlws.FILTER(harvest[harvest_operations_level]&amp;" | "&amp;harvest[harvest_ops_level_name],harvest[experiment_ID]=A55)))</f>
        <v xml:space="preserve">1 | </v>
      </c>
      <c r="DQ55" cm="1">
        <f t="array" ref="DQ55">TRANSPOSE(_xlfn._xlws.SORT(_xlfn._xlws.FILTER(harvest[harvest_operations_level],harvest[experiment_ID]=A55)))</f>
        <v>1</v>
      </c>
    </row>
    <row r="56" spans="1:121" x14ac:dyDescent="0.25">
      <c r="A56" t="str">
        <v>Shoukat2024_2021</v>
      </c>
      <c r="B56" t="str" cm="1">
        <f t="array" ref="B56">TRANSPOSE(_xlfn._xlws.SORT(_xlfn._xlws.FILTER(harvest[harvest_operations_level]&amp;" | "&amp;harvest[harvest_ops_level_name],harvest[experiment_ID]=A56)))</f>
        <v xml:space="preserve">1 | </v>
      </c>
      <c r="DQ56" cm="1">
        <f t="array" ref="DQ56">TRANSPOSE(_xlfn._xlws.SORT(_xlfn._xlws.FILTER(harvest[harvest_operations_level],harvest[experiment_ID]=A56)))</f>
        <v>1</v>
      </c>
    </row>
    <row r="57" spans="1:121" x14ac:dyDescent="0.25">
      <c r="A57" t="str">
        <v>Shoukat2024_2022</v>
      </c>
      <c r="B57" t="str" cm="1">
        <f t="array" ref="B57">TRANSPOSE(_xlfn._xlws.SORT(_xlfn._xlws.FILTER(harvest[harvest_operations_level]&amp;" | "&amp;harvest[harvest_ops_level_name],harvest[experiment_ID]=A57)))</f>
        <v xml:space="preserve">1 | </v>
      </c>
      <c r="DQ57" cm="1">
        <f t="array" ref="DQ57">TRANSPOSE(_xlfn._xlws.SORT(_xlfn._xlws.FILTER(harvest[harvest_operations_level],harvest[experiment_ID]=A57)))</f>
        <v>1</v>
      </c>
    </row>
    <row r="58" spans="1:121" x14ac:dyDescent="0.25">
      <c r="A58" t="str">
        <v>Spiertz1978_1976</v>
      </c>
      <c r="B58" t="str" cm="1">
        <f t="array" ref="B58">TRANSPOSE(_xlfn._xlws.SORT(_xlfn._xlws.FILTER(harvest[harvest_operations_level]&amp;" | "&amp;harvest[harvest_ops_level_name],harvest[experiment_ID]=A58)))</f>
        <v xml:space="preserve">1 | </v>
      </c>
      <c r="DQ58" cm="1">
        <f t="array" ref="DQ58">TRANSPOSE(_xlfn._xlws.SORT(_xlfn._xlws.FILTER(harvest[harvest_operations_level],harvest[experiment_ID]=A58)))</f>
        <v>1</v>
      </c>
    </row>
    <row r="59" spans="1:121" x14ac:dyDescent="0.25">
      <c r="A59" t="str">
        <v>Ventrella2016_1977</v>
      </c>
      <c r="B59" t="str" cm="1">
        <f t="array" ref="B59">TRANSPOSE(_xlfn._xlws.SORT(_xlfn._xlws.FILTER(harvest[harvest_operations_level]&amp;" | "&amp;harvest[harvest_ops_level_name],harvest[experiment_ID]=A59)))</f>
        <v xml:space="preserve">1 | </v>
      </c>
      <c r="DQ59" cm="1">
        <f t="array" ref="DQ59">TRANSPOSE(_xlfn._xlws.SORT(_xlfn._xlws.FILTER(harvest[harvest_operations_level],harvest[experiment_ID]=A59)))</f>
        <v>1</v>
      </c>
    </row>
    <row r="60" spans="1:121" x14ac:dyDescent="0.25">
      <c r="A60" t="str">
        <v>Ventrella2016_1978</v>
      </c>
      <c r="B60" t="str" cm="1">
        <f t="array" ref="B60">TRANSPOSE(_xlfn._xlws.SORT(_xlfn._xlws.FILTER(harvest[harvest_operations_level]&amp;" | "&amp;harvest[harvest_ops_level_name],harvest[experiment_ID]=A60)))</f>
        <v xml:space="preserve">1 | </v>
      </c>
      <c r="DQ60" cm="1">
        <f t="array" ref="DQ60">TRANSPOSE(_xlfn._xlws.SORT(_xlfn._xlws.FILTER(harvest[harvest_operations_level],harvest[experiment_ID]=A60)))</f>
        <v>1</v>
      </c>
    </row>
    <row r="61" spans="1:121" x14ac:dyDescent="0.25">
      <c r="A61" t="str">
        <v>Ventrella2016_1979</v>
      </c>
      <c r="B61" t="str" cm="1">
        <f t="array" ref="B61">TRANSPOSE(_xlfn._xlws.SORT(_xlfn._xlws.FILTER(harvest[harvest_operations_level]&amp;" | "&amp;harvest[harvest_ops_level_name],harvest[experiment_ID]=A61)))</f>
        <v xml:space="preserve">1 | </v>
      </c>
      <c r="DQ61" cm="1">
        <f t="array" ref="DQ61">TRANSPOSE(_xlfn._xlws.SORT(_xlfn._xlws.FILTER(harvest[harvest_operations_level],harvest[experiment_ID]=A61)))</f>
        <v>1</v>
      </c>
    </row>
    <row r="62" spans="1:121" x14ac:dyDescent="0.25">
      <c r="A62" t="str">
        <v>Ventrella2016_1980</v>
      </c>
      <c r="B62" t="str" cm="1">
        <f t="array" ref="B62">TRANSPOSE(_xlfn._xlws.SORT(_xlfn._xlws.FILTER(harvest[harvest_operations_level]&amp;" | "&amp;harvest[harvest_ops_level_name],harvest[experiment_ID]=A62)))</f>
        <v xml:space="preserve">1 | </v>
      </c>
      <c r="DQ62" cm="1">
        <f t="array" ref="DQ62">TRANSPOSE(_xlfn._xlws.SORT(_xlfn._xlws.FILTER(harvest[harvest_operations_level],harvest[experiment_ID]=A62)))</f>
        <v>1</v>
      </c>
    </row>
    <row r="63" spans="1:121" x14ac:dyDescent="0.25">
      <c r="A63" t="str">
        <v>Ventrella2016_1981</v>
      </c>
      <c r="B63" t="str" cm="1">
        <f t="array" ref="B63">TRANSPOSE(_xlfn._xlws.SORT(_xlfn._xlws.FILTER(harvest[harvest_operations_level]&amp;" | "&amp;harvest[harvest_ops_level_name],harvest[experiment_ID]=A63)))</f>
        <v xml:space="preserve">1 | </v>
      </c>
      <c r="DQ63" cm="1">
        <f t="array" ref="DQ63">TRANSPOSE(_xlfn._xlws.SORT(_xlfn._xlws.FILTER(harvest[harvest_operations_level],harvest[experiment_ID]=A63)))</f>
        <v>1</v>
      </c>
    </row>
    <row r="64" spans="1:121" x14ac:dyDescent="0.25">
      <c r="A64" t="str">
        <v>Ventrella2016_1982</v>
      </c>
      <c r="B64" t="str" cm="1">
        <f t="array" ref="B64">TRANSPOSE(_xlfn._xlws.SORT(_xlfn._xlws.FILTER(harvest[harvest_operations_level]&amp;" | "&amp;harvest[harvest_ops_level_name],harvest[experiment_ID]=A64)))</f>
        <v xml:space="preserve">1 | </v>
      </c>
      <c r="DQ64" cm="1">
        <f t="array" ref="DQ64">TRANSPOSE(_xlfn._xlws.SORT(_xlfn._xlws.FILTER(harvest[harvest_operations_level],harvest[experiment_ID]=A64)))</f>
        <v>1</v>
      </c>
    </row>
    <row r="65" spans="1:121" x14ac:dyDescent="0.25">
      <c r="A65" t="str">
        <v>Ventrella2016_1983</v>
      </c>
      <c r="B65" t="str" cm="1">
        <f t="array" ref="B65">TRANSPOSE(_xlfn._xlws.SORT(_xlfn._xlws.FILTER(harvest[harvest_operations_level]&amp;" | "&amp;harvest[harvest_ops_level_name],harvest[experiment_ID]=A65)))</f>
        <v xml:space="preserve">1 | </v>
      </c>
      <c r="DQ65" cm="1">
        <f t="array" ref="DQ65">TRANSPOSE(_xlfn._xlws.SORT(_xlfn._xlws.FILTER(harvest[harvest_operations_level],harvest[experiment_ID]=A65)))</f>
        <v>1</v>
      </c>
    </row>
    <row r="66" spans="1:121" x14ac:dyDescent="0.25">
      <c r="A66" t="str">
        <v>Ventrella2016_1984</v>
      </c>
      <c r="B66" t="str" cm="1">
        <f t="array" ref="B66">TRANSPOSE(_xlfn._xlws.SORT(_xlfn._xlws.FILTER(harvest[harvest_operations_level]&amp;" | "&amp;harvest[harvest_ops_level_name],harvest[experiment_ID]=A66)))</f>
        <v xml:space="preserve">1 | </v>
      </c>
      <c r="DQ66" cm="1">
        <f t="array" ref="DQ66">TRANSPOSE(_xlfn._xlws.SORT(_xlfn._xlws.FILTER(harvest[harvest_operations_level],harvest[experiment_ID]=A66)))</f>
        <v>1</v>
      </c>
    </row>
    <row r="67" spans="1:121" x14ac:dyDescent="0.25">
      <c r="A67" t="str">
        <v>Ventrella2016_1985</v>
      </c>
      <c r="B67" t="str" cm="1">
        <f t="array" ref="B67">TRANSPOSE(_xlfn._xlws.SORT(_xlfn._xlws.FILTER(harvest[harvest_operations_level]&amp;" | "&amp;harvest[harvest_ops_level_name],harvest[experiment_ID]=A67)))</f>
        <v xml:space="preserve">1 | </v>
      </c>
      <c r="DQ67" cm="1">
        <f t="array" ref="DQ67">TRANSPOSE(_xlfn._xlws.SORT(_xlfn._xlws.FILTER(harvest[harvest_operations_level],harvest[experiment_ID]=A67)))</f>
        <v>1</v>
      </c>
    </row>
    <row r="68" spans="1:121" x14ac:dyDescent="0.25">
      <c r="A68" t="str">
        <v>Ventrella2016_1986</v>
      </c>
      <c r="B68" t="str" cm="1">
        <f t="array" ref="B68">TRANSPOSE(_xlfn._xlws.SORT(_xlfn._xlws.FILTER(harvest[harvest_operations_level]&amp;" | "&amp;harvest[harvest_ops_level_name],harvest[experiment_ID]=A68)))</f>
        <v xml:space="preserve">1 | </v>
      </c>
      <c r="DQ68" cm="1">
        <f t="array" ref="DQ68">TRANSPOSE(_xlfn._xlws.SORT(_xlfn._xlws.FILTER(harvest[harvest_operations_level],harvest[experiment_ID]=A68)))</f>
        <v>1</v>
      </c>
    </row>
    <row r="69" spans="1:121" x14ac:dyDescent="0.25">
      <c r="A69" t="str">
        <v>Ventrella2016_1987</v>
      </c>
      <c r="B69" t="str" cm="1">
        <f t="array" ref="B69">TRANSPOSE(_xlfn._xlws.SORT(_xlfn._xlws.FILTER(harvest[harvest_operations_level]&amp;" | "&amp;harvest[harvest_ops_level_name],harvest[experiment_ID]=A69)))</f>
        <v xml:space="preserve">1 | </v>
      </c>
      <c r="DQ69" cm="1">
        <f t="array" ref="DQ69">TRANSPOSE(_xlfn._xlws.SORT(_xlfn._xlws.FILTER(harvest[harvest_operations_level],harvest[experiment_ID]=A69)))</f>
        <v>1</v>
      </c>
    </row>
    <row r="70" spans="1:121" x14ac:dyDescent="0.25">
      <c r="A70" t="str">
        <v>Ventrella2016_1988</v>
      </c>
      <c r="B70" t="str" cm="1">
        <f t="array" ref="B70">TRANSPOSE(_xlfn._xlws.SORT(_xlfn._xlws.FILTER(harvest[harvest_operations_level]&amp;" | "&amp;harvest[harvest_ops_level_name],harvest[experiment_ID]=A70)))</f>
        <v xml:space="preserve">1 | </v>
      </c>
      <c r="DQ70" cm="1">
        <f t="array" ref="DQ70">TRANSPOSE(_xlfn._xlws.SORT(_xlfn._xlws.FILTER(harvest[harvest_operations_level],harvest[experiment_ID]=A70)))</f>
        <v>1</v>
      </c>
    </row>
    <row r="71" spans="1:121" x14ac:dyDescent="0.25">
      <c r="A71" t="str">
        <v>Ventrella2016_1989</v>
      </c>
      <c r="B71" t="str" cm="1">
        <f t="array" ref="B71">TRANSPOSE(_xlfn._xlws.SORT(_xlfn._xlws.FILTER(harvest[harvest_operations_level]&amp;" | "&amp;harvest[harvest_ops_level_name],harvest[experiment_ID]=A71)))</f>
        <v xml:space="preserve">1 | </v>
      </c>
      <c r="DQ71" cm="1">
        <f t="array" ref="DQ71">TRANSPOSE(_xlfn._xlws.SORT(_xlfn._xlws.FILTER(harvest[harvest_operations_level],harvest[experiment_ID]=A71)))</f>
        <v>1</v>
      </c>
    </row>
    <row r="72" spans="1:121" x14ac:dyDescent="0.25">
      <c r="A72" t="str">
        <v>Ventrella2016_1990</v>
      </c>
      <c r="B72" t="str" cm="1">
        <f t="array" ref="B72">TRANSPOSE(_xlfn._xlws.SORT(_xlfn._xlws.FILTER(harvest[harvest_operations_level]&amp;" | "&amp;harvest[harvest_ops_level_name],harvest[experiment_ID]=A72)))</f>
        <v xml:space="preserve">1 | </v>
      </c>
      <c r="DQ72" cm="1">
        <f t="array" ref="DQ72">TRANSPOSE(_xlfn._xlws.SORT(_xlfn._xlws.FILTER(harvest[harvest_operations_level],harvest[experiment_ID]=A72)))</f>
        <v>1</v>
      </c>
    </row>
    <row r="73" spans="1:121" x14ac:dyDescent="0.25">
      <c r="A73" t="str">
        <v>Ventrella2016_1991</v>
      </c>
      <c r="B73" t="str" cm="1">
        <f t="array" ref="B73">TRANSPOSE(_xlfn._xlws.SORT(_xlfn._xlws.FILTER(harvest[harvest_operations_level]&amp;" | "&amp;harvest[harvest_ops_level_name],harvest[experiment_ID]=A73)))</f>
        <v xml:space="preserve">1 | </v>
      </c>
      <c r="DQ73" cm="1">
        <f t="array" ref="DQ73">TRANSPOSE(_xlfn._xlws.SORT(_xlfn._xlws.FILTER(harvest[harvest_operations_level],harvest[experiment_ID]=A73)))</f>
        <v>1</v>
      </c>
    </row>
    <row r="74" spans="1:121" x14ac:dyDescent="0.25">
      <c r="A74" t="str">
        <v>Ventrella2016_1992</v>
      </c>
      <c r="B74" t="str" cm="1">
        <f t="array" ref="B74">TRANSPOSE(_xlfn._xlws.SORT(_xlfn._xlws.FILTER(harvest[harvest_operations_level]&amp;" | "&amp;harvest[harvest_ops_level_name],harvest[experiment_ID]=A74)))</f>
        <v xml:space="preserve">1 | </v>
      </c>
      <c r="DQ74" cm="1">
        <f t="array" ref="DQ74">TRANSPOSE(_xlfn._xlws.SORT(_xlfn._xlws.FILTER(harvest[harvest_operations_level],harvest[experiment_ID]=A74)))</f>
        <v>1</v>
      </c>
    </row>
    <row r="75" spans="1:121" x14ac:dyDescent="0.25">
      <c r="A75" t="str">
        <v>Ventrella2016_1993</v>
      </c>
      <c r="B75" t="str" cm="1">
        <f t="array" ref="B75">TRANSPOSE(_xlfn._xlws.SORT(_xlfn._xlws.FILTER(harvest[harvest_operations_level]&amp;" | "&amp;harvest[harvest_ops_level_name],harvest[experiment_ID]=A75)))</f>
        <v xml:space="preserve">1 | </v>
      </c>
      <c r="DQ75" cm="1">
        <f t="array" ref="DQ75">TRANSPOSE(_xlfn._xlws.SORT(_xlfn._xlws.FILTER(harvest[harvest_operations_level],harvest[experiment_ID]=A75)))</f>
        <v>1</v>
      </c>
    </row>
    <row r="76" spans="1:121" x14ac:dyDescent="0.25">
      <c r="A76" t="str">
        <v>Ventrella2016_1994</v>
      </c>
      <c r="B76" t="str" cm="1">
        <f t="array" ref="B76">TRANSPOSE(_xlfn._xlws.SORT(_xlfn._xlws.FILTER(harvest[harvest_operations_level]&amp;" | "&amp;harvest[harvest_ops_level_name],harvest[experiment_ID]=A76)))</f>
        <v xml:space="preserve">1 | </v>
      </c>
      <c r="DQ76" cm="1">
        <f t="array" ref="DQ76">TRANSPOSE(_xlfn._xlws.SORT(_xlfn._xlws.FILTER(harvest[harvest_operations_level],harvest[experiment_ID]=A76)))</f>
        <v>1</v>
      </c>
    </row>
    <row r="77" spans="1:121" x14ac:dyDescent="0.25">
      <c r="A77" t="str">
        <v>Ventrella2016_1995</v>
      </c>
      <c r="B77" t="str" cm="1">
        <f t="array" ref="B77">TRANSPOSE(_xlfn._xlws.SORT(_xlfn._xlws.FILTER(harvest[harvest_operations_level]&amp;" | "&amp;harvest[harvest_ops_level_name],harvest[experiment_ID]=A77)))</f>
        <v xml:space="preserve">1 | </v>
      </c>
      <c r="DQ77" cm="1">
        <f t="array" ref="DQ77">TRANSPOSE(_xlfn._xlws.SORT(_xlfn._xlws.FILTER(harvest[harvest_operations_level],harvest[experiment_ID]=A77)))</f>
        <v>1</v>
      </c>
    </row>
    <row r="78" spans="1:121" x14ac:dyDescent="0.25">
      <c r="A78" t="str">
        <v>Ventrella2016_1996</v>
      </c>
      <c r="B78" t="str" cm="1">
        <f t="array" ref="B78">TRANSPOSE(_xlfn._xlws.SORT(_xlfn._xlws.FILTER(harvest[harvest_operations_level]&amp;" | "&amp;harvest[harvest_ops_level_name],harvest[experiment_ID]=A78)))</f>
        <v xml:space="preserve">1 | </v>
      </c>
      <c r="DQ78" cm="1">
        <f t="array" ref="DQ78">TRANSPOSE(_xlfn._xlws.SORT(_xlfn._xlws.FILTER(harvest[harvest_operations_level],harvest[experiment_ID]=A78)))</f>
        <v>1</v>
      </c>
    </row>
    <row r="79" spans="1:121" x14ac:dyDescent="0.25">
      <c r="A79" t="str">
        <v>Ventrella2016_1997</v>
      </c>
      <c r="B79" t="str" cm="1">
        <f t="array" ref="B79">TRANSPOSE(_xlfn._xlws.SORT(_xlfn._xlws.FILTER(harvest[harvest_operations_level]&amp;" | "&amp;harvest[harvest_ops_level_name],harvest[experiment_ID]=A79)))</f>
        <v xml:space="preserve">1 | </v>
      </c>
      <c r="DQ79" cm="1">
        <f t="array" ref="DQ79">TRANSPOSE(_xlfn._xlws.SORT(_xlfn._xlws.FILTER(harvest[harvest_operations_level],harvest[experiment_ID]=A79)))</f>
        <v>1</v>
      </c>
    </row>
    <row r="80" spans="1:121" x14ac:dyDescent="0.25">
      <c r="A80" t="str">
        <v>Ventrella2016_1998</v>
      </c>
      <c r="B80" t="str" cm="1">
        <f t="array" ref="B80">TRANSPOSE(_xlfn._xlws.SORT(_xlfn._xlws.FILTER(harvest[harvest_operations_level]&amp;" | "&amp;harvest[harvest_ops_level_name],harvest[experiment_ID]=A80)))</f>
        <v xml:space="preserve">1 | </v>
      </c>
      <c r="DQ80" cm="1">
        <f t="array" ref="DQ80">TRANSPOSE(_xlfn._xlws.SORT(_xlfn._xlws.FILTER(harvest[harvest_operations_level],harvest[experiment_ID]=A80)))</f>
        <v>1</v>
      </c>
    </row>
    <row r="81" spans="1:121" x14ac:dyDescent="0.25">
      <c r="A81" t="str">
        <v>Ventrella2016_1999</v>
      </c>
      <c r="B81" t="str" cm="1">
        <f t="array" ref="B81">TRANSPOSE(_xlfn._xlws.SORT(_xlfn._xlws.FILTER(harvest[harvest_operations_level]&amp;" | "&amp;harvest[harvest_ops_level_name],harvest[experiment_ID]=A81)))</f>
        <v xml:space="preserve">1 | </v>
      </c>
      <c r="DQ81" cm="1">
        <f t="array" ref="DQ81">TRANSPOSE(_xlfn._xlws.SORT(_xlfn._xlws.FILTER(harvest[harvest_operations_level],harvest[experiment_ID]=A81)))</f>
        <v>1</v>
      </c>
    </row>
    <row r="82" spans="1:121" x14ac:dyDescent="0.25">
      <c r="A82" t="str">
        <v>Ventrella2016_2000</v>
      </c>
      <c r="B82" t="str" cm="1">
        <f t="array" ref="B82">TRANSPOSE(_xlfn._xlws.SORT(_xlfn._xlws.FILTER(harvest[harvest_operations_level]&amp;" | "&amp;harvest[harvest_ops_level_name],harvest[experiment_ID]=A82)))</f>
        <v xml:space="preserve">1 | </v>
      </c>
      <c r="DQ82" cm="1">
        <f t="array" ref="DQ82">TRANSPOSE(_xlfn._xlws.SORT(_xlfn._xlws.FILTER(harvest[harvest_operations_level],harvest[experiment_ID]=A82)))</f>
        <v>1</v>
      </c>
    </row>
    <row r="83" spans="1:121" x14ac:dyDescent="0.25">
      <c r="A83" t="str">
        <v>Ventrella2016_2001</v>
      </c>
      <c r="B83" t="str" cm="1">
        <f t="array" ref="B83">TRANSPOSE(_xlfn._xlws.SORT(_xlfn._xlws.FILTER(harvest[harvest_operations_level]&amp;" | "&amp;harvest[harvest_ops_level_name],harvest[experiment_ID]=A83)))</f>
        <v xml:space="preserve">1 | </v>
      </c>
      <c r="DQ83" cm="1">
        <f t="array" ref="DQ83">TRANSPOSE(_xlfn._xlws.SORT(_xlfn._xlws.FILTER(harvest[harvest_operations_level],harvest[experiment_ID]=A83)))</f>
        <v>1</v>
      </c>
    </row>
    <row r="84" spans="1:121" x14ac:dyDescent="0.25">
      <c r="A84" t="str">
        <v>Ventrella2016_2002</v>
      </c>
      <c r="B84" t="str" cm="1">
        <f t="array" ref="B84">TRANSPOSE(_xlfn._xlws.SORT(_xlfn._xlws.FILTER(harvest[harvest_operations_level]&amp;" | "&amp;harvest[harvest_ops_level_name],harvest[experiment_ID]=A84)))</f>
        <v xml:space="preserve">1 | </v>
      </c>
      <c r="DQ84" cm="1">
        <f t="array" ref="DQ84">TRANSPOSE(_xlfn._xlws.SORT(_xlfn._xlws.FILTER(harvest[harvest_operations_level],harvest[experiment_ID]=A84)))</f>
        <v>1</v>
      </c>
    </row>
    <row r="85" spans="1:121" x14ac:dyDescent="0.25">
      <c r="A85" t="str">
        <v>Ventrella2016_2003</v>
      </c>
      <c r="B85" t="str" cm="1">
        <f t="array" ref="B85">TRANSPOSE(_xlfn._xlws.SORT(_xlfn._xlws.FILTER(harvest[harvest_operations_level]&amp;" | "&amp;harvest[harvest_ops_level_name],harvest[experiment_ID]=A85)))</f>
        <v xml:space="preserve">1 | </v>
      </c>
      <c r="DQ85" cm="1">
        <f t="array" ref="DQ85">TRANSPOSE(_xlfn._xlws.SORT(_xlfn._xlws.FILTER(harvest[harvest_operations_level],harvest[experiment_ID]=A85)))</f>
        <v>1</v>
      </c>
    </row>
    <row r="86" spans="1:121" x14ac:dyDescent="0.25">
      <c r="A86" t="str">
        <v>Ventrella2016_2004</v>
      </c>
      <c r="B86" t="str" cm="1">
        <f t="array" ref="B86">TRANSPOSE(_xlfn._xlws.SORT(_xlfn._xlws.FILTER(harvest[harvest_operations_level]&amp;" | "&amp;harvest[harvest_ops_level_name],harvest[experiment_ID]=A86)))</f>
        <v xml:space="preserve">1 | </v>
      </c>
      <c r="DQ86" cm="1">
        <f t="array" ref="DQ86">TRANSPOSE(_xlfn._xlws.SORT(_xlfn._xlws.FILTER(harvest[harvest_operations_level],harvest[experiment_ID]=A86)))</f>
        <v>1</v>
      </c>
    </row>
    <row r="87" spans="1:121" x14ac:dyDescent="0.25">
      <c r="A87" t="str">
        <v>Ventrella2016_2005</v>
      </c>
      <c r="B87" t="str" cm="1">
        <f t="array" ref="B87">TRANSPOSE(_xlfn._xlws.SORT(_xlfn._xlws.FILTER(harvest[harvest_operations_level]&amp;" | "&amp;harvest[harvest_ops_level_name],harvest[experiment_ID]=A87)))</f>
        <v xml:space="preserve">1 | </v>
      </c>
      <c r="DQ87" cm="1">
        <f t="array" ref="DQ87">TRANSPOSE(_xlfn._xlws.SORT(_xlfn._xlws.FILTER(harvest[harvest_operations_level],harvest[experiment_ID]=A87)))</f>
        <v>1</v>
      </c>
    </row>
    <row r="88" spans="1:121" x14ac:dyDescent="0.25">
      <c r="A88" t="str">
        <v>Ventrella2016_2006</v>
      </c>
      <c r="B88" t="str" cm="1">
        <f t="array" ref="B88">TRANSPOSE(_xlfn._xlws.SORT(_xlfn._xlws.FILTER(harvest[harvest_operations_level]&amp;" | "&amp;harvest[harvest_ops_level_name],harvest[experiment_ID]=A88)))</f>
        <v xml:space="preserve">1 | </v>
      </c>
      <c r="DQ88" cm="1">
        <f t="array" ref="DQ88">TRANSPOSE(_xlfn._xlws.SORT(_xlfn._xlws.FILTER(harvest[harvest_operations_level],harvest[experiment_ID]=A88)))</f>
        <v>1</v>
      </c>
    </row>
    <row r="89" spans="1:121" x14ac:dyDescent="0.25">
      <c r="A89" t="str">
        <v>Ventrella2016_2007</v>
      </c>
      <c r="B89" t="str" cm="1">
        <f t="array" ref="B89">TRANSPOSE(_xlfn._xlws.SORT(_xlfn._xlws.FILTER(harvest[harvest_operations_level]&amp;" | "&amp;harvest[harvest_ops_level_name],harvest[experiment_ID]=A89)))</f>
        <v xml:space="preserve">1 | </v>
      </c>
      <c r="DQ89" cm="1">
        <f t="array" ref="DQ89">TRANSPOSE(_xlfn._xlws.SORT(_xlfn._xlws.FILTER(harvest[harvest_operations_level],harvest[experiment_ID]=A89)))</f>
        <v>1</v>
      </c>
    </row>
    <row r="90" spans="1:121" x14ac:dyDescent="0.25">
      <c r="A90" t="str">
        <v>Ventrella2016_2008</v>
      </c>
      <c r="B90" t="str" cm="1">
        <f t="array" ref="B90">TRANSPOSE(_xlfn._xlws.SORT(_xlfn._xlws.FILTER(harvest[harvest_operations_level]&amp;" | "&amp;harvest[harvest_ops_level_name],harvest[experiment_ID]=A90)))</f>
        <v xml:space="preserve">1 | </v>
      </c>
      <c r="DQ90" cm="1">
        <f t="array" ref="DQ90">TRANSPOSE(_xlfn._xlws.SORT(_xlfn._xlws.FILTER(harvest[harvest_operations_level],harvest[experiment_ID]=A90)))</f>
        <v>1</v>
      </c>
    </row>
    <row r="91" spans="1:121" x14ac:dyDescent="0.25">
      <c r="A91" t="str">
        <v>Ventrella2016_2009</v>
      </c>
      <c r="B91" t="str" cm="1">
        <f t="array" ref="B91">TRANSPOSE(_xlfn._xlws.SORT(_xlfn._xlws.FILTER(harvest[harvest_operations_level]&amp;" | "&amp;harvest[harvest_ops_level_name],harvest[experiment_ID]=A91)))</f>
        <v xml:space="preserve">1 | </v>
      </c>
      <c r="DQ91" cm="1">
        <f t="array" ref="DQ91">TRANSPOSE(_xlfn._xlws.SORT(_xlfn._xlws.FILTER(harvest[harvest_operations_level],harvest[experiment_ID]=A91)))</f>
        <v>1</v>
      </c>
    </row>
    <row r="92" spans="1:121" x14ac:dyDescent="0.25">
      <c r="A92" t="str">
        <v>Ventrella2016_2010</v>
      </c>
      <c r="B92" t="str" cm="1">
        <f t="array" ref="B92">TRANSPOSE(_xlfn._xlws.SORT(_xlfn._xlws.FILTER(harvest[harvest_operations_level]&amp;" | "&amp;harvest[harvest_ops_level_name],harvest[experiment_ID]=A92)))</f>
        <v xml:space="preserve">1 | </v>
      </c>
      <c r="DQ92" cm="1">
        <f t="array" ref="DQ92">TRANSPOSE(_xlfn._xlws.SORT(_xlfn._xlws.FILTER(harvest[harvest_operations_level],harvest[experiment_ID]=A92)))</f>
        <v>1</v>
      </c>
    </row>
    <row r="93" spans="1:121" x14ac:dyDescent="0.25">
      <c r="A93" t="str">
        <v>Ventrella2016_2011</v>
      </c>
      <c r="B93" t="str" cm="1">
        <f t="array" ref="B93">TRANSPOSE(_xlfn._xlws.SORT(_xlfn._xlws.FILTER(harvest[harvest_operations_level]&amp;" | "&amp;harvest[harvest_ops_level_name],harvest[experiment_ID]=A93)))</f>
        <v xml:space="preserve">1 | </v>
      </c>
      <c r="DQ93" cm="1">
        <f t="array" ref="DQ93">TRANSPOSE(_xlfn._xlws.SORT(_xlfn._xlws.FILTER(harvest[harvest_operations_level],harvest[experiment_ID]=A93)))</f>
        <v>1</v>
      </c>
    </row>
    <row r="94" spans="1:121" x14ac:dyDescent="0.25">
      <c r="A94" t="str">
        <v>Ventrella2016_2012</v>
      </c>
      <c r="B94" t="str" cm="1">
        <f t="array" ref="B94">TRANSPOSE(_xlfn._xlws.SORT(_xlfn._xlws.FILTER(harvest[harvest_operations_level]&amp;" | "&amp;harvest[harvest_ops_level_name],harvest[experiment_ID]=A94)))</f>
        <v xml:space="preserve">1 | </v>
      </c>
      <c r="DQ94" cm="1">
        <f t="array" ref="DQ94">TRANSPOSE(_xlfn._xlws.SORT(_xlfn._xlws.FILTER(harvest[harvest_operations_level],harvest[experiment_ID]=A94)))</f>
        <v>1</v>
      </c>
    </row>
    <row r="95" spans="1: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1: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2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ColWidth="8.85546875" defaultRowHeight="15" x14ac:dyDescent="0.25"/>
  <cols>
    <col min="1" max="1" width="10.42578125" customWidth="1"/>
    <col min="2" max="200" width="3.140625" customWidth="1"/>
    <col min="16383" max="16383" width="8.7109375" customWidth="1"/>
  </cols>
  <sheetData>
    <row r="1" spans="1:9" s="124" customFormat="1" x14ac:dyDescent="0.25">
      <c r="A1" s="123" t="s">
        <v>7549</v>
      </c>
      <c r="I1" s="125"/>
    </row>
    <row r="2" spans="1:9" x14ac:dyDescent="0.2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25">
      <c r="B3" cm="1">
        <f t="array" ref="B3">TRANSPOSE(_xlfn._xlws.SORT(_xlfn._xlws.FILTER(obsDataLinks[observ_treat_ID],obsDataLinks[experiment_ID]=A3)))</f>
        <v>0</v>
      </c>
    </row>
    <row r="4" spans="1:9" x14ac:dyDescent="0.25">
      <c r="B4" cm="1">
        <f t="array" ref="B4">TRANSPOSE(_xlfn._xlws.SORT(_xlfn._xlws.FILTER(obsDataLinks[observ_treat_ID],obsDataLinks[experiment_ID]=A4)))</f>
        <v>0</v>
      </c>
    </row>
    <row r="5" spans="1:9" x14ac:dyDescent="0.25">
      <c r="B5" cm="1">
        <f t="array" ref="B5">TRANSPOSE(_xlfn._xlws.SORT(_xlfn._xlws.FILTER(obsDataLinks[observ_treat_ID],obsDataLinks[experiment_ID]=A5)))</f>
        <v>0</v>
      </c>
    </row>
    <row r="6" spans="1:9" x14ac:dyDescent="0.25">
      <c r="B6" cm="1">
        <f t="array" ref="B6">TRANSPOSE(_xlfn._xlws.SORT(_xlfn._xlws.FILTER(obsDataLinks[observ_treat_ID],obsDataLinks[experiment_ID]=A6)))</f>
        <v>0</v>
      </c>
    </row>
    <row r="7" spans="1:9" x14ac:dyDescent="0.25">
      <c r="B7" cm="1">
        <f t="array" ref="B7">TRANSPOSE(_xlfn._xlws.SORT(_xlfn._xlws.FILTER(obsDataLinks[observ_treat_ID],obsDataLinks[experiment_ID]=A7)))</f>
        <v>0</v>
      </c>
    </row>
    <row r="8" spans="1:9" x14ac:dyDescent="0.25">
      <c r="B8" cm="1">
        <f t="array" ref="B8">TRANSPOSE(_xlfn._xlws.SORT(_xlfn._xlws.FILTER(obsDataLinks[observ_treat_ID],obsDataLinks[experiment_ID]=A8)))</f>
        <v>0</v>
      </c>
    </row>
    <row r="9" spans="1:9" x14ac:dyDescent="0.25">
      <c r="B9" cm="1">
        <f t="array" ref="B9">TRANSPOSE(_xlfn._xlws.SORT(_xlfn._xlws.FILTER(obsDataLinks[observ_treat_ID],obsDataLinks[experiment_ID]=A9)))</f>
        <v>0</v>
      </c>
    </row>
    <row r="10" spans="1:9" x14ac:dyDescent="0.25">
      <c r="B10" cm="1">
        <f t="array" ref="B10">TRANSPOSE(_xlfn._xlws.SORT(_xlfn._xlws.FILTER(obsDataLinks[observ_treat_ID],obsDataLinks[experiment_ID]=A10)))</f>
        <v>0</v>
      </c>
    </row>
    <row r="11" spans="1:9" x14ac:dyDescent="0.25">
      <c r="B11" cm="1">
        <f t="array" ref="B11">TRANSPOSE(_xlfn._xlws.SORT(_xlfn._xlws.FILTER(obsDataLinks[observ_treat_ID],obsDataLinks[experiment_ID]=A11)))</f>
        <v>0</v>
      </c>
    </row>
    <row r="12" spans="1:9" x14ac:dyDescent="0.25">
      <c r="B12" cm="1">
        <f t="array" ref="B12">TRANSPOSE(_xlfn._xlws.SORT(_xlfn._xlws.FILTER(obsDataLinks[observ_treat_ID],obsDataLinks[experiment_ID]=A12)))</f>
        <v>0</v>
      </c>
    </row>
    <row r="13" spans="1:9" x14ac:dyDescent="0.25">
      <c r="B13" cm="1">
        <f t="array" ref="B13">TRANSPOSE(_xlfn._xlws.SORT(_xlfn._xlws.FILTER(obsDataLinks[observ_treat_ID],obsDataLinks[experiment_ID]=A13)))</f>
        <v>0</v>
      </c>
    </row>
    <row r="14" spans="1:9" x14ac:dyDescent="0.25">
      <c r="B14" cm="1">
        <f t="array" ref="B14">TRANSPOSE(_xlfn._xlws.SORT(_xlfn._xlws.FILTER(obsDataLinks[observ_treat_ID],obsDataLinks[experiment_ID]=A14)))</f>
        <v>0</v>
      </c>
    </row>
    <row r="15" spans="1:9" x14ac:dyDescent="0.25">
      <c r="B15" cm="1">
        <f t="array" ref="B15">TRANSPOSE(_xlfn._xlws.SORT(_xlfn._xlws.FILTER(obsDataLinks[observ_treat_ID],obsDataLinks[experiment_ID]=A15)))</f>
        <v>0</v>
      </c>
    </row>
    <row r="16" spans="1:9"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8" customFormat="1" x14ac:dyDescent="0.2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S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4" customFormat="1" x14ac:dyDescent="0.25">
      <c r="A1" s="123" t="s">
        <v>1671</v>
      </c>
      <c r="I1" s="125"/>
    </row>
    <row r="2" spans="1:9" x14ac:dyDescent="0.25">
      <c r="A2" t="str" cm="1">
        <f t="array" ref="A2:A118">_xlfn._xlws.SORT(_xlfn.UNIQUE(_xlfn._xlws.FILTER(treatments[experiment_ID], treatments[experiment_ID] &lt;&gt; "")))</f>
        <v>Basso2010_1991</v>
      </c>
      <c r="B2" t="str" cm="1">
        <f t="array" ref="B2:C2">TRANSPOSE(_xlfn._xlws.SORT(_xlfn._xlws.FILTER(treatments[treatment_number]&amp;" | "&amp;treatments[treatment_name],treatments[experiment_ID]=A2)))</f>
        <v>1 | 0N</v>
      </c>
      <c r="C2" t="str">
        <v>2 | 90N</v>
      </c>
    </row>
    <row r="3" spans="1:9" x14ac:dyDescent="0.25">
      <c r="A3" t="str">
        <v>Basso2010_1992</v>
      </c>
      <c r="B3" t="str" cm="1">
        <f t="array" ref="B3:C3">TRANSPOSE(_xlfn._xlws.SORT(_xlfn._xlws.FILTER(treatments[treatment_number]&amp;" | "&amp;treatments[treatment_name],treatments[experiment_ID]=A3)))</f>
        <v>1 | 0N</v>
      </c>
      <c r="C3" t="str">
        <v>2 | 90N</v>
      </c>
    </row>
    <row r="4" spans="1:9" x14ac:dyDescent="0.25">
      <c r="A4" t="str">
        <v>Basso2010_1993</v>
      </c>
      <c r="B4" t="str" cm="1">
        <f t="array" ref="B4:C4">TRANSPOSE(_xlfn._xlws.SORT(_xlfn._xlws.FILTER(treatments[treatment_number]&amp;" | "&amp;treatments[treatment_name],treatments[experiment_ID]=A4)))</f>
        <v>1 | 0N</v>
      </c>
      <c r="C4" t="str">
        <v>2 | 90N</v>
      </c>
    </row>
    <row r="5" spans="1:9" x14ac:dyDescent="0.25">
      <c r="A5" t="str">
        <v>Basso2010_1994</v>
      </c>
      <c r="B5" t="str" cm="1">
        <f t="array" ref="B5:C5">TRANSPOSE(_xlfn._xlws.SORT(_xlfn._xlws.FILTER(treatments[treatment_number]&amp;" | "&amp;treatments[treatment_name],treatments[experiment_ID]=A5)))</f>
        <v>1 | 0N</v>
      </c>
      <c r="C5" t="str">
        <v>2 | 90N</v>
      </c>
    </row>
    <row r="6" spans="1:9" x14ac:dyDescent="0.25">
      <c r="A6" t="str">
        <v>Basso2010_1995</v>
      </c>
      <c r="B6" t="str" cm="1">
        <f t="array" ref="B6:C6">TRANSPOSE(_xlfn._xlws.SORT(_xlfn._xlws.FILTER(treatments[treatment_number]&amp;" | "&amp;treatments[treatment_name],treatments[experiment_ID]=A6)))</f>
        <v>1 | 0N</v>
      </c>
      <c r="C6" t="str">
        <v>2 | 90N</v>
      </c>
    </row>
    <row r="7" spans="1:9" x14ac:dyDescent="0.25">
      <c r="A7" t="str">
        <v>Basso2010_1996</v>
      </c>
      <c r="B7" t="str" cm="1">
        <f t="array" ref="B7:C7">TRANSPOSE(_xlfn._xlws.SORT(_xlfn._xlws.FILTER(treatments[treatment_number]&amp;" | "&amp;treatments[treatment_name],treatments[experiment_ID]=A7)))</f>
        <v>1 | 0N</v>
      </c>
      <c r="C7" t="str">
        <v>2 | 90N</v>
      </c>
    </row>
    <row r="8" spans="1:9" x14ac:dyDescent="0.25">
      <c r="A8" t="str">
        <v>Basso2010_1997</v>
      </c>
      <c r="B8" t="str" cm="1">
        <f t="array" ref="B8:C8">TRANSPOSE(_xlfn._xlws.SORT(_xlfn._xlws.FILTER(treatments[treatment_number]&amp;" | "&amp;treatments[treatment_name],treatments[experiment_ID]=A8)))</f>
        <v>1 | 0N</v>
      </c>
      <c r="C8" t="str">
        <v>2 | 90N</v>
      </c>
    </row>
    <row r="9" spans="1:9" x14ac:dyDescent="0.25">
      <c r="A9" t="str">
        <v>Basso2010_1998</v>
      </c>
      <c r="B9" t="str" cm="1">
        <f t="array" ref="B9:C9">TRANSPOSE(_xlfn._xlws.SORT(_xlfn._xlws.FILTER(treatments[treatment_number]&amp;" | "&amp;treatments[treatment_name],treatments[experiment_ID]=A9)))</f>
        <v>1 | 0N</v>
      </c>
      <c r="C9" t="str">
        <v>2 | 90N</v>
      </c>
    </row>
    <row r="10" spans="1:9" x14ac:dyDescent="0.25">
      <c r="A10" t="str">
        <v>Basso2010_1999</v>
      </c>
      <c r="B10" t="str" cm="1">
        <f t="array" ref="B10:C10">TRANSPOSE(_xlfn._xlws.SORT(_xlfn._xlws.FILTER(treatments[treatment_number]&amp;" | "&amp;treatments[treatment_name],treatments[experiment_ID]=A10)))</f>
        <v>1 | 0N</v>
      </c>
      <c r="C10" t="str">
        <v>2 | 90N</v>
      </c>
    </row>
    <row r="11" spans="1:9" x14ac:dyDescent="0.25">
      <c r="A11" t="str">
        <v>Basso2010_2000</v>
      </c>
      <c r="B11" t="str" cm="1">
        <f t="array" ref="B11:C11">TRANSPOSE(_xlfn._xlws.SORT(_xlfn._xlws.FILTER(treatments[treatment_number]&amp;" | "&amp;treatments[treatment_name],treatments[experiment_ID]=A11)))</f>
        <v>1 | 0N</v>
      </c>
      <c r="C11" t="str">
        <v>2 | 90N</v>
      </c>
    </row>
    <row r="12" spans="1:9" x14ac:dyDescent="0.25">
      <c r="A12" t="str">
        <v>Basso2010_2001</v>
      </c>
      <c r="B12" t="str" cm="1">
        <f t="array" ref="B12:C12">TRANSPOSE(_xlfn._xlws.SORT(_xlfn._xlws.FILTER(treatments[treatment_number]&amp;" | "&amp;treatments[treatment_name],treatments[experiment_ID]=A12)))</f>
        <v>1 | 0N</v>
      </c>
      <c r="C12" t="str">
        <v>2 | 90N</v>
      </c>
    </row>
    <row r="13" spans="1:9" x14ac:dyDescent="0.25">
      <c r="A13" t="str">
        <v>Basso2010_2002</v>
      </c>
      <c r="B13" t="str" cm="1">
        <f t="array" ref="B13:C13">TRANSPOSE(_xlfn._xlws.SORT(_xlfn._xlws.FILTER(treatments[treatment_number]&amp;" | "&amp;treatments[treatment_name],treatments[experiment_ID]=A13)))</f>
        <v>1 | 0N</v>
      </c>
      <c r="C13" t="str">
        <v>2 | 90N</v>
      </c>
    </row>
    <row r="14" spans="1:9" x14ac:dyDescent="0.25">
      <c r="A14" t="str">
        <v>Basso2010_2003</v>
      </c>
      <c r="B14" t="str" cm="1">
        <f t="array" ref="B14:C14">TRANSPOSE(_xlfn._xlws.SORT(_xlfn._xlws.FILTER(treatments[treatment_number]&amp;" | "&amp;treatments[treatment_name],treatments[experiment_ID]=A14)))</f>
        <v>1 | 0N</v>
      </c>
      <c r="C14" t="str">
        <v>2 | 90N</v>
      </c>
    </row>
    <row r="15" spans="1:9" x14ac:dyDescent="0.25">
      <c r="A15" t="str">
        <v>Basso2010_2004</v>
      </c>
      <c r="B15" t="str" cm="1">
        <f t="array" ref="B15:C15">TRANSPOSE(_xlfn._xlws.SORT(_xlfn._xlws.FILTER(treatments[treatment_number]&amp;" | "&amp;treatments[treatment_name],treatments[experiment_ID]=A15)))</f>
        <v>1 | 0N</v>
      </c>
      <c r="C15" t="str">
        <v>2 | 90N</v>
      </c>
    </row>
    <row r="16" spans="1:9" x14ac:dyDescent="0.25">
      <c r="A16" t="str">
        <v>Basso2010_2005</v>
      </c>
      <c r="B16" t="str" cm="1">
        <f t="array" ref="B16:C16">TRANSPOSE(_xlfn._xlws.SORT(_xlfn._xlws.FILTER(treatments[treatment_number]&amp;" | "&amp;treatments[treatment_name],treatments[experiment_ID]=A16)))</f>
        <v>1 | 0N</v>
      </c>
      <c r="C16" t="str">
        <v>2 | 90N</v>
      </c>
    </row>
    <row r="17" spans="1:19" x14ac:dyDescent="0.25">
      <c r="A17" t="str">
        <v>Basso2010_2006</v>
      </c>
      <c r="B17" t="str" cm="1">
        <f t="array" ref="B17:C17">TRANSPOSE(_xlfn._xlws.SORT(_xlfn._xlws.FILTER(treatments[treatment_number]&amp;" | "&amp;treatments[treatment_name],treatments[experiment_ID]=A17)))</f>
        <v>1 | 0N</v>
      </c>
      <c r="C17" t="str">
        <v>2 | 90N</v>
      </c>
    </row>
    <row r="18" spans="1:19" x14ac:dyDescent="0.25">
      <c r="A18" t="str">
        <v>Boulch2021_9999</v>
      </c>
      <c r="B18" t="str" cm="1">
        <f t="array" ref="B18:G18">TRANSPOSE(_xlfn._xlws.SORT(_xlfn._xlws.FILTER(treatments[treatment_number]&amp;" | "&amp;treatments[treatment_name],treatments[experiment_ID]=A18)))</f>
        <v>1 | RGT Sirelia _Beauvais_1</v>
      </c>
      <c r="C18" t="str">
        <v>2 | ES Mentor _Beauvais_1</v>
      </c>
      <c r="D18" t="str">
        <v>3 | RGT Sirelia _Beauvais_2</v>
      </c>
      <c r="E18" t="str">
        <v>4 | ES Mentor _Beauvais_2</v>
      </c>
      <c r="F18" t="str">
        <v>5 | RGT Sirelia _Catillon-Fummenchon</v>
      </c>
      <c r="G18" t="str">
        <v>6 | ES Mentor _Catillon-Fummenchon</v>
      </c>
    </row>
    <row r="19" spans="1:19" x14ac:dyDescent="0.25">
      <c r="A19" t="str">
        <v>Bustos-Korts2013_2009</v>
      </c>
      <c r="B19" t="str" cm="1">
        <f t="array" ref="B19:C19">TRANSPOSE(_xlfn._xlws.SORT(_xlfn._xlws.FILTER(treatments[treatment_number]&amp;" | "&amp;treatments[treatment_name],treatments[experiment_ID]=A19)))</f>
        <v>1 | 105 spring wheat DH lines</v>
      </c>
      <c r="C19" t="str">
        <v>2 | Pandora-INIA</v>
      </c>
    </row>
    <row r="20" spans="1:19" x14ac:dyDescent="0.25">
      <c r="A20" t="str">
        <v>Bustos-Korts2013_2010</v>
      </c>
      <c r="B20" t="str" cm="1">
        <f t="array" ref="B20:C20">TRANSPOSE(_xlfn._xlws.SORT(_xlfn._xlws.FILTER(treatments[treatment_number]&amp;" | "&amp;treatments[treatment_name],treatments[experiment_ID]=A20)))</f>
        <v>1 | 105 spring wheat DH lines</v>
      </c>
      <c r="C20" t="str">
        <v>2 | Pandora-INIA</v>
      </c>
    </row>
    <row r="21" spans="1:19" x14ac:dyDescent="0.25">
      <c r="A21" t="str">
        <v>Bustos-Korts2013_2011</v>
      </c>
      <c r="B21" t="str" cm="1">
        <f t="array" ref="B21:I21">TRANSPOSE(_xlfn._xlws.SORT(_xlfn._xlws.FILTER(treatments[treatment_number]&amp;" | "&amp;treatments[treatment_name],treatments[experiment_ID]=A21)))</f>
        <v>1 | DH1 conventional density</v>
      </c>
      <c r="C21" t="str">
        <v>2 | DH1 low density</v>
      </c>
      <c r="D21" t="str">
        <v>3 | DH2 conventional density</v>
      </c>
      <c r="E21" t="str">
        <v>4 | DH2 low density</v>
      </c>
      <c r="F21" t="str">
        <v>5 | Pandora-INIA conventional density</v>
      </c>
      <c r="G21" t="str">
        <v>6 | Pandora-INIA low density</v>
      </c>
      <c r="H21" t="str">
        <v>7 | Invento-BEAR conventional density</v>
      </c>
      <c r="I21" t="str">
        <v>8 | Invento-BEAR low density</v>
      </c>
    </row>
    <row r="22" spans="1:19" x14ac:dyDescent="0.25">
      <c r="A22" t="str">
        <v>Darwinkel1978_1976</v>
      </c>
      <c r="B22" t="str" cm="1">
        <f t="array" ref="B22:H22">TRANSPOSE(_xlfn._xlws.SORT(_xlfn._xlws.FILTER(treatments[treatment_number]&amp;" | "&amp;treatments[treatment_name],treatments[experiment_ID]=A22)))</f>
        <v>1 |  5 plants/m2</v>
      </c>
      <c r="C22" t="str">
        <v>2 | 25 plants/m2</v>
      </c>
      <c r="D22" t="str">
        <v>3 | 50 plants/m2</v>
      </c>
      <c r="E22" t="str">
        <v>4 | 100 plants/m2</v>
      </c>
      <c r="F22" t="str">
        <v>5 | 200 plants/m2</v>
      </c>
      <c r="G22" t="str">
        <v>6 | 400 plants/m2</v>
      </c>
      <c r="H22" t="str">
        <v>7 | 800 plants/m2</v>
      </c>
    </row>
    <row r="23" spans="1:19" x14ac:dyDescent="0.25">
      <c r="A23" t="str">
        <v>Dettori2017_1974</v>
      </c>
      <c r="B23" t="str" cm="1">
        <f t="array" ref="B23:S23">TRANSPOSE(_xlfn._xlws.SORT(_xlfn._xlws.FILTER(treatments[treatment_number]&amp;" | "&amp;treatments[treatment_name],treatments[experiment_ID]=A23)))</f>
        <v>1 | Benatzu_Creso_earliest</v>
      </c>
      <c r="C23" t="str">
        <v>10 | Ussana_Creso_earliest</v>
      </c>
      <c r="D23" t="str">
        <v>11 | Ussana_Duilio_earliest</v>
      </c>
      <c r="E23" t="str">
        <v>12 | Ussana_Simeto_earliest</v>
      </c>
      <c r="F23" t="str">
        <v>13 | Ussana_Creso_mean</v>
      </c>
      <c r="G23" t="str">
        <v>14 | Ussana_Duilio_mean</v>
      </c>
      <c r="H23" t="str">
        <v>15 | Ussana_Simeto_mean</v>
      </c>
      <c r="I23" t="str">
        <v>16 | Ussana_Creso_latest</v>
      </c>
      <c r="J23" t="str">
        <v>17 | Ussana_Duilio_latest</v>
      </c>
      <c r="K23" t="str">
        <v>18 | Ussana_Simeto_latest</v>
      </c>
      <c r="L23" t="str">
        <v>2 | Benatzu_Duilio_earliest</v>
      </c>
      <c r="M23" t="str">
        <v>3 | Benatzu_Simeto_earliest</v>
      </c>
      <c r="N23" t="str">
        <v>4 | Benatzu_Creso_mean</v>
      </c>
      <c r="O23" t="str">
        <v>5 | Benatzu_Duilio_mean</v>
      </c>
      <c r="P23" t="str">
        <v>6 | Benatzu_Simeto_mean</v>
      </c>
      <c r="Q23" t="str">
        <v>7 | Benatzu_Creso_latest</v>
      </c>
      <c r="R23" t="str">
        <v>8 | Benatzu_Duilio_latest</v>
      </c>
      <c r="S23" t="str">
        <v>9 | Benatzu_Simeto_latest</v>
      </c>
    </row>
    <row r="24" spans="1:19" x14ac:dyDescent="0.25">
      <c r="A24" t="str">
        <v>Dettori2017_1976</v>
      </c>
      <c r="B24" t="str" cm="1">
        <f t="array" ref="B24:S24">TRANSPOSE(_xlfn._xlws.SORT(_xlfn._xlws.FILTER(treatments[treatment_number]&amp;" | "&amp;treatments[treatment_name],treatments[experiment_ID]=A24)))</f>
        <v>1 | Benatzu_Creso_earliest</v>
      </c>
      <c r="C24" t="str">
        <v>10 | Ussana_Creso_earliest</v>
      </c>
      <c r="D24" t="str">
        <v>11 | Ussana_Duilio_earliest</v>
      </c>
      <c r="E24" t="str">
        <v>12 | Ussana_Simeto_earliest</v>
      </c>
      <c r="F24" t="str">
        <v>13 | Ussana_Creso_mean</v>
      </c>
      <c r="G24" t="str">
        <v>14 | Ussana_Duilio_mean</v>
      </c>
      <c r="H24" t="str">
        <v>15 | Ussana_Simeto_mean</v>
      </c>
      <c r="I24" t="str">
        <v>16 | Ussana_Creso_latest</v>
      </c>
      <c r="J24" t="str">
        <v>17 | Ussana_Duilio_latest</v>
      </c>
      <c r="K24" t="str">
        <v>18 | Ussana_Simeto_latest</v>
      </c>
      <c r="L24" t="str">
        <v>2 | Benatzu_Duilio_earliest</v>
      </c>
      <c r="M24" t="str">
        <v>3 | Benatzu_Simeto_earliest</v>
      </c>
      <c r="N24" t="str">
        <v>4 | Benatzu_Creso_mean</v>
      </c>
      <c r="O24" t="str">
        <v>5 | Benatzu_Duilio_mean</v>
      </c>
      <c r="P24" t="str">
        <v>6 | Benatzu_Simeto_mean</v>
      </c>
      <c r="Q24" t="str">
        <v>7 | Benatzu_Creso_latest</v>
      </c>
      <c r="R24" t="str">
        <v>8 | Benatzu_Duilio_latest</v>
      </c>
      <c r="S24" t="str">
        <v>9 | Benatzu_Simeto_latest</v>
      </c>
    </row>
    <row r="25" spans="1:19" x14ac:dyDescent="0.25">
      <c r="A25" t="str">
        <v>Dettori2017_1977</v>
      </c>
      <c r="B25" t="str" cm="1">
        <f t="array" ref="B25:S25">TRANSPOSE(_xlfn._xlws.SORT(_xlfn._xlws.FILTER(treatments[treatment_number]&amp;" | "&amp;treatments[treatment_name],treatments[experiment_ID]=A25)))</f>
        <v>1 | Benatzu_Creso_earliest</v>
      </c>
      <c r="C25" t="str">
        <v>10 | Ussana_Creso_earliest</v>
      </c>
      <c r="D25" t="str">
        <v>11 | Ussana_Duilio_earliest</v>
      </c>
      <c r="E25" t="str">
        <v>12 | Ussana_Simeto_earliest</v>
      </c>
      <c r="F25" t="str">
        <v>13 | Ussana_Creso_mean</v>
      </c>
      <c r="G25" t="str">
        <v>14 | Ussana_Duilio_mean</v>
      </c>
      <c r="H25" t="str">
        <v>15 | Ussana_Simeto_mean</v>
      </c>
      <c r="I25" t="str">
        <v>16 | Ussana_Creso_latest</v>
      </c>
      <c r="J25" t="str">
        <v>17 | Ussana_Duilio_latest</v>
      </c>
      <c r="K25" t="str">
        <v>18 | Ussana_Simeto_latest</v>
      </c>
      <c r="L25" t="str">
        <v>2 | Benatzu_Duilio_earliest</v>
      </c>
      <c r="M25" t="str">
        <v>3 | Benatzu_Simeto_earliest</v>
      </c>
      <c r="N25" t="str">
        <v>4 | Benatzu_Creso_mean</v>
      </c>
      <c r="O25" t="str">
        <v>5 | Benatzu_Duilio_mean</v>
      </c>
      <c r="P25" t="str">
        <v>6 | Benatzu_Simeto_mean</v>
      </c>
      <c r="Q25" t="str">
        <v>7 | Benatzu_Creso_latest</v>
      </c>
      <c r="R25" t="str">
        <v>8 | Benatzu_Duilio_latest</v>
      </c>
      <c r="S25" t="str">
        <v>9 | Benatzu_Simeto_latest</v>
      </c>
    </row>
    <row r="26" spans="1:19" x14ac:dyDescent="0.25">
      <c r="A26" t="str">
        <v>Dettori2017_1978</v>
      </c>
      <c r="B26" t="str" cm="1">
        <f t="array" ref="B26:S26">TRANSPOSE(_xlfn._xlws.SORT(_xlfn._xlws.FILTER(treatments[treatment_number]&amp;" | "&amp;treatments[treatment_name],treatments[experiment_ID]=A26)))</f>
        <v>1 | Benatzu_Creso_earliest</v>
      </c>
      <c r="C26" t="str">
        <v>10 | Ussana_Creso_earliest</v>
      </c>
      <c r="D26" t="str">
        <v>11 | Ussana_Duilio_earliest</v>
      </c>
      <c r="E26" t="str">
        <v>12 | Ussana_Simeto_earliest</v>
      </c>
      <c r="F26" t="str">
        <v>13 | Ussana_Creso_mean</v>
      </c>
      <c r="G26" t="str">
        <v>14 | Ussana_Duilio_mean</v>
      </c>
      <c r="H26" t="str">
        <v>15 | Ussana_Simeto_mean</v>
      </c>
      <c r="I26" t="str">
        <v>16 | Ussana_Creso_latest</v>
      </c>
      <c r="J26" t="str">
        <v>17 | Ussana_Duilio_latest</v>
      </c>
      <c r="K26" t="str">
        <v>18 | Ussana_Simeto_latest</v>
      </c>
      <c r="L26" t="str">
        <v>2 | Benatzu_Duilio_earliest</v>
      </c>
      <c r="M26" t="str">
        <v>3 | Benatzu_Simeto_earliest</v>
      </c>
      <c r="N26" t="str">
        <v>4 | Benatzu_Creso_mean</v>
      </c>
      <c r="O26" t="str">
        <v>5 | Benatzu_Duilio_mean</v>
      </c>
      <c r="P26" t="str">
        <v>6 | Benatzu_Simeto_mean</v>
      </c>
      <c r="Q26" t="str">
        <v>7 | Benatzu_Creso_latest</v>
      </c>
      <c r="R26" t="str">
        <v>8 | Benatzu_Duilio_latest</v>
      </c>
      <c r="S26" t="str">
        <v>9 | Benatzu_Simeto_latest</v>
      </c>
    </row>
    <row r="27" spans="1:19" x14ac:dyDescent="0.25">
      <c r="A27" t="str">
        <v>Dettori2017_1979</v>
      </c>
      <c r="B27" t="str" cm="1">
        <f t="array" ref="B27:S27">TRANSPOSE(_xlfn._xlws.SORT(_xlfn._xlws.FILTER(treatments[treatment_number]&amp;" | "&amp;treatments[treatment_name],treatments[experiment_ID]=A27)))</f>
        <v>1 | Benatzu_Creso_earliest</v>
      </c>
      <c r="C27" t="str">
        <v>10 | Ussana_Creso_earliest</v>
      </c>
      <c r="D27" t="str">
        <v>11 | Ussana_Duilio_earliest</v>
      </c>
      <c r="E27" t="str">
        <v>12 | Ussana_Simeto_earliest</v>
      </c>
      <c r="F27" t="str">
        <v>13 | Ussana_Creso_mean</v>
      </c>
      <c r="G27" t="str">
        <v>14 | Ussana_Duilio_mean</v>
      </c>
      <c r="H27" t="str">
        <v>15 | Ussana_Simeto_mean</v>
      </c>
      <c r="I27" t="str">
        <v>16 | Ussana_Creso_latest</v>
      </c>
      <c r="J27" t="str">
        <v>17 | Ussana_Duilio_latest</v>
      </c>
      <c r="K27" t="str">
        <v>18 | Ussana_Simeto_latest</v>
      </c>
      <c r="L27" t="str">
        <v>2 | Benatzu_Duilio_earliest</v>
      </c>
      <c r="M27" t="str">
        <v>3 | Benatzu_Simeto_earliest</v>
      </c>
      <c r="N27" t="str">
        <v>4 | Benatzu_Creso_mean</v>
      </c>
      <c r="O27" t="str">
        <v>5 | Benatzu_Duilio_mean</v>
      </c>
      <c r="P27" t="str">
        <v>6 | Benatzu_Simeto_mean</v>
      </c>
      <c r="Q27" t="str">
        <v>7 | Benatzu_Creso_latest</v>
      </c>
      <c r="R27" t="str">
        <v>8 | Benatzu_Duilio_latest</v>
      </c>
      <c r="S27" t="str">
        <v>9 | Benatzu_Simeto_latest</v>
      </c>
    </row>
    <row r="28" spans="1:19" x14ac:dyDescent="0.25">
      <c r="A28" t="str">
        <v>Dettori2017_1980</v>
      </c>
      <c r="B28" t="str" cm="1">
        <f t="array" ref="B28:S28">TRANSPOSE(_xlfn._xlws.SORT(_xlfn._xlws.FILTER(treatments[treatment_number]&amp;" | "&amp;treatments[treatment_name],treatments[experiment_ID]=A28)))</f>
        <v>1 | Benatzu_Creso_earliest</v>
      </c>
      <c r="C28" t="str">
        <v>10 | Ussana_Creso_earliest</v>
      </c>
      <c r="D28" t="str">
        <v>11 | Ussana_Duilio_earliest</v>
      </c>
      <c r="E28" t="str">
        <v>12 | Ussana_Simeto_earliest</v>
      </c>
      <c r="F28" t="str">
        <v>13 | Ussana_Creso_mean</v>
      </c>
      <c r="G28" t="str">
        <v>14 | Ussana_Duilio_mean</v>
      </c>
      <c r="H28" t="str">
        <v>15 | Ussana_Simeto_mean</v>
      </c>
      <c r="I28" t="str">
        <v>16 | Ussana_Creso_latest</v>
      </c>
      <c r="J28" t="str">
        <v>17 | Ussana_Duilio_latest</v>
      </c>
      <c r="K28" t="str">
        <v>18 | Ussana_Simeto_latest</v>
      </c>
      <c r="L28" t="str">
        <v>2 | Benatzu_Duilio_earliest</v>
      </c>
      <c r="M28" t="str">
        <v>3 | Benatzu_Simeto_earliest</v>
      </c>
      <c r="N28" t="str">
        <v>4 | Benatzu_Creso_mean</v>
      </c>
      <c r="O28" t="str">
        <v>5 | Benatzu_Duilio_mean</v>
      </c>
      <c r="P28" t="str">
        <v>6 | Benatzu_Simeto_mean</v>
      </c>
      <c r="Q28" t="str">
        <v>7 | Benatzu_Creso_latest</v>
      </c>
      <c r="R28" t="str">
        <v>8 | Benatzu_Duilio_latest</v>
      </c>
      <c r="S28" t="str">
        <v>9 | Benatzu_Simeto_latest</v>
      </c>
    </row>
    <row r="29" spans="1:19" x14ac:dyDescent="0.25">
      <c r="A29" t="str">
        <v>Dettori2017_1981</v>
      </c>
      <c r="B29" t="str" cm="1">
        <f t="array" ref="B29:S29">TRANSPOSE(_xlfn._xlws.SORT(_xlfn._xlws.FILTER(treatments[treatment_number]&amp;" | "&amp;treatments[treatment_name],treatments[experiment_ID]=A29)))</f>
        <v>1 | Benatzu_Creso_earliest</v>
      </c>
      <c r="C29" t="str">
        <v>10 | Ussana_Creso_earliest</v>
      </c>
      <c r="D29" t="str">
        <v>11 | Ussana_Duilio_earliest</v>
      </c>
      <c r="E29" t="str">
        <v>12 | Ussana_Simeto_earliest</v>
      </c>
      <c r="F29" t="str">
        <v>13 | Ussana_Creso_mean</v>
      </c>
      <c r="G29" t="str">
        <v>14 | Ussana_Duilio_mean</v>
      </c>
      <c r="H29" t="str">
        <v>15 | Ussana_Simeto_mean</v>
      </c>
      <c r="I29" t="str">
        <v>16 | Ussana_Creso_latest</v>
      </c>
      <c r="J29" t="str">
        <v>17 | Ussana_Duilio_latest</v>
      </c>
      <c r="K29" t="str">
        <v>18 | Ussana_Simeto_latest</v>
      </c>
      <c r="L29" t="str">
        <v>2 | Benatzu_Duilio_earliest</v>
      </c>
      <c r="M29" t="str">
        <v>3 | Benatzu_Simeto_earliest</v>
      </c>
      <c r="N29" t="str">
        <v>4 | Benatzu_Creso_mean</v>
      </c>
      <c r="O29" t="str">
        <v>5 | Benatzu_Duilio_mean</v>
      </c>
      <c r="P29" t="str">
        <v>6 | Benatzu_Simeto_mean</v>
      </c>
      <c r="Q29" t="str">
        <v>7 | Benatzu_Creso_latest</v>
      </c>
      <c r="R29" t="str">
        <v>8 | Benatzu_Duilio_latest</v>
      </c>
      <c r="S29" t="str">
        <v>9 | Benatzu_Simeto_latest</v>
      </c>
    </row>
    <row r="30" spans="1:19" x14ac:dyDescent="0.25">
      <c r="A30" t="str">
        <v>Dettori2017_1982</v>
      </c>
      <c r="B30" t="str" cm="1">
        <f t="array" ref="B30:S30">TRANSPOSE(_xlfn._xlws.SORT(_xlfn._xlws.FILTER(treatments[treatment_number]&amp;" | "&amp;treatments[treatment_name],treatments[experiment_ID]=A30)))</f>
        <v>1 | Benatzu_Creso_earliest</v>
      </c>
      <c r="C30" t="str">
        <v>10 | Ussana_Creso_earliest</v>
      </c>
      <c r="D30" t="str">
        <v>11 | Ussana_Duilio_earliest</v>
      </c>
      <c r="E30" t="str">
        <v>12 | Ussana_Simeto_earliest</v>
      </c>
      <c r="F30" t="str">
        <v>13 | Ussana_Creso_mean</v>
      </c>
      <c r="G30" t="str">
        <v>14 | Ussana_Duilio_mean</v>
      </c>
      <c r="H30" t="str">
        <v>15 | Ussana_Simeto_mean</v>
      </c>
      <c r="I30" t="str">
        <v>16 | Ussana_Creso_latest</v>
      </c>
      <c r="J30" t="str">
        <v>17 | Ussana_Duilio_latest</v>
      </c>
      <c r="K30" t="str">
        <v>18 | Ussana_Simeto_latest</v>
      </c>
      <c r="L30" t="str">
        <v>2 | Benatzu_Duilio_earliest</v>
      </c>
      <c r="M30" t="str">
        <v>3 | Benatzu_Simeto_earliest</v>
      </c>
      <c r="N30" t="str">
        <v>4 | Benatzu_Creso_mean</v>
      </c>
      <c r="O30" t="str">
        <v>5 | Benatzu_Duilio_mean</v>
      </c>
      <c r="P30" t="str">
        <v>6 | Benatzu_Simeto_mean</v>
      </c>
      <c r="Q30" t="str">
        <v>7 | Benatzu_Creso_latest</v>
      </c>
      <c r="R30" t="str">
        <v>8 | Benatzu_Duilio_latest</v>
      </c>
      <c r="S30" t="str">
        <v>9 | Benatzu_Simeto_latest</v>
      </c>
    </row>
    <row r="31" spans="1:19" x14ac:dyDescent="0.25">
      <c r="A31" t="str">
        <v>Dettori2017_1983</v>
      </c>
      <c r="B31" t="str" cm="1">
        <f t="array" ref="B31:S31">TRANSPOSE(_xlfn._xlws.SORT(_xlfn._xlws.FILTER(treatments[treatment_number]&amp;" | "&amp;treatments[treatment_name],treatments[experiment_ID]=A31)))</f>
        <v>1 | Benatzu_Creso_earliest</v>
      </c>
      <c r="C31" t="str">
        <v>10 | Ussana_Creso_earliest</v>
      </c>
      <c r="D31" t="str">
        <v>11 | Ussana_Duilio_earliest</v>
      </c>
      <c r="E31" t="str">
        <v>12 | Ussana_Simeto_earliest</v>
      </c>
      <c r="F31" t="str">
        <v>13 | Ussana_Creso_mean</v>
      </c>
      <c r="G31" t="str">
        <v>14 | Ussana_Duilio_mean</v>
      </c>
      <c r="H31" t="str">
        <v>15 | Ussana_Simeto_mean</v>
      </c>
      <c r="I31" t="str">
        <v>16 | Ussana_Creso_latest</v>
      </c>
      <c r="J31" t="str">
        <v>17 | Ussana_Duilio_latest</v>
      </c>
      <c r="K31" t="str">
        <v>18 | Ussana_Simeto_latest</v>
      </c>
      <c r="L31" t="str">
        <v>2 | Benatzu_Duilio_earliest</v>
      </c>
      <c r="M31" t="str">
        <v>3 | Benatzu_Simeto_earliest</v>
      </c>
      <c r="N31" t="str">
        <v>4 | Benatzu_Creso_mean</v>
      </c>
      <c r="O31" t="str">
        <v>5 | Benatzu_Duilio_mean</v>
      </c>
      <c r="P31" t="str">
        <v>6 | Benatzu_Simeto_mean</v>
      </c>
      <c r="Q31" t="str">
        <v>7 | Benatzu_Creso_latest</v>
      </c>
      <c r="R31" t="str">
        <v>8 | Benatzu_Duilio_latest</v>
      </c>
      <c r="S31" t="str">
        <v>9 | Benatzu_Simeto_latest</v>
      </c>
    </row>
    <row r="32" spans="1:19" x14ac:dyDescent="0.25">
      <c r="A32" t="str">
        <v>Dettori2017_1984</v>
      </c>
      <c r="B32" t="str" cm="1">
        <f t="array" ref="B32:S32">TRANSPOSE(_xlfn._xlws.SORT(_xlfn._xlws.FILTER(treatments[treatment_number]&amp;" | "&amp;treatments[treatment_name],treatments[experiment_ID]=A32)))</f>
        <v>1 | Benatzu_Creso_earliest</v>
      </c>
      <c r="C32" t="str">
        <v>10 | Ussana_Creso_earliest</v>
      </c>
      <c r="D32" t="str">
        <v>11 | Ussana_Duilio_earliest</v>
      </c>
      <c r="E32" t="str">
        <v>12 | Ussana_Simeto_earliest</v>
      </c>
      <c r="F32" t="str">
        <v>13 | Ussana_Creso_mean</v>
      </c>
      <c r="G32" t="str">
        <v>14 | Ussana_Duilio_mean</v>
      </c>
      <c r="H32" t="str">
        <v>15 | Ussana_Simeto_mean</v>
      </c>
      <c r="I32" t="str">
        <v>16 | Ussana_Creso_latest</v>
      </c>
      <c r="J32" t="str">
        <v>17 | Ussana_Duilio_latest</v>
      </c>
      <c r="K32" t="str">
        <v>18 | Ussana_Simeto_latest</v>
      </c>
      <c r="L32" t="str">
        <v>2 | Benatzu_Duilio_earliest</v>
      </c>
      <c r="M32" t="str">
        <v>3 | Benatzu_Simeto_earliest</v>
      </c>
      <c r="N32" t="str">
        <v>4 | Benatzu_Creso_mean</v>
      </c>
      <c r="O32" t="str">
        <v>5 | Benatzu_Duilio_mean</v>
      </c>
      <c r="P32" t="str">
        <v>6 | Benatzu_Simeto_mean</v>
      </c>
      <c r="Q32" t="str">
        <v>7 | Benatzu_Creso_latest</v>
      </c>
      <c r="R32" t="str">
        <v>8 | Benatzu_Duilio_latest</v>
      </c>
      <c r="S32" t="str">
        <v>9 | Benatzu_Simeto_latest</v>
      </c>
    </row>
    <row r="33" spans="1:19" x14ac:dyDescent="0.25">
      <c r="A33" t="str">
        <v>Dettori2017_1985</v>
      </c>
      <c r="B33" t="str" cm="1">
        <f t="array" ref="B33:S33">TRANSPOSE(_xlfn._xlws.SORT(_xlfn._xlws.FILTER(treatments[treatment_number]&amp;" | "&amp;treatments[treatment_name],treatments[experiment_ID]=A33)))</f>
        <v>1 | Benatzu_Creso_earliest</v>
      </c>
      <c r="C33" t="str">
        <v>10 | Ussana_Creso_earliest</v>
      </c>
      <c r="D33" t="str">
        <v>11 | Ussana_Duilio_earliest</v>
      </c>
      <c r="E33" t="str">
        <v>12 | Ussana_Simeto_earliest</v>
      </c>
      <c r="F33" t="str">
        <v>13 | Ussana_Creso_mean</v>
      </c>
      <c r="G33" t="str">
        <v>14 | Ussana_Duilio_mean</v>
      </c>
      <c r="H33" t="str">
        <v>15 | Ussana_Simeto_mean</v>
      </c>
      <c r="I33" t="str">
        <v>16 | Ussana_Creso_latest</v>
      </c>
      <c r="J33" t="str">
        <v>17 | Ussana_Duilio_latest</v>
      </c>
      <c r="K33" t="str">
        <v>18 | Ussana_Simeto_latest</v>
      </c>
      <c r="L33" t="str">
        <v>2 | Benatzu_Duilio_earliest</v>
      </c>
      <c r="M33" t="str">
        <v>3 | Benatzu_Simeto_earliest</v>
      </c>
      <c r="N33" t="str">
        <v>4 | Benatzu_Creso_mean</v>
      </c>
      <c r="O33" t="str">
        <v>5 | Benatzu_Duilio_mean</v>
      </c>
      <c r="P33" t="str">
        <v>6 | Benatzu_Simeto_mean</v>
      </c>
      <c r="Q33" t="str">
        <v>7 | Benatzu_Creso_latest</v>
      </c>
      <c r="R33" t="str">
        <v>8 | Benatzu_Duilio_latest</v>
      </c>
      <c r="S33" t="str">
        <v>9 | Benatzu_Simeto_latest</v>
      </c>
    </row>
    <row r="34" spans="1:19" x14ac:dyDescent="0.25">
      <c r="A34" t="str">
        <v>Dettori2017_1986</v>
      </c>
      <c r="B34" t="str" cm="1">
        <f t="array" ref="B34:S34">TRANSPOSE(_xlfn._xlws.SORT(_xlfn._xlws.FILTER(treatments[treatment_number]&amp;" | "&amp;treatments[treatment_name],treatments[experiment_ID]=A34)))</f>
        <v>1 | Benatzu_Creso_earliest</v>
      </c>
      <c r="C34" t="str">
        <v>10 | Ussana_Creso_earliest</v>
      </c>
      <c r="D34" t="str">
        <v>11 | Ussana_Duilio_earliest</v>
      </c>
      <c r="E34" t="str">
        <v>12 | Ussana_Simeto_earliest</v>
      </c>
      <c r="F34" t="str">
        <v>13 | Ussana_Creso_mean</v>
      </c>
      <c r="G34" t="str">
        <v>14 | Ussana_Duilio_mean</v>
      </c>
      <c r="H34" t="str">
        <v>15 | Ussana_Simeto_mean</v>
      </c>
      <c r="I34" t="str">
        <v>16 | Ussana_Creso_latest</v>
      </c>
      <c r="J34" t="str">
        <v>17 | Ussana_Duilio_latest</v>
      </c>
      <c r="K34" t="str">
        <v>18 | Ussana_Simeto_latest</v>
      </c>
      <c r="L34" t="str">
        <v>2 | Benatzu_Duilio_earliest</v>
      </c>
      <c r="M34" t="str">
        <v>3 | Benatzu_Simeto_earliest</v>
      </c>
      <c r="N34" t="str">
        <v>4 | Benatzu_Creso_mean</v>
      </c>
      <c r="O34" t="str">
        <v>5 | Benatzu_Duilio_mean</v>
      </c>
      <c r="P34" t="str">
        <v>6 | Benatzu_Simeto_mean</v>
      </c>
      <c r="Q34" t="str">
        <v>7 | Benatzu_Creso_latest</v>
      </c>
      <c r="R34" t="str">
        <v>8 | Benatzu_Duilio_latest</v>
      </c>
      <c r="S34" t="str">
        <v>9 | Benatzu_Simeto_latest</v>
      </c>
    </row>
    <row r="35" spans="1:19" x14ac:dyDescent="0.25">
      <c r="A35" t="str">
        <v>Dettori2017_1987</v>
      </c>
      <c r="B35" t="str" cm="1">
        <f t="array" ref="B35:S35">TRANSPOSE(_xlfn._xlws.SORT(_xlfn._xlws.FILTER(treatments[treatment_number]&amp;" | "&amp;treatments[treatment_name],treatments[experiment_ID]=A35)))</f>
        <v>1 | Benatzu_Creso_earliest</v>
      </c>
      <c r="C35" t="str">
        <v>10 | Ussana_Creso_earliest</v>
      </c>
      <c r="D35" t="str">
        <v>11 | Ussana_Duilio_earliest</v>
      </c>
      <c r="E35" t="str">
        <v>12 | Ussana_Simeto_earliest</v>
      </c>
      <c r="F35" t="str">
        <v>13 | Ussana_Creso_mean</v>
      </c>
      <c r="G35" t="str">
        <v>14 | Ussana_Duilio_mean</v>
      </c>
      <c r="H35" t="str">
        <v>15 | Ussana_Simeto_mean</v>
      </c>
      <c r="I35" t="str">
        <v>16 | Ussana_Creso_latest</v>
      </c>
      <c r="J35" t="str">
        <v>17 | Ussana_Duilio_latest</v>
      </c>
      <c r="K35" t="str">
        <v>18 | Ussana_Simeto_latest</v>
      </c>
      <c r="L35" t="str">
        <v>2 | Benatzu_Duilio_earliest</v>
      </c>
      <c r="M35" t="str">
        <v>3 | Benatzu_Simeto_earliest</v>
      </c>
      <c r="N35" t="str">
        <v>4 | Benatzu_Creso_mean</v>
      </c>
      <c r="O35" t="str">
        <v>5 | Benatzu_Duilio_mean</v>
      </c>
      <c r="P35" t="str">
        <v>6 | Benatzu_Simeto_mean</v>
      </c>
      <c r="Q35" t="str">
        <v>7 | Benatzu_Creso_latest</v>
      </c>
      <c r="R35" t="str">
        <v>8 | Benatzu_Duilio_latest</v>
      </c>
      <c r="S35" t="str">
        <v>9 | Benatzu_Simeto_latest</v>
      </c>
    </row>
    <row r="36" spans="1:19" x14ac:dyDescent="0.25">
      <c r="A36" t="str">
        <v>Dettori2017_1988</v>
      </c>
      <c r="B36" t="str" cm="1">
        <f t="array" ref="B36:S36">TRANSPOSE(_xlfn._xlws.SORT(_xlfn._xlws.FILTER(treatments[treatment_number]&amp;" | "&amp;treatments[treatment_name],treatments[experiment_ID]=A36)))</f>
        <v>1 | Benatzu_Creso_earliest</v>
      </c>
      <c r="C36" t="str">
        <v>10 | Ussana_Creso_earliest</v>
      </c>
      <c r="D36" t="str">
        <v>11 | Ussana_Duilio_earliest</v>
      </c>
      <c r="E36" t="str">
        <v>12 | Ussana_Simeto_earliest</v>
      </c>
      <c r="F36" t="str">
        <v>13 | Ussana_Creso_mean</v>
      </c>
      <c r="G36" t="str">
        <v>14 | Ussana_Duilio_mean</v>
      </c>
      <c r="H36" t="str">
        <v>15 | Ussana_Simeto_mean</v>
      </c>
      <c r="I36" t="str">
        <v>16 | Ussana_Creso_latest</v>
      </c>
      <c r="J36" t="str">
        <v>17 | Ussana_Duilio_latest</v>
      </c>
      <c r="K36" t="str">
        <v>18 | Ussana_Simeto_latest</v>
      </c>
      <c r="L36" t="str">
        <v>2 | Benatzu_Duilio_earliest</v>
      </c>
      <c r="M36" t="str">
        <v>3 | Benatzu_Simeto_earliest</v>
      </c>
      <c r="N36" t="str">
        <v>4 | Benatzu_Creso_mean</v>
      </c>
      <c r="O36" t="str">
        <v>5 | Benatzu_Duilio_mean</v>
      </c>
      <c r="P36" t="str">
        <v>6 | Benatzu_Simeto_mean</v>
      </c>
      <c r="Q36" t="str">
        <v>7 | Benatzu_Creso_latest</v>
      </c>
      <c r="R36" t="str">
        <v>8 | Benatzu_Duilio_latest</v>
      </c>
      <c r="S36" t="str">
        <v>9 | Benatzu_Simeto_latest</v>
      </c>
    </row>
    <row r="37" spans="1:19" x14ac:dyDescent="0.25">
      <c r="A37" t="str">
        <v>Dettori2017_1989</v>
      </c>
      <c r="B37" t="str" cm="1">
        <f t="array" ref="B37:S37">TRANSPOSE(_xlfn._xlws.SORT(_xlfn._xlws.FILTER(treatments[treatment_number]&amp;" | "&amp;treatments[treatment_name],treatments[experiment_ID]=A37)))</f>
        <v>1 | Benatzu_Creso_earliest</v>
      </c>
      <c r="C37" t="str">
        <v>10 | Ussana_Creso_earliest</v>
      </c>
      <c r="D37" t="str">
        <v>11 | Ussana_Duilio_earliest</v>
      </c>
      <c r="E37" t="str">
        <v>12 | Ussana_Simeto_earliest</v>
      </c>
      <c r="F37" t="str">
        <v>13 | Ussana_Creso_mean</v>
      </c>
      <c r="G37" t="str">
        <v>14 | Ussana_Duilio_mean</v>
      </c>
      <c r="H37" t="str">
        <v>15 | Ussana_Simeto_mean</v>
      </c>
      <c r="I37" t="str">
        <v>16 | Ussana_Creso_latest</v>
      </c>
      <c r="J37" t="str">
        <v>17 | Ussana_Duilio_latest</v>
      </c>
      <c r="K37" t="str">
        <v>18 | Ussana_Simeto_latest</v>
      </c>
      <c r="L37" t="str">
        <v>2 | Benatzu_Duilio_earliest</v>
      </c>
      <c r="M37" t="str">
        <v>3 | Benatzu_Simeto_earliest</v>
      </c>
      <c r="N37" t="str">
        <v>4 | Benatzu_Creso_mean</v>
      </c>
      <c r="O37" t="str">
        <v>5 | Benatzu_Duilio_mean</v>
      </c>
      <c r="P37" t="str">
        <v>6 | Benatzu_Simeto_mean</v>
      </c>
      <c r="Q37" t="str">
        <v>7 | Benatzu_Creso_latest</v>
      </c>
      <c r="R37" t="str">
        <v>8 | Benatzu_Duilio_latest</v>
      </c>
      <c r="S37" t="str">
        <v>9 | Benatzu_Simeto_latest</v>
      </c>
    </row>
    <row r="38" spans="1:19" x14ac:dyDescent="0.25">
      <c r="A38" t="str">
        <v>Dettori2017_1990</v>
      </c>
      <c r="B38" t="str" cm="1">
        <f t="array" ref="B38:S38">TRANSPOSE(_xlfn._xlws.SORT(_xlfn._xlws.FILTER(treatments[treatment_number]&amp;" | "&amp;treatments[treatment_name],treatments[experiment_ID]=A38)))</f>
        <v>1 | Benatzu_Creso_earliest</v>
      </c>
      <c r="C38" t="str">
        <v>10 | Ussana_Creso_earliest</v>
      </c>
      <c r="D38" t="str">
        <v>11 | Ussana_Duilio_earliest</v>
      </c>
      <c r="E38" t="str">
        <v>12 | Ussana_Simeto_earliest</v>
      </c>
      <c r="F38" t="str">
        <v>13 | Ussana_Creso_mean</v>
      </c>
      <c r="G38" t="str">
        <v>14 | Ussana_Duilio_mean</v>
      </c>
      <c r="H38" t="str">
        <v>15 | Ussana_Simeto_mean</v>
      </c>
      <c r="I38" t="str">
        <v>16 | Ussana_Creso_latest</v>
      </c>
      <c r="J38" t="str">
        <v>17 | Ussana_Duilio_latest</v>
      </c>
      <c r="K38" t="str">
        <v>18 | Ussana_Simeto_latest</v>
      </c>
      <c r="L38" t="str">
        <v>2 | Benatzu_Duilio_earliest</v>
      </c>
      <c r="M38" t="str">
        <v>3 | Benatzu_Simeto_earliest</v>
      </c>
      <c r="N38" t="str">
        <v>4 | Benatzu_Creso_mean</v>
      </c>
      <c r="O38" t="str">
        <v>5 | Benatzu_Duilio_mean</v>
      </c>
      <c r="P38" t="str">
        <v>6 | Benatzu_Simeto_mean</v>
      </c>
      <c r="Q38" t="str">
        <v>7 | Benatzu_Creso_latest</v>
      </c>
      <c r="R38" t="str">
        <v>8 | Benatzu_Duilio_latest</v>
      </c>
      <c r="S38" t="str">
        <v>9 | Benatzu_Simeto_latest</v>
      </c>
    </row>
    <row r="39" spans="1:19" x14ac:dyDescent="0.25">
      <c r="A39" t="str">
        <v>Dettori2017_1991</v>
      </c>
      <c r="B39" t="str" cm="1">
        <f t="array" ref="B39:S39">TRANSPOSE(_xlfn._xlws.SORT(_xlfn._xlws.FILTER(treatments[treatment_number]&amp;" | "&amp;treatments[treatment_name],treatments[experiment_ID]=A39)))</f>
        <v>1 | Benatzu_Creso_earliest</v>
      </c>
      <c r="C39" t="str">
        <v>10 | Ussana_Creso_earliest</v>
      </c>
      <c r="D39" t="str">
        <v>11 | Ussana_Duilio_earliest</v>
      </c>
      <c r="E39" t="str">
        <v>12 | Ussana_Simeto_earliest</v>
      </c>
      <c r="F39" t="str">
        <v>13 | Ussana_Creso_mean</v>
      </c>
      <c r="G39" t="str">
        <v>14 | Ussana_Duilio_mean</v>
      </c>
      <c r="H39" t="str">
        <v>15 | Ussana_Simeto_mean</v>
      </c>
      <c r="I39" t="str">
        <v>16 | Ussana_Creso_latest</v>
      </c>
      <c r="J39" t="str">
        <v>17 | Ussana_Duilio_latest</v>
      </c>
      <c r="K39" t="str">
        <v>18 | Ussana_Simeto_latest</v>
      </c>
      <c r="L39" t="str">
        <v>2 | Benatzu_Duilio_earliest</v>
      </c>
      <c r="M39" t="str">
        <v>3 | Benatzu_Simeto_earliest</v>
      </c>
      <c r="N39" t="str">
        <v>4 | Benatzu_Creso_mean</v>
      </c>
      <c r="O39" t="str">
        <v>5 | Benatzu_Duilio_mean</v>
      </c>
      <c r="P39" t="str">
        <v>6 | Benatzu_Simeto_mean</v>
      </c>
      <c r="Q39" t="str">
        <v>7 | Benatzu_Creso_latest</v>
      </c>
      <c r="R39" t="str">
        <v>8 | Benatzu_Duilio_latest</v>
      </c>
      <c r="S39" t="str">
        <v>9 | Benatzu_Simeto_latest</v>
      </c>
    </row>
    <row r="40" spans="1:19" x14ac:dyDescent="0.25">
      <c r="A40" t="str">
        <v>Dettori2017_1992</v>
      </c>
      <c r="B40" t="str" cm="1">
        <f t="array" ref="B40:S40">TRANSPOSE(_xlfn._xlws.SORT(_xlfn._xlws.FILTER(treatments[treatment_number]&amp;" | "&amp;treatments[treatment_name],treatments[experiment_ID]=A40)))</f>
        <v>1 | Benatzu_Creso_earliest</v>
      </c>
      <c r="C40" t="str">
        <v>10 | Ussana_Creso_earliest</v>
      </c>
      <c r="D40" t="str">
        <v>11 | Ussana_Duilio_earliest</v>
      </c>
      <c r="E40" t="str">
        <v>12 | Ussana_Simeto_earliest</v>
      </c>
      <c r="F40" t="str">
        <v>13 | Ussana_Creso_mean</v>
      </c>
      <c r="G40" t="str">
        <v>14 | Ussana_Duilio_mean</v>
      </c>
      <c r="H40" t="str">
        <v>15 | Ussana_Simeto_mean</v>
      </c>
      <c r="I40" t="str">
        <v>16 | Ussana_Creso_latest</v>
      </c>
      <c r="J40" t="str">
        <v>17 | Ussana_Duilio_latest</v>
      </c>
      <c r="K40" t="str">
        <v>18 | Ussana_Simeto_latest</v>
      </c>
      <c r="L40" t="str">
        <v>2 | Benatzu_Duilio_earliest</v>
      </c>
      <c r="M40" t="str">
        <v>3 | Benatzu_Simeto_earliest</v>
      </c>
      <c r="N40" t="str">
        <v>4 | Benatzu_Creso_mean</v>
      </c>
      <c r="O40" t="str">
        <v>5 | Benatzu_Duilio_mean</v>
      </c>
      <c r="P40" t="str">
        <v>6 | Benatzu_Simeto_mean</v>
      </c>
      <c r="Q40" t="str">
        <v>7 | Benatzu_Creso_latest</v>
      </c>
      <c r="R40" t="str">
        <v>8 | Benatzu_Duilio_latest</v>
      </c>
      <c r="S40" t="str">
        <v>9 | Benatzu_Simeto_latest</v>
      </c>
    </row>
    <row r="41" spans="1:19" x14ac:dyDescent="0.25">
      <c r="A41" t="str">
        <v>Dettori2017_1993</v>
      </c>
      <c r="B41" t="str" cm="1">
        <f t="array" ref="B41:S41">TRANSPOSE(_xlfn._xlws.SORT(_xlfn._xlws.FILTER(treatments[treatment_number]&amp;" | "&amp;treatments[treatment_name],treatments[experiment_ID]=A41)))</f>
        <v>1 | Benatzu_Creso_earliest</v>
      </c>
      <c r="C41" t="str">
        <v>10 | Ussana_Creso_earliest</v>
      </c>
      <c r="D41" t="str">
        <v>11 | Ussana_Duilio_earliest</v>
      </c>
      <c r="E41" t="str">
        <v>12 | Ussana_Simeto_earliest</v>
      </c>
      <c r="F41" t="str">
        <v>13 | Ussana_Creso_mean</v>
      </c>
      <c r="G41" t="str">
        <v>14 | Ussana_Duilio_mean</v>
      </c>
      <c r="H41" t="str">
        <v>15 | Ussana_Simeto_mean</v>
      </c>
      <c r="I41" t="str">
        <v>16 | Ussana_Creso_latest</v>
      </c>
      <c r="J41" t="str">
        <v>17 | Ussana_Duilio_latest</v>
      </c>
      <c r="K41" t="str">
        <v>18 | Ussana_Simeto_latest</v>
      </c>
      <c r="L41" t="str">
        <v>2 | Benatzu_Duilio_earliest</v>
      </c>
      <c r="M41" t="str">
        <v>3 | Benatzu_Simeto_earliest</v>
      </c>
      <c r="N41" t="str">
        <v>4 | Benatzu_Creso_mean</v>
      </c>
      <c r="O41" t="str">
        <v>5 | Benatzu_Duilio_mean</v>
      </c>
      <c r="P41" t="str">
        <v>6 | Benatzu_Simeto_mean</v>
      </c>
      <c r="Q41" t="str">
        <v>7 | Benatzu_Creso_latest</v>
      </c>
      <c r="R41" t="str">
        <v>8 | Benatzu_Duilio_latest</v>
      </c>
      <c r="S41" t="str">
        <v>9 | Benatzu_Simeto_latest</v>
      </c>
    </row>
    <row r="42" spans="1:19" x14ac:dyDescent="0.25">
      <c r="A42" t="str">
        <v>Dettori2017_1994</v>
      </c>
      <c r="B42" t="str" cm="1">
        <f t="array" ref="B42:S42">TRANSPOSE(_xlfn._xlws.SORT(_xlfn._xlws.FILTER(treatments[treatment_number]&amp;" | "&amp;treatments[treatment_name],treatments[experiment_ID]=A42)))</f>
        <v>1 | Benatzu_Creso_earliest</v>
      </c>
      <c r="C42" t="str">
        <v>10 | Ussana_Creso_earliest</v>
      </c>
      <c r="D42" t="str">
        <v>11 | Ussana_Duilio_earliest</v>
      </c>
      <c r="E42" t="str">
        <v>12 | Ussana_Simeto_earliest</v>
      </c>
      <c r="F42" t="str">
        <v>13 | Ussana_Creso_mean</v>
      </c>
      <c r="G42" t="str">
        <v>14 | Ussana_Duilio_mean</v>
      </c>
      <c r="H42" t="str">
        <v>15 | Ussana_Simeto_mean</v>
      </c>
      <c r="I42" t="str">
        <v>16 | Ussana_Creso_latest</v>
      </c>
      <c r="J42" t="str">
        <v>17 | Ussana_Duilio_latest</v>
      </c>
      <c r="K42" t="str">
        <v>18 | Ussana_Simeto_latest</v>
      </c>
      <c r="L42" t="str">
        <v>2 | Benatzu_Duilio_earliest</v>
      </c>
      <c r="M42" t="str">
        <v>3 | Benatzu_Simeto_earliest</v>
      </c>
      <c r="N42" t="str">
        <v>4 | Benatzu_Creso_mean</v>
      </c>
      <c r="O42" t="str">
        <v>5 | Benatzu_Duilio_mean</v>
      </c>
      <c r="P42" t="str">
        <v>6 | Benatzu_Simeto_mean</v>
      </c>
      <c r="Q42" t="str">
        <v>7 | Benatzu_Creso_latest</v>
      </c>
      <c r="R42" t="str">
        <v>8 | Benatzu_Duilio_latest</v>
      </c>
      <c r="S42" t="str">
        <v>9 | Benatzu_Simeto_latest</v>
      </c>
    </row>
    <row r="43" spans="1:19" x14ac:dyDescent="0.25">
      <c r="A43" t="str">
        <v>Dettori2017_1995</v>
      </c>
      <c r="B43" t="str" cm="1">
        <f t="array" ref="B43:S43">TRANSPOSE(_xlfn._xlws.SORT(_xlfn._xlws.FILTER(treatments[treatment_number]&amp;" | "&amp;treatments[treatment_name],treatments[experiment_ID]=A43)))</f>
        <v>1 | Benatzu_Creso_earliest</v>
      </c>
      <c r="C43" t="str">
        <v>10 | Ussana_Creso_earliest</v>
      </c>
      <c r="D43" t="str">
        <v>11 | Ussana_Duilio_earliest</v>
      </c>
      <c r="E43" t="str">
        <v>12 | Ussana_Simeto_earliest</v>
      </c>
      <c r="F43" t="str">
        <v>13 | Ussana_Creso_mean</v>
      </c>
      <c r="G43" t="str">
        <v>14 | Ussana_Duilio_mean</v>
      </c>
      <c r="H43" t="str">
        <v>15 | Ussana_Simeto_mean</v>
      </c>
      <c r="I43" t="str">
        <v>16 | Ussana_Creso_latest</v>
      </c>
      <c r="J43" t="str">
        <v>17 | Ussana_Duilio_latest</v>
      </c>
      <c r="K43" t="str">
        <v>18 | Ussana_Simeto_latest</v>
      </c>
      <c r="L43" t="str">
        <v>2 | Benatzu_Duilio_earliest</v>
      </c>
      <c r="M43" t="str">
        <v>3 | Benatzu_Simeto_earliest</v>
      </c>
      <c r="N43" t="str">
        <v>4 | Benatzu_Creso_mean</v>
      </c>
      <c r="O43" t="str">
        <v>5 | Benatzu_Duilio_mean</v>
      </c>
      <c r="P43" t="str">
        <v>6 | Benatzu_Simeto_mean</v>
      </c>
      <c r="Q43" t="str">
        <v>7 | Benatzu_Creso_latest</v>
      </c>
      <c r="R43" t="str">
        <v>8 | Benatzu_Duilio_latest</v>
      </c>
      <c r="S43" t="str">
        <v>9 | Benatzu_Simeto_latest</v>
      </c>
    </row>
    <row r="44" spans="1:19" x14ac:dyDescent="0.25">
      <c r="A44" t="str">
        <v>Dettori2017_1996</v>
      </c>
      <c r="B44" t="str" cm="1">
        <f t="array" ref="B44:S44">TRANSPOSE(_xlfn._xlws.SORT(_xlfn._xlws.FILTER(treatments[treatment_number]&amp;" | "&amp;treatments[treatment_name],treatments[experiment_ID]=A44)))</f>
        <v>1 | Benatzu_Creso_earliest</v>
      </c>
      <c r="C44" t="str">
        <v>10 | Ussana_Creso_earliest</v>
      </c>
      <c r="D44" t="str">
        <v>11 | Ussana_Duilio_earliest</v>
      </c>
      <c r="E44" t="str">
        <v>12 | Ussana_Simeto_earliest</v>
      </c>
      <c r="F44" t="str">
        <v>13 | Ussana_Creso_mean</v>
      </c>
      <c r="G44" t="str">
        <v>14 | Ussana_Duilio_mean</v>
      </c>
      <c r="H44" t="str">
        <v>15 | Ussana_Simeto_mean</v>
      </c>
      <c r="I44" t="str">
        <v>16 | Ussana_Creso_latest</v>
      </c>
      <c r="J44" t="str">
        <v>17 | Ussana_Duilio_latest</v>
      </c>
      <c r="K44" t="str">
        <v>18 | Ussana_Simeto_latest</v>
      </c>
      <c r="L44" t="str">
        <v>2 | Benatzu_Duilio_earliest</v>
      </c>
      <c r="M44" t="str">
        <v>3 | Benatzu_Simeto_earliest</v>
      </c>
      <c r="N44" t="str">
        <v>4 | Benatzu_Creso_mean</v>
      </c>
      <c r="O44" t="str">
        <v>5 | Benatzu_Duilio_mean</v>
      </c>
      <c r="P44" t="str">
        <v>6 | Benatzu_Simeto_mean</v>
      </c>
      <c r="Q44" t="str">
        <v>7 | Benatzu_Creso_latest</v>
      </c>
      <c r="R44" t="str">
        <v>8 | Benatzu_Duilio_latest</v>
      </c>
      <c r="S44" t="str">
        <v>9 | Benatzu_Simeto_latest</v>
      </c>
    </row>
    <row r="45" spans="1:19" x14ac:dyDescent="0.25">
      <c r="A45" t="str">
        <v>Dettori2017_1997</v>
      </c>
      <c r="B45" t="str" cm="1">
        <f t="array" ref="B45:S45">TRANSPOSE(_xlfn._xlws.SORT(_xlfn._xlws.FILTER(treatments[treatment_number]&amp;" | "&amp;treatments[treatment_name],treatments[experiment_ID]=A45)))</f>
        <v>1 | Benatzu_Creso_earliest</v>
      </c>
      <c r="C45" t="str">
        <v>10 | Ussana_Creso_earliest</v>
      </c>
      <c r="D45" t="str">
        <v>11 | Ussana_Duilio_earliest</v>
      </c>
      <c r="E45" t="str">
        <v>12 | Ussana_Simeto_earliest</v>
      </c>
      <c r="F45" t="str">
        <v>13 | Ussana_Creso_mean</v>
      </c>
      <c r="G45" t="str">
        <v>14 | Ussana_Duilio_mean</v>
      </c>
      <c r="H45" t="str">
        <v>15 | Ussana_Simeto_mean</v>
      </c>
      <c r="I45" t="str">
        <v>16 | Ussana_Creso_latest</v>
      </c>
      <c r="J45" t="str">
        <v>17 | Ussana_Duilio_latest</v>
      </c>
      <c r="K45" t="str">
        <v>18 | Ussana_Simeto_latest</v>
      </c>
      <c r="L45" t="str">
        <v>2 | Benatzu_Duilio_earliest</v>
      </c>
      <c r="M45" t="str">
        <v>3 | Benatzu_Simeto_earliest</v>
      </c>
      <c r="N45" t="str">
        <v>4 | Benatzu_Creso_mean</v>
      </c>
      <c r="O45" t="str">
        <v>5 | Benatzu_Duilio_mean</v>
      </c>
      <c r="P45" t="str">
        <v>6 | Benatzu_Simeto_mean</v>
      </c>
      <c r="Q45" t="str">
        <v>7 | Benatzu_Creso_latest</v>
      </c>
      <c r="R45" t="str">
        <v>8 | Benatzu_Duilio_latest</v>
      </c>
      <c r="S45" t="str">
        <v>9 | Benatzu_Simeto_latest</v>
      </c>
    </row>
    <row r="46" spans="1:19" x14ac:dyDescent="0.25">
      <c r="A46" t="str">
        <v>Dettori2017_1998</v>
      </c>
      <c r="B46" t="str" cm="1">
        <f t="array" ref="B46:S46">TRANSPOSE(_xlfn._xlws.SORT(_xlfn._xlws.FILTER(treatments[treatment_number]&amp;" | "&amp;treatments[treatment_name],treatments[experiment_ID]=A46)))</f>
        <v>1 | Benatzu_Creso_earliest</v>
      </c>
      <c r="C46" t="str">
        <v>10 | Ussana_Creso_earliest</v>
      </c>
      <c r="D46" t="str">
        <v>11 | Ussana_Duilio_earliest</v>
      </c>
      <c r="E46" t="str">
        <v>12 | Ussana_Simeto_earliest</v>
      </c>
      <c r="F46" t="str">
        <v>13 | Ussana_Creso_mean</v>
      </c>
      <c r="G46" t="str">
        <v>14 | Ussana_Duilio_mean</v>
      </c>
      <c r="H46" t="str">
        <v>15 | Ussana_Simeto_mean</v>
      </c>
      <c r="I46" t="str">
        <v>16 | Ussana_Creso_latest</v>
      </c>
      <c r="J46" t="str">
        <v>17 | Ussana_Duilio_latest</v>
      </c>
      <c r="K46" t="str">
        <v>18 | Ussana_Simeto_latest</v>
      </c>
      <c r="L46" t="str">
        <v>2 | Benatzu_Duilio_earliest</v>
      </c>
      <c r="M46" t="str">
        <v>3 | Benatzu_Simeto_earliest</v>
      </c>
      <c r="N46" t="str">
        <v>4 | Benatzu_Creso_mean</v>
      </c>
      <c r="O46" t="str">
        <v>5 | Benatzu_Duilio_mean</v>
      </c>
      <c r="P46" t="str">
        <v>6 | Benatzu_Simeto_mean</v>
      </c>
      <c r="Q46" t="str">
        <v>7 | Benatzu_Creso_latest</v>
      </c>
      <c r="R46" t="str">
        <v>8 | Benatzu_Duilio_latest</v>
      </c>
      <c r="S46" t="str">
        <v>9 | Benatzu_Simeto_latest</v>
      </c>
    </row>
    <row r="47" spans="1:19" x14ac:dyDescent="0.25">
      <c r="A47" t="str">
        <v>Dettori2017_1999</v>
      </c>
      <c r="B47" t="str" cm="1">
        <f t="array" ref="B47:S47">TRANSPOSE(_xlfn._xlws.SORT(_xlfn._xlws.FILTER(treatments[treatment_number]&amp;" | "&amp;treatments[treatment_name],treatments[experiment_ID]=A47)))</f>
        <v>1 | Benatzu_Creso_earliest</v>
      </c>
      <c r="C47" t="str">
        <v>10 | Ussana_Creso_earliest</v>
      </c>
      <c r="D47" t="str">
        <v>11 | Ussana_Duilio_earliest</v>
      </c>
      <c r="E47" t="str">
        <v>12 | Ussana_Simeto_earliest</v>
      </c>
      <c r="F47" t="str">
        <v>13 | Ussana_Creso_mean</v>
      </c>
      <c r="G47" t="str">
        <v>14 | Ussana_Duilio_mean</v>
      </c>
      <c r="H47" t="str">
        <v>15 | Ussana_Simeto_mean</v>
      </c>
      <c r="I47" t="str">
        <v>16 | Ussana_Creso_latest</v>
      </c>
      <c r="J47" t="str">
        <v>17 | Ussana_Duilio_latest</v>
      </c>
      <c r="K47" t="str">
        <v>18 | Ussana_Simeto_latest</v>
      </c>
      <c r="L47" t="str">
        <v>2 | Benatzu_Duilio_earliest</v>
      </c>
      <c r="M47" t="str">
        <v>3 | Benatzu_Simeto_earliest</v>
      </c>
      <c r="N47" t="str">
        <v>4 | Benatzu_Creso_mean</v>
      </c>
      <c r="O47" t="str">
        <v>5 | Benatzu_Duilio_mean</v>
      </c>
      <c r="P47" t="str">
        <v>6 | Benatzu_Simeto_mean</v>
      </c>
      <c r="Q47" t="str">
        <v>7 | Benatzu_Creso_latest</v>
      </c>
      <c r="R47" t="str">
        <v>8 | Benatzu_Duilio_latest</v>
      </c>
      <c r="S47" t="str">
        <v>9 | Benatzu_Simeto_latest</v>
      </c>
    </row>
    <row r="48" spans="1:19" x14ac:dyDescent="0.25">
      <c r="A48" t="str">
        <v>Dettori2017_2000</v>
      </c>
      <c r="B48" t="str" cm="1">
        <f t="array" ref="B48:S48">TRANSPOSE(_xlfn._xlws.SORT(_xlfn._xlws.FILTER(treatments[treatment_number]&amp;" | "&amp;treatments[treatment_name],treatments[experiment_ID]=A48)))</f>
        <v>1 | Benatzu_Creso_earliest</v>
      </c>
      <c r="C48" t="str">
        <v>10 | Ussana_Creso_earliest</v>
      </c>
      <c r="D48" t="str">
        <v>11 | Ussana_Duilio_earliest</v>
      </c>
      <c r="E48" t="str">
        <v>12 | Ussana_Simeto_earliest</v>
      </c>
      <c r="F48" t="str">
        <v>13 | Ussana_Creso_mean</v>
      </c>
      <c r="G48" t="str">
        <v>14 | Ussana_Duilio_mean</v>
      </c>
      <c r="H48" t="str">
        <v>15 | Ussana_Simeto_mean</v>
      </c>
      <c r="I48" t="str">
        <v>16 | Ussana_Creso_latest</v>
      </c>
      <c r="J48" t="str">
        <v>17 | Ussana_Duilio_latest</v>
      </c>
      <c r="K48" t="str">
        <v>18 | Ussana_Simeto_latest</v>
      </c>
      <c r="L48" t="str">
        <v>2 | Benatzu_Duilio_earliest</v>
      </c>
      <c r="M48" t="str">
        <v>3 | Benatzu_Simeto_earliest</v>
      </c>
      <c r="N48" t="str">
        <v>4 | Benatzu_Creso_mean</v>
      </c>
      <c r="O48" t="str">
        <v>5 | Benatzu_Duilio_mean</v>
      </c>
      <c r="P48" t="str">
        <v>6 | Benatzu_Simeto_mean</v>
      </c>
      <c r="Q48" t="str">
        <v>7 | Benatzu_Creso_latest</v>
      </c>
      <c r="R48" t="str">
        <v>8 | Benatzu_Duilio_latest</v>
      </c>
      <c r="S48" t="str">
        <v>9 | Benatzu_Simeto_latest</v>
      </c>
    </row>
    <row r="49" spans="1:19" x14ac:dyDescent="0.25">
      <c r="A49" t="str">
        <v>Dettori2017_2001</v>
      </c>
      <c r="B49" t="str" cm="1">
        <f t="array" ref="B49:S49">TRANSPOSE(_xlfn._xlws.SORT(_xlfn._xlws.FILTER(treatments[treatment_number]&amp;" | "&amp;treatments[treatment_name],treatments[experiment_ID]=A49)))</f>
        <v>1 | Benatzu_Creso_earliest</v>
      </c>
      <c r="C49" t="str">
        <v>10 | Ussana_Creso_earliest</v>
      </c>
      <c r="D49" t="str">
        <v>11 | Ussana_Duilio_earliest</v>
      </c>
      <c r="E49" t="str">
        <v>12 | Ussana_Simeto_earliest</v>
      </c>
      <c r="F49" t="str">
        <v>13 | Ussana_Creso_mean</v>
      </c>
      <c r="G49" t="str">
        <v>14 | Ussana_Duilio_mean</v>
      </c>
      <c r="H49" t="str">
        <v>15 | Ussana_Simeto_mean</v>
      </c>
      <c r="I49" t="str">
        <v>16 | Ussana_Creso_latest</v>
      </c>
      <c r="J49" t="str">
        <v>17 | Ussana_Duilio_latest</v>
      </c>
      <c r="K49" t="str">
        <v>18 | Ussana_Simeto_latest</v>
      </c>
      <c r="L49" t="str">
        <v>2 | Benatzu_Duilio_earliest</v>
      </c>
      <c r="M49" t="str">
        <v>3 | Benatzu_Simeto_earliest</v>
      </c>
      <c r="N49" t="str">
        <v>4 | Benatzu_Creso_mean</v>
      </c>
      <c r="O49" t="str">
        <v>5 | Benatzu_Duilio_mean</v>
      </c>
      <c r="P49" t="str">
        <v>6 | Benatzu_Simeto_mean</v>
      </c>
      <c r="Q49" t="str">
        <v>7 | Benatzu_Creso_latest</v>
      </c>
      <c r="R49" t="str">
        <v>8 | Benatzu_Duilio_latest</v>
      </c>
      <c r="S49" t="str">
        <v>9 | Benatzu_Simeto_latest</v>
      </c>
    </row>
    <row r="50" spans="1:19" x14ac:dyDescent="0.25">
      <c r="A50" t="str">
        <v>Dettori2017_2002</v>
      </c>
      <c r="B50" t="str" cm="1">
        <f t="array" ref="B50:S50">TRANSPOSE(_xlfn._xlws.SORT(_xlfn._xlws.FILTER(treatments[treatment_number]&amp;" | "&amp;treatments[treatment_name],treatments[experiment_ID]=A50)))</f>
        <v>1 | Benatzu_Creso_earliest</v>
      </c>
      <c r="C50" t="str">
        <v>10 | Ussana_Creso_earliest</v>
      </c>
      <c r="D50" t="str">
        <v>11 | Ussana_Duilio_earliest</v>
      </c>
      <c r="E50" t="str">
        <v>12 | Ussana_Simeto_earliest</v>
      </c>
      <c r="F50" t="str">
        <v>13 | Ussana_Creso_mean</v>
      </c>
      <c r="G50" t="str">
        <v>14 | Ussana_Duilio_mean</v>
      </c>
      <c r="H50" t="str">
        <v>15 | Ussana_Simeto_mean</v>
      </c>
      <c r="I50" t="str">
        <v>16 | Ussana_Creso_latest</v>
      </c>
      <c r="J50" t="str">
        <v>17 | Ussana_Duilio_latest</v>
      </c>
      <c r="K50" t="str">
        <v>18 | Ussana_Simeto_latest</v>
      </c>
      <c r="L50" t="str">
        <v>2 | Benatzu_Duilio_earliest</v>
      </c>
      <c r="M50" t="str">
        <v>3 | Benatzu_Simeto_earliest</v>
      </c>
      <c r="N50" t="str">
        <v>4 | Benatzu_Creso_mean</v>
      </c>
      <c r="O50" t="str">
        <v>5 | Benatzu_Duilio_mean</v>
      </c>
      <c r="P50" t="str">
        <v>6 | Benatzu_Simeto_mean</v>
      </c>
      <c r="Q50" t="str">
        <v>7 | Benatzu_Creso_latest</v>
      </c>
      <c r="R50" t="str">
        <v>8 | Benatzu_Duilio_latest</v>
      </c>
      <c r="S50" t="str">
        <v>9 | Benatzu_Simeto_latest</v>
      </c>
    </row>
    <row r="51" spans="1:19" x14ac:dyDescent="0.25">
      <c r="A51" t="str">
        <v>Dettori2017_2003</v>
      </c>
      <c r="B51" t="str" cm="1">
        <f t="array" ref="B51:S51">TRANSPOSE(_xlfn._xlws.SORT(_xlfn._xlws.FILTER(treatments[treatment_number]&amp;" | "&amp;treatments[treatment_name],treatments[experiment_ID]=A51)))</f>
        <v>1 | Benatzu_Creso_earliest</v>
      </c>
      <c r="C51" t="str">
        <v>10 | Ussana_Creso_earliest</v>
      </c>
      <c r="D51" t="str">
        <v>11 | Ussana_Duilio_earliest</v>
      </c>
      <c r="E51" t="str">
        <v>12 | Ussana_Simeto_earliest</v>
      </c>
      <c r="F51" t="str">
        <v>13 | Ussana_Creso_mean</v>
      </c>
      <c r="G51" t="str">
        <v>14 | Ussana_Duilio_mean</v>
      </c>
      <c r="H51" t="str">
        <v>15 | Ussana_Simeto_mean</v>
      </c>
      <c r="I51" t="str">
        <v>16 | Ussana_Creso_latest</v>
      </c>
      <c r="J51" t="str">
        <v>17 | Ussana_Duilio_latest</v>
      </c>
      <c r="K51" t="str">
        <v>18 | Ussana_Simeto_latest</v>
      </c>
      <c r="L51" t="str">
        <v>2 | Benatzu_Duilio_earliest</v>
      </c>
      <c r="M51" t="str">
        <v>3 | Benatzu_Simeto_earliest</v>
      </c>
      <c r="N51" t="str">
        <v>4 | Benatzu_Creso_mean</v>
      </c>
      <c r="O51" t="str">
        <v>5 | Benatzu_Duilio_mean</v>
      </c>
      <c r="P51" t="str">
        <v>6 | Benatzu_Simeto_mean</v>
      </c>
      <c r="Q51" t="str">
        <v>7 | Benatzu_Creso_latest</v>
      </c>
      <c r="R51" t="str">
        <v>8 | Benatzu_Duilio_latest</v>
      </c>
      <c r="S51" t="str">
        <v>9 | Benatzu_Simeto_latest</v>
      </c>
    </row>
    <row r="52" spans="1:19" x14ac:dyDescent="0.25">
      <c r="A52" t="str">
        <v>Dettori2017_2004</v>
      </c>
      <c r="B52" t="str" cm="1">
        <f t="array" ref="B52:S52">TRANSPOSE(_xlfn._xlws.SORT(_xlfn._xlws.FILTER(treatments[treatment_number]&amp;" | "&amp;treatments[treatment_name],treatments[experiment_ID]=A52)))</f>
        <v>1 | Benatzu_Creso_earliest</v>
      </c>
      <c r="C52" t="str">
        <v>10 | Ussana_Creso_earliest</v>
      </c>
      <c r="D52" t="str">
        <v>11 | Ussana_Duilio_earliest</v>
      </c>
      <c r="E52" t="str">
        <v>12 | Ussana_Simeto_earliest</v>
      </c>
      <c r="F52" t="str">
        <v>13 | Ussana_Creso_mean</v>
      </c>
      <c r="G52" t="str">
        <v>14 | Ussana_Duilio_mean</v>
      </c>
      <c r="H52" t="str">
        <v>15 | Ussana_Simeto_mean</v>
      </c>
      <c r="I52" t="str">
        <v>16 | Ussana_Creso_latest</v>
      </c>
      <c r="J52" t="str">
        <v>17 | Ussana_Duilio_latest</v>
      </c>
      <c r="K52" t="str">
        <v>18 | Ussana_Simeto_latest</v>
      </c>
      <c r="L52" t="str">
        <v>2 | Benatzu_Duilio_earliest</v>
      </c>
      <c r="M52" t="str">
        <v>3 | Benatzu_Simeto_earliest</v>
      </c>
      <c r="N52" t="str">
        <v>4 | Benatzu_Creso_mean</v>
      </c>
      <c r="O52" t="str">
        <v>5 | Benatzu_Duilio_mean</v>
      </c>
      <c r="P52" t="str">
        <v>6 | Benatzu_Simeto_mean</v>
      </c>
      <c r="Q52" t="str">
        <v>7 | Benatzu_Creso_latest</v>
      </c>
      <c r="R52" t="str">
        <v>8 | Benatzu_Duilio_latest</v>
      </c>
      <c r="S52" t="str">
        <v>9 | Benatzu_Simeto_latest</v>
      </c>
    </row>
    <row r="53" spans="1:19" x14ac:dyDescent="0.25">
      <c r="A53" t="str">
        <v>Dueri2022_2013</v>
      </c>
      <c r="B53" t="str" cm="1">
        <f t="array" ref="B53:C53">TRANSPOSE(_xlfn._xlws.SORT(_xlfn._xlws.FILTER(treatments[treatment_number]&amp;" | "&amp;treatments[treatment_name],treatments[experiment_ID]=A53)))</f>
        <v xml:space="preserve">1 | </v>
      </c>
      <c r="C53" t="str">
        <v xml:space="preserve">2 | </v>
      </c>
    </row>
    <row r="54" spans="1:19" x14ac:dyDescent="0.25">
      <c r="A54" t="str">
        <v>Dueri2022_2014</v>
      </c>
      <c r="B54" t="str" cm="1">
        <f t="array" ref="B54:D54">TRANSPOSE(_xlfn._xlws.SORT(_xlfn._xlws.FILTER(treatments[treatment_number]&amp;" | "&amp;treatments[treatment_name],treatments[experiment_ID]=A54)))</f>
        <v xml:space="preserve">1 | </v>
      </c>
      <c r="C54" t="str">
        <v xml:space="preserve">2 | </v>
      </c>
      <c r="D54" t="str">
        <v xml:space="preserve">3 | </v>
      </c>
    </row>
    <row r="55" spans="1:19" x14ac:dyDescent="0.25">
      <c r="A55" t="str">
        <v>Dueri2022_2015</v>
      </c>
      <c r="B55" t="str" cm="1">
        <f t="array" ref="B55:E55">TRANSPOSE(_xlfn._xlws.SORT(_xlfn._xlws.FILTER(treatments[treatment_number]&amp;" | "&amp;treatments[treatment_name],treatments[experiment_ID]=A55)))</f>
        <v xml:space="preserve">1 | </v>
      </c>
      <c r="C55" t="str">
        <v xml:space="preserve">2 | </v>
      </c>
      <c r="D55" t="str">
        <v xml:space="preserve">3 | </v>
      </c>
      <c r="E55" t="str">
        <v xml:space="preserve">4 | </v>
      </c>
    </row>
    <row r="56" spans="1:19" x14ac:dyDescent="0.25">
      <c r="A56" t="str">
        <v>Dueri2022_2016</v>
      </c>
      <c r="B56" t="str" cm="1">
        <f t="array" ref="B56:E56">TRANSPOSE(_xlfn._xlws.SORT(_xlfn._xlws.FILTER(treatments[treatment_number]&amp;" | "&amp;treatments[treatment_name],treatments[experiment_ID]=A56)))</f>
        <v xml:space="preserve">1 | </v>
      </c>
      <c r="C56" t="str">
        <v xml:space="preserve">2 | </v>
      </c>
      <c r="D56" t="str">
        <v xml:space="preserve">3 | </v>
      </c>
      <c r="E56" t="str">
        <v xml:space="preserve">4 | </v>
      </c>
    </row>
    <row r="57" spans="1:19" x14ac:dyDescent="0.25">
      <c r="A57" t="str">
        <v>Dueri2022_2017</v>
      </c>
      <c r="B57" t="str" cm="1">
        <f t="array" ref="B57:E57">TRANSPOSE(_xlfn._xlws.SORT(_xlfn._xlws.FILTER(treatments[treatment_number]&amp;" | "&amp;treatments[treatment_name],treatments[experiment_ID]=A57)))</f>
        <v xml:space="preserve">1 | </v>
      </c>
      <c r="C57" t="str">
        <v xml:space="preserve">2 | </v>
      </c>
      <c r="D57" t="str">
        <v xml:space="preserve">3 | </v>
      </c>
      <c r="E57" t="str">
        <v xml:space="preserve">4 | </v>
      </c>
    </row>
    <row r="58" spans="1:19" x14ac:dyDescent="0.25">
      <c r="A58" t="str">
        <v>Dueri2022_2018</v>
      </c>
      <c r="B58" t="str" cm="1">
        <f t="array" ref="B58:D58">TRANSPOSE(_xlfn._xlws.SORT(_xlfn._xlws.FILTER(treatments[treatment_number]&amp;" | "&amp;treatments[treatment_name],treatments[experiment_ID]=A58)))</f>
        <v xml:space="preserve">1 | </v>
      </c>
      <c r="C58" t="str">
        <v xml:space="preserve">2 | </v>
      </c>
      <c r="D58" t="str">
        <v xml:space="preserve">3 | </v>
      </c>
    </row>
    <row r="59" spans="1:19" x14ac:dyDescent="0.25">
      <c r="A59" t="str">
        <v>Fernando2013_2007</v>
      </c>
      <c r="B59" t="str" cm="1">
        <f t="array" ref="B59:I59">TRANSPOSE(_xlfn._xlws.SORT(_xlfn._xlws.FILTER(treatments[treatment_number]&amp;" | "&amp;treatments[treatment_name],treatments[experiment_ID]=A59)))</f>
        <v>1 | Yitpi_TOS1_rainfed_e[CO2]</v>
      </c>
      <c r="C59" t="str">
        <v>2 | Janz_TOS1_rainfed_e[CO2]</v>
      </c>
      <c r="D59" t="str">
        <v>3 | Yitpi_TOS2_rainfed_e[CO2]</v>
      </c>
      <c r="E59" t="str">
        <v>4 | Janz_TOS2_rainfed_e[CO2]</v>
      </c>
      <c r="F59" t="str">
        <v>5 | Yitpi_TOS1_rainfed_a[CO2]</v>
      </c>
      <c r="G59" t="str">
        <v>6 | Janz_TOS1_rainfed_a[CO2]</v>
      </c>
      <c r="H59" t="str">
        <v>7 | Yitpi_TOS2_rainfed_a[CO2]</v>
      </c>
      <c r="I59" t="str">
        <v>8 | Janz_TOS2_rainfed_a[CO2]</v>
      </c>
    </row>
    <row r="60" spans="1:19" x14ac:dyDescent="0.25">
      <c r="A60" t="str">
        <v>Fernando2013_2008</v>
      </c>
      <c r="B60" t="str" cm="1">
        <f t="array" ref="B60:Q60">TRANSPOSE(_xlfn._xlws.SORT(_xlfn._xlws.FILTER(treatments[treatment_number]&amp;" | "&amp;treatments[treatment_name],treatments[experiment_ID]=A60)))</f>
        <v>1 | Yitpi_TOS1_rainfed_a[CO2]</v>
      </c>
      <c r="C60" t="str">
        <v>10 | Janz_TOS1_rainfed_e[CO2]</v>
      </c>
      <c r="D60" t="str">
        <v>11 | Yitpi_TOS2_rainfed_e[CO2]</v>
      </c>
      <c r="E60" t="str">
        <v>12 | Janz_TOS2_rainfed_e[CO2]</v>
      </c>
      <c r="F60" t="str">
        <v>13 | Yitpi_TOS1_irrigated_e[CO2]</v>
      </c>
      <c r="G60" t="str">
        <v>14 | Janz_TOS1_irrigated_e[CO2]</v>
      </c>
      <c r="H60" t="str">
        <v>15 | Yitpi_TOS2_irrigated_e[CO2]</v>
      </c>
      <c r="I60" t="str">
        <v>16 | Janz_TOS2_irrigated_e[CO2]</v>
      </c>
      <c r="J60" t="str">
        <v>2 | Janz_TOS1_rainfed_a[CO2]</v>
      </c>
      <c r="K60" t="str">
        <v>3 | Yitpi_TOS2_rainfed_a[CO2]</v>
      </c>
      <c r="L60" t="str">
        <v>4 | Janz_TOS2_rainfed_a[CO2]</v>
      </c>
      <c r="M60" t="str">
        <v>5 | Yitpi_TOS1_irrigated_a[CO2]</v>
      </c>
      <c r="N60" t="str">
        <v>6 | Janz_TOS1_irrigated_a[CO2]</v>
      </c>
      <c r="O60" t="str">
        <v>7 | Yitpi_TOS2_irrigated_a[CO2]</v>
      </c>
      <c r="P60" t="str">
        <v>8 | Janz_TOS2_irrigated_a[CO2]</v>
      </c>
      <c r="Q60" t="str">
        <v>9 | Yitpi_TOS1_rainfed_e[CO2]</v>
      </c>
    </row>
    <row r="61" spans="1:19" x14ac:dyDescent="0.25">
      <c r="A61" t="str">
        <v>Fernando2013_2009</v>
      </c>
      <c r="B61" t="str" cm="1">
        <f t="array" ref="B61:Q61">TRANSPOSE(_xlfn._xlws.SORT(_xlfn._xlws.FILTER(treatments[treatment_number]&amp;" | "&amp;treatments[treatment_name],treatments[experiment_ID]=A61)))</f>
        <v>1 | Yitpi_TOS1_rainfed_a[CO2]</v>
      </c>
      <c r="C61" t="str">
        <v>10 | Janz_TOS1_rainfed_e[CO2]</v>
      </c>
      <c r="D61" t="str">
        <v>11 | Yitpi_TOS2_rainfed_e[CO2]</v>
      </c>
      <c r="E61" t="str">
        <v>12 | Janz_TOS2_rainfed_e[CO2]</v>
      </c>
      <c r="F61" t="str">
        <v>13 | Yitpi_TOS1_irrigated_e[CO2]</v>
      </c>
      <c r="G61" t="str">
        <v>14 | Janz_TOS1_irrigated_e[CO2]</v>
      </c>
      <c r="H61" t="str">
        <v>15 | Yitpi_TOS2_irrigated_e[CO2]</v>
      </c>
      <c r="I61" t="str">
        <v>16 | Janz_TOS2_irrigated_e[CO2]</v>
      </c>
      <c r="J61" t="str">
        <v>2 | Janz_TOS1_rainfed_a[CO2]</v>
      </c>
      <c r="K61" t="str">
        <v>3 | Yitpi_TOS2_rainfed_a[CO2]</v>
      </c>
      <c r="L61" t="str">
        <v>4 | Janz_TOS2_rainfed_a[CO2]</v>
      </c>
      <c r="M61" t="str">
        <v>5 | Yitpi_TOS1_irrigated_a[CO2]</v>
      </c>
      <c r="N61" t="str">
        <v>6 | Janz_TOS1_irrigated_a[CO2]</v>
      </c>
      <c r="O61" t="str">
        <v>7 | Yitpi_TOS2_irrigated_a[CO2]</v>
      </c>
      <c r="P61" t="str">
        <v>8 | Janz_TOS2_irrigated_a[CO2]</v>
      </c>
      <c r="Q61" t="str">
        <v>9 | Yitpi_TOS1_rainfed_e[CO2]</v>
      </c>
    </row>
    <row r="62" spans="1:19" x14ac:dyDescent="0.25">
      <c r="A62" t="str">
        <v>Hunsaker1996_1993</v>
      </c>
      <c r="B62" t="str" cm="1">
        <f t="array" ref="B62:C62">TRANSPOSE(_xlfn._xlws.SORT(_xlfn._xlws.FILTER(treatments[treatment_number]&amp;" | "&amp;treatments[treatment_name],treatments[experiment_ID]=A62)))</f>
        <v>1 | WET</v>
      </c>
      <c r="C62" t="str">
        <v>2 | DRY</v>
      </c>
    </row>
    <row r="63" spans="1:19" x14ac:dyDescent="0.25">
      <c r="A63" t="str">
        <v>Hunsaker1996_1994</v>
      </c>
      <c r="B63" t="str" cm="1">
        <f t="array" ref="B63:C63">TRANSPOSE(_xlfn._xlws.SORT(_xlfn._xlws.FILTER(treatments[treatment_number]&amp;" | "&amp;treatments[treatment_name],treatments[experiment_ID]=A63)))</f>
        <v>1 | WET</v>
      </c>
      <c r="C63" t="str">
        <v>2 | DRY</v>
      </c>
    </row>
    <row r="64" spans="1:19" x14ac:dyDescent="0.25">
      <c r="A64" t="str">
        <v>Iqba2014_1998</v>
      </c>
      <c r="B64" t="str" cm="1">
        <f t="array" ref="B64:F64">TRANSPOSE(_xlfn._xlws.SORT(_xlfn._xlws.FILTER(treatments[treatment_number]&amp;" | "&amp;treatments[treatment_name],treatments[experiment_ID]=A64)))</f>
        <v>1 | TreatmentA</v>
      </c>
      <c r="C64" t="str">
        <v>2 | TreatmentB</v>
      </c>
      <c r="D64" t="str">
        <v>3 | TreatmentC</v>
      </c>
      <c r="E64" t="str">
        <v>4 | TreatmentD</v>
      </c>
      <c r="F64" t="str">
        <v>5 | TreatmentE</v>
      </c>
    </row>
    <row r="65" spans="1:6" x14ac:dyDescent="0.25">
      <c r="A65" t="str">
        <v>Iqba2014_1999</v>
      </c>
      <c r="B65" t="str" cm="1">
        <f t="array" ref="B65:F65">TRANSPOSE(_xlfn._xlws.SORT(_xlfn._xlws.FILTER(treatments[treatment_number]&amp;" | "&amp;treatments[treatment_name],treatments[experiment_ID]=A65)))</f>
        <v>1 | TreatmentA</v>
      </c>
      <c r="C65" t="str">
        <v>2 | TreatmentB</v>
      </c>
      <c r="D65" t="str">
        <v>3 | TreatmentC</v>
      </c>
      <c r="E65" t="str">
        <v>4 | TreatmentD</v>
      </c>
      <c r="F65" t="str">
        <v>5 | TreatmentE</v>
      </c>
    </row>
    <row r="66" spans="1:6" x14ac:dyDescent="0.25">
      <c r="A66" t="str">
        <v>Iqba2014_2000</v>
      </c>
      <c r="B66" t="str" cm="1">
        <f t="array" ref="B66:F66">TRANSPOSE(_xlfn._xlws.SORT(_xlfn._xlws.FILTER(treatments[treatment_number]&amp;" | "&amp;treatments[treatment_name],treatments[experiment_ID]=A66)))</f>
        <v>1 | TreatmentA</v>
      </c>
      <c r="C66" t="str">
        <v>2 | TreatmentB</v>
      </c>
      <c r="D66" t="str">
        <v>3 | TreatmentC</v>
      </c>
      <c r="E66" t="str">
        <v>4 | TreatmentD</v>
      </c>
      <c r="F66" t="str">
        <v>5 | TreatmentE</v>
      </c>
    </row>
    <row r="67" spans="1:6" x14ac:dyDescent="0.25">
      <c r="A67" t="str">
        <v>Li2014_1979</v>
      </c>
      <c r="B67" t="str" cm="1">
        <f t="array" ref="B67:E67">TRANSPOSE(_xlfn._xlws.SORT(_xlfn._xlws.FILTER(treatments[treatment_number]&amp;" | "&amp;treatments[treatment_name],treatments[experiment_ID]=A67)))</f>
        <v xml:space="preserve">1 | </v>
      </c>
      <c r="C67" t="str">
        <v xml:space="preserve">2 | </v>
      </c>
      <c r="D67" t="str">
        <v xml:space="preserve">3 | </v>
      </c>
      <c r="E67" t="str">
        <v xml:space="preserve">4 | </v>
      </c>
    </row>
    <row r="68" spans="1:6" x14ac:dyDescent="0.25">
      <c r="A68" t="str">
        <v>Li2014_1980</v>
      </c>
      <c r="B68" t="str" cm="1">
        <f t="array" ref="B68:E68">TRANSPOSE(_xlfn._xlws.SORT(_xlfn._xlws.FILTER(treatments[treatment_number]&amp;" | "&amp;treatments[treatment_name],treatments[experiment_ID]=A68)))</f>
        <v xml:space="preserve">1 | </v>
      </c>
      <c r="C68" t="str">
        <v xml:space="preserve">2 | </v>
      </c>
      <c r="D68" t="str">
        <v xml:space="preserve">3 | </v>
      </c>
      <c r="E68" t="str">
        <v xml:space="preserve">4 | </v>
      </c>
    </row>
    <row r="69" spans="1:6" x14ac:dyDescent="0.25">
      <c r="A69" t="str">
        <v>Li2014_1981</v>
      </c>
      <c r="B69" t="str" cm="1">
        <f t="array" ref="B69:E69">TRANSPOSE(_xlfn._xlws.SORT(_xlfn._xlws.FILTER(treatments[treatment_number]&amp;" | "&amp;treatments[treatment_name],treatments[experiment_ID]=A69)))</f>
        <v xml:space="preserve">1 | </v>
      </c>
      <c r="C69" t="str">
        <v xml:space="preserve">2 | </v>
      </c>
      <c r="D69" t="str">
        <v xml:space="preserve">3 | </v>
      </c>
      <c r="E69" t="str">
        <v xml:space="preserve">4 | </v>
      </c>
    </row>
    <row r="70" spans="1:6" x14ac:dyDescent="0.25">
      <c r="A70" t="str">
        <v>Li2014_1982</v>
      </c>
      <c r="B70" t="str" cm="1">
        <f t="array" ref="B70:E70">TRANSPOSE(_xlfn._xlws.SORT(_xlfn._xlws.FILTER(treatments[treatment_number]&amp;" | "&amp;treatments[treatment_name],treatments[experiment_ID]=A70)))</f>
        <v xml:space="preserve">1 | </v>
      </c>
      <c r="C70" t="str">
        <v xml:space="preserve">2 | </v>
      </c>
      <c r="D70" t="str">
        <v xml:space="preserve">3 | </v>
      </c>
      <c r="E70" t="str">
        <v xml:space="preserve">4 | </v>
      </c>
    </row>
    <row r="71" spans="1:6" x14ac:dyDescent="0.25">
      <c r="A71" t="str">
        <v>Li2014_1983</v>
      </c>
      <c r="B71" t="str" cm="1">
        <f t="array" ref="B71:E71">TRANSPOSE(_xlfn._xlws.SORT(_xlfn._xlws.FILTER(treatments[treatment_number]&amp;" | "&amp;treatments[treatment_name],treatments[experiment_ID]=A71)))</f>
        <v xml:space="preserve">1 | </v>
      </c>
      <c r="C71" t="str">
        <v xml:space="preserve">2 | </v>
      </c>
      <c r="D71" t="str">
        <v xml:space="preserve">3 | </v>
      </c>
      <c r="E71" t="str">
        <v xml:space="preserve">4 | </v>
      </c>
    </row>
    <row r="72" spans="1:6" x14ac:dyDescent="0.25">
      <c r="A72" t="str">
        <v>Li2014_1984</v>
      </c>
      <c r="B72" t="str" cm="1">
        <f t="array" ref="B72:E72">TRANSPOSE(_xlfn._xlws.SORT(_xlfn._xlws.FILTER(treatments[treatment_number]&amp;" | "&amp;treatments[treatment_name],treatments[experiment_ID]=A72)))</f>
        <v xml:space="preserve">1 | </v>
      </c>
      <c r="C72" t="str">
        <v xml:space="preserve">2 | </v>
      </c>
      <c r="D72" t="str">
        <v xml:space="preserve">3 | </v>
      </c>
      <c r="E72" t="str">
        <v xml:space="preserve">4 | </v>
      </c>
    </row>
    <row r="73" spans="1:6" x14ac:dyDescent="0.25">
      <c r="A73" t="str">
        <v>Li2014_1985</v>
      </c>
      <c r="B73" t="str" cm="1">
        <f t="array" ref="B73:E73">TRANSPOSE(_xlfn._xlws.SORT(_xlfn._xlws.FILTER(treatments[treatment_number]&amp;" | "&amp;treatments[treatment_name],treatments[experiment_ID]=A73)))</f>
        <v xml:space="preserve">1 | </v>
      </c>
      <c r="C73" t="str">
        <v xml:space="preserve">2 | </v>
      </c>
      <c r="D73" t="str">
        <v xml:space="preserve">3 | </v>
      </c>
      <c r="E73" t="str">
        <v xml:space="preserve">4 | </v>
      </c>
    </row>
    <row r="74" spans="1:6" x14ac:dyDescent="0.25">
      <c r="A74" t="str">
        <v>Li2014_1986</v>
      </c>
      <c r="B74" t="str" cm="1">
        <f t="array" ref="B74:E74">TRANSPOSE(_xlfn._xlws.SORT(_xlfn._xlws.FILTER(treatments[treatment_number]&amp;" | "&amp;treatments[treatment_name],treatments[experiment_ID]=A74)))</f>
        <v xml:space="preserve">1 | </v>
      </c>
      <c r="C74" t="str">
        <v xml:space="preserve">2 | </v>
      </c>
      <c r="D74" t="str">
        <v xml:space="preserve">3 | </v>
      </c>
      <c r="E74" t="str">
        <v xml:space="preserve">4 | </v>
      </c>
    </row>
    <row r="75" spans="1:6" x14ac:dyDescent="0.25">
      <c r="A75" t="str">
        <v>Li2014_1987</v>
      </c>
      <c r="B75" t="str" cm="1">
        <f t="array" ref="B75:E75">TRANSPOSE(_xlfn._xlws.SORT(_xlfn._xlws.FILTER(treatments[treatment_number]&amp;" | "&amp;treatments[treatment_name],treatments[experiment_ID]=A75)))</f>
        <v xml:space="preserve">1 | </v>
      </c>
      <c r="C75" t="str">
        <v xml:space="preserve">2 | </v>
      </c>
      <c r="D75" t="str">
        <v xml:space="preserve">3 | </v>
      </c>
      <c r="E75" t="str">
        <v xml:space="preserve">4 | </v>
      </c>
    </row>
    <row r="76" spans="1:6" x14ac:dyDescent="0.25">
      <c r="A76" t="str">
        <v>Li2014_1988</v>
      </c>
      <c r="B76" t="str" cm="1">
        <f t="array" ref="B76:E76">TRANSPOSE(_xlfn._xlws.SORT(_xlfn._xlws.FILTER(treatments[treatment_number]&amp;" | "&amp;treatments[treatment_name],treatments[experiment_ID]=A76)))</f>
        <v xml:space="preserve">1 | </v>
      </c>
      <c r="C76" t="str">
        <v xml:space="preserve">2 | </v>
      </c>
      <c r="D76" t="str">
        <v xml:space="preserve">3 | </v>
      </c>
      <c r="E76" t="str">
        <v xml:space="preserve">4 | </v>
      </c>
    </row>
    <row r="77" spans="1:6" x14ac:dyDescent="0.25">
      <c r="A77" t="str">
        <v>Li2014_1989</v>
      </c>
      <c r="B77" t="str" cm="1">
        <f t="array" ref="B77:E77">TRANSPOSE(_xlfn._xlws.SORT(_xlfn._xlws.FILTER(treatments[treatment_number]&amp;" | "&amp;treatments[treatment_name],treatments[experiment_ID]=A77)))</f>
        <v xml:space="preserve">1 | </v>
      </c>
      <c r="C77" t="str">
        <v xml:space="preserve">2 | </v>
      </c>
      <c r="D77" t="str">
        <v xml:space="preserve">3 | </v>
      </c>
      <c r="E77" t="str">
        <v xml:space="preserve">4 | </v>
      </c>
    </row>
    <row r="78" spans="1:6" x14ac:dyDescent="0.25">
      <c r="A78" t="str">
        <v>Li2014_1990</v>
      </c>
      <c r="B78" t="str" cm="1">
        <f t="array" ref="B78:E78">TRANSPOSE(_xlfn._xlws.SORT(_xlfn._xlws.FILTER(treatments[treatment_number]&amp;" | "&amp;treatments[treatment_name],treatments[experiment_ID]=A78)))</f>
        <v xml:space="preserve">1 | </v>
      </c>
      <c r="C78" t="str">
        <v xml:space="preserve">2 | </v>
      </c>
      <c r="D78" t="str">
        <v xml:space="preserve">3 | </v>
      </c>
      <c r="E78" t="str">
        <v xml:space="preserve">4 | </v>
      </c>
    </row>
    <row r="79" spans="1:6" x14ac:dyDescent="0.25">
      <c r="A79" t="str">
        <v>Li2014_1991</v>
      </c>
      <c r="B79" t="str" cm="1">
        <f t="array" ref="B79:E79">TRANSPOSE(_xlfn._xlws.SORT(_xlfn._xlws.FILTER(treatments[treatment_number]&amp;" | "&amp;treatments[treatment_name],treatments[experiment_ID]=A79)))</f>
        <v xml:space="preserve">1 | </v>
      </c>
      <c r="C79" t="str">
        <v xml:space="preserve">2 | </v>
      </c>
      <c r="D79" t="str">
        <v xml:space="preserve">3 | </v>
      </c>
      <c r="E79" t="str">
        <v xml:space="preserve">4 | </v>
      </c>
    </row>
    <row r="80" spans="1:6" x14ac:dyDescent="0.25">
      <c r="A80" t="str">
        <v>Li2014_1992</v>
      </c>
      <c r="B80" t="str" cm="1">
        <f t="array" ref="B80:E80">TRANSPOSE(_xlfn._xlws.SORT(_xlfn._xlws.FILTER(treatments[treatment_number]&amp;" | "&amp;treatments[treatment_name],treatments[experiment_ID]=A80)))</f>
        <v xml:space="preserve">1 | </v>
      </c>
      <c r="C80" t="str">
        <v xml:space="preserve">2 | </v>
      </c>
      <c r="D80" t="str">
        <v xml:space="preserve">3 | </v>
      </c>
      <c r="E80" t="str">
        <v xml:space="preserve">4 | </v>
      </c>
    </row>
    <row r="81" spans="1:9" x14ac:dyDescent="0.25">
      <c r="A81" t="str">
        <v>Shoukat2024_2021</v>
      </c>
      <c r="B81" t="str" cm="1">
        <f t="array" ref="B81:F81">TRANSPOSE(_xlfn._xlws.SORT(_xlfn._xlws.FILTER(treatments[treatment_number]&amp;" | "&amp;treatments[treatment_name],treatments[experiment_ID]=A81)))</f>
        <v>1 | N54</v>
      </c>
      <c r="C81" t="str">
        <v>2 | N121</v>
      </c>
      <c r="D81" t="str">
        <v>3 | N187</v>
      </c>
      <c r="E81" t="str">
        <v>4 | N254</v>
      </c>
      <c r="F81" t="str">
        <v>5 | N321</v>
      </c>
    </row>
    <row r="82" spans="1:9" x14ac:dyDescent="0.25">
      <c r="A82" t="str">
        <v>Shoukat2024_2022</v>
      </c>
      <c r="B82" t="str" cm="1">
        <f t="array" ref="B82:F82">TRANSPOSE(_xlfn._xlws.SORT(_xlfn._xlws.FILTER(treatments[treatment_number]&amp;" | "&amp;treatments[treatment_name],treatments[experiment_ID]=A82)))</f>
        <v>1 | N54</v>
      </c>
      <c r="C82" t="str">
        <v>2 | N121</v>
      </c>
      <c r="D82" t="str">
        <v>3 | N187</v>
      </c>
      <c r="E82" t="str">
        <v>4 | N254</v>
      </c>
      <c r="F82" t="str">
        <v>5 | N321</v>
      </c>
    </row>
    <row r="83" spans="1:9" x14ac:dyDescent="0.25">
      <c r="A83" t="str">
        <v>Spiertz1978_1976</v>
      </c>
      <c r="B83" t="str" cm="1">
        <f t="array" ref="B83:G83">TRANSPOSE(_xlfn._xlws.SORT(_xlfn._xlws.FILTER(treatments[treatment_number]&amp;" | "&amp;treatments[treatment_name],treatments[experiment_ID]=A83)))</f>
        <v>1 | Lely-Early nitrogen fertilizer</v>
      </c>
      <c r="C83" t="str">
        <v>2 | Lely-Late nitrogen fertilizer</v>
      </c>
      <c r="D83" t="str">
        <v>3 | Lely-Early+late nitrogen fertilizer</v>
      </c>
      <c r="E83" t="str">
        <v>4 | Maris hobbit-Early nitrogen fertilizer</v>
      </c>
      <c r="F83" t="str">
        <v>5 | Maris hobbit-Late nitrogen fertilizer</v>
      </c>
      <c r="G83" t="str">
        <v>6 | Maris hobbit-Early+late nitrogen fertilizer</v>
      </c>
    </row>
    <row r="84" spans="1:9" x14ac:dyDescent="0.25">
      <c r="A84" t="str">
        <v>Ventrella2016_1977</v>
      </c>
      <c r="B84" t="str" cm="1">
        <f t="array" ref="B84:I84">TRANSPOSE(_xlfn._xlws.SORT(_xlfn._xlws.FILTER(treatments[treatment_number]&amp;" | "&amp;treatments[treatment_name],treatments[experiment_ID]=A84)))</f>
        <v>1 | Valgerardo_T1</v>
      </c>
      <c r="C84" t="str">
        <v>2 | Valgerardo_T2</v>
      </c>
      <c r="D84" t="str">
        <v>3 | Valgerardo_T3</v>
      </c>
      <c r="E84" t="str">
        <v>4 | Valgerardo_T4</v>
      </c>
      <c r="F84" t="str">
        <v>5 | Valgerardo_T5</v>
      </c>
      <c r="G84" t="str">
        <v>6 | Valgerardo_T6</v>
      </c>
      <c r="H84" t="str">
        <v>7 | Valgerardo_T7</v>
      </c>
      <c r="I84" t="str">
        <v>8 | Valgerardo_T8</v>
      </c>
    </row>
    <row r="85" spans="1:9" x14ac:dyDescent="0.25">
      <c r="A85" t="str">
        <v>Ventrella2016_1978</v>
      </c>
      <c r="B85" t="str" cm="1">
        <f t="array" ref="B85:I85">TRANSPOSE(_xlfn._xlws.SORT(_xlfn._xlws.FILTER(treatments[treatment_number]&amp;" | "&amp;treatments[treatment_name],treatments[experiment_ID]=A85)))</f>
        <v>1 | Valgerardo_T1</v>
      </c>
      <c r="C85" t="str">
        <v>2 | Valgerardo_T2</v>
      </c>
      <c r="D85" t="str">
        <v>3 | Valgerardo_T3</v>
      </c>
      <c r="E85" t="str">
        <v>4 | Valgerardo_T4</v>
      </c>
      <c r="F85" t="str">
        <v>5 | Valgerardo_T5</v>
      </c>
      <c r="G85" t="str">
        <v>6 | Valgerardo_T6</v>
      </c>
      <c r="H85" t="str">
        <v>7 | Valgerardo_T7</v>
      </c>
      <c r="I85" t="str">
        <v>8 | Valgerardo_T8</v>
      </c>
    </row>
    <row r="86" spans="1:9" x14ac:dyDescent="0.25">
      <c r="A86" t="str">
        <v>Ventrella2016_1979</v>
      </c>
      <c r="B86" t="str" cm="1">
        <f t="array" ref="B86:I86">TRANSPOSE(_xlfn._xlws.SORT(_xlfn._xlws.FILTER(treatments[treatment_number]&amp;" | "&amp;treatments[treatment_name],treatments[experiment_ID]=A86)))</f>
        <v>1 | Valgerardo_T1</v>
      </c>
      <c r="C86" t="str">
        <v>2 | Valgerardo_T2</v>
      </c>
      <c r="D86" t="str">
        <v>3 | Valgerardo_T3</v>
      </c>
      <c r="E86" t="str">
        <v>4 | Valgerardo_T4</v>
      </c>
      <c r="F86" t="str">
        <v>5 | Valgerardo_T5</v>
      </c>
      <c r="G86" t="str">
        <v>6 | Valgerardo_T6</v>
      </c>
      <c r="H86" t="str">
        <v>7 | Valgerardo_T7</v>
      </c>
      <c r="I86" t="str">
        <v>8 | Valgerardo_T8</v>
      </c>
    </row>
    <row r="87" spans="1:9" x14ac:dyDescent="0.25">
      <c r="A87" t="str">
        <v>Ventrella2016_1980</v>
      </c>
      <c r="B87" t="str" cm="1">
        <f t="array" ref="B87:I87">TRANSPOSE(_xlfn._xlws.SORT(_xlfn._xlws.FILTER(treatments[treatment_number]&amp;" | "&amp;treatments[treatment_name],treatments[experiment_ID]=A87)))</f>
        <v>1 | Valgerardo_T1</v>
      </c>
      <c r="C87" t="str">
        <v>2 | Valgerardo_T2</v>
      </c>
      <c r="D87" t="str">
        <v>3 | Valgerardo_T3</v>
      </c>
      <c r="E87" t="str">
        <v>4 | Valgerardo_T4</v>
      </c>
      <c r="F87" t="str">
        <v>5 | Valgerardo_T5</v>
      </c>
      <c r="G87" t="str">
        <v>6 | Valgerardo_T6</v>
      </c>
      <c r="H87" t="str">
        <v>7 | Valgerardo_T7</v>
      </c>
      <c r="I87" t="str">
        <v>8 | Valgerardo_T8</v>
      </c>
    </row>
    <row r="88" spans="1:9" x14ac:dyDescent="0.25">
      <c r="A88" t="str">
        <v>Ventrella2016_1981</v>
      </c>
      <c r="B88" t="str" cm="1">
        <f t="array" ref="B88:I88">TRANSPOSE(_xlfn._xlws.SORT(_xlfn._xlws.FILTER(treatments[treatment_number]&amp;" | "&amp;treatments[treatment_name],treatments[experiment_ID]=A88)))</f>
        <v>1 | Valgerardo_T1</v>
      </c>
      <c r="C88" t="str">
        <v>2 | Valgerardo_T2</v>
      </c>
      <c r="D88" t="str">
        <v>3 | Valgerardo_T3</v>
      </c>
      <c r="E88" t="str">
        <v>4 | Valgerardo_T4</v>
      </c>
      <c r="F88" t="str">
        <v>5 | Valgerardo_T5</v>
      </c>
      <c r="G88" t="str">
        <v>6 | Valgerardo_T6</v>
      </c>
      <c r="H88" t="str">
        <v>7 | Valgerardo_T7</v>
      </c>
      <c r="I88" t="str">
        <v>8 | Valgerardo_T8</v>
      </c>
    </row>
    <row r="89" spans="1:9" x14ac:dyDescent="0.25">
      <c r="A89" t="str">
        <v>Ventrella2016_1982</v>
      </c>
      <c r="B89" t="str" cm="1">
        <f t="array" ref="B89:I89">TRANSPOSE(_xlfn._xlws.SORT(_xlfn._xlws.FILTER(treatments[treatment_number]&amp;" | "&amp;treatments[treatment_name],treatments[experiment_ID]=A89)))</f>
        <v>1 | Appulo_T1</v>
      </c>
      <c r="C89" t="str">
        <v>2 | Appulo_T2</v>
      </c>
      <c r="D89" t="str">
        <v>3 | Appulo_T3</v>
      </c>
      <c r="E89" t="str">
        <v>4 | Appulo_T4</v>
      </c>
      <c r="F89" t="str">
        <v>5 | Appulo_T5</v>
      </c>
      <c r="G89" t="str">
        <v>6 | Appulo_T6</v>
      </c>
      <c r="H89" t="str">
        <v>7 | Appulo_T7</v>
      </c>
      <c r="I89" t="str">
        <v>8 | Appulo_T8</v>
      </c>
    </row>
    <row r="90" spans="1:9" x14ac:dyDescent="0.25">
      <c r="A90" t="str">
        <v>Ventrella2016_1983</v>
      </c>
      <c r="B90" t="str" cm="1">
        <f t="array" ref="B90:I90">TRANSPOSE(_xlfn._xlws.SORT(_xlfn._xlws.FILTER(treatments[treatment_number]&amp;" | "&amp;treatments[treatment_name],treatments[experiment_ID]=A90)))</f>
        <v>1 | Appulo_T1</v>
      </c>
      <c r="C90" t="str">
        <v>2 | Appulo_T2</v>
      </c>
      <c r="D90" t="str">
        <v>3 | Appulo_T3</v>
      </c>
      <c r="E90" t="str">
        <v>4 | Appulo_T4</v>
      </c>
      <c r="F90" t="str">
        <v>5 | Appulo_T5</v>
      </c>
      <c r="G90" t="str">
        <v>6 | Appulo_T6</v>
      </c>
      <c r="H90" t="str">
        <v>7 | Appulo_T7</v>
      </c>
      <c r="I90" t="str">
        <v>8 | Appulo_T8</v>
      </c>
    </row>
    <row r="91" spans="1:9" x14ac:dyDescent="0.25">
      <c r="A91" t="str">
        <v>Ventrella2016_1984</v>
      </c>
      <c r="B91" t="str" cm="1">
        <f t="array" ref="B91:I91">TRANSPOSE(_xlfn._xlws.SORT(_xlfn._xlws.FILTER(treatments[treatment_number]&amp;" | "&amp;treatments[treatment_name],treatments[experiment_ID]=A91)))</f>
        <v>1 | Appulo_T1</v>
      </c>
      <c r="C91" t="str">
        <v>2 | Appulo_T2</v>
      </c>
      <c r="D91" t="str">
        <v>3 | Appulo_T3</v>
      </c>
      <c r="E91" t="str">
        <v>4 | Appulo_T4</v>
      </c>
      <c r="F91" t="str">
        <v>5 | Appulo_T5</v>
      </c>
      <c r="G91" t="str">
        <v>6 | Appulo_T6</v>
      </c>
      <c r="H91" t="str">
        <v>7 | Appulo_T7</v>
      </c>
      <c r="I91" t="str">
        <v>8 | Appulo_T8</v>
      </c>
    </row>
    <row r="92" spans="1:9" x14ac:dyDescent="0.25">
      <c r="A92" t="str">
        <v>Ventrella2016_1985</v>
      </c>
      <c r="B92" t="str" cm="1">
        <f t="array" ref="B92:I92">TRANSPOSE(_xlfn._xlws.SORT(_xlfn._xlws.FILTER(treatments[treatment_number]&amp;" | "&amp;treatments[treatment_name],treatments[experiment_ID]=A92)))</f>
        <v>1 | Appulo_T1</v>
      </c>
      <c r="C92" t="str">
        <v>2 | Appulo_T2</v>
      </c>
      <c r="D92" t="str">
        <v>3 | Appulo_T3</v>
      </c>
      <c r="E92" t="str">
        <v>4 | Appulo_T4</v>
      </c>
      <c r="F92" t="str">
        <v>5 | Appulo_T5</v>
      </c>
      <c r="G92" t="str">
        <v>6 | Appulo_T6</v>
      </c>
      <c r="H92" t="str">
        <v>7 | Appulo_T7</v>
      </c>
      <c r="I92" t="str">
        <v>8 | Appulo_T8</v>
      </c>
    </row>
    <row r="93" spans="1:9" x14ac:dyDescent="0.25">
      <c r="A93" t="str">
        <v>Ventrella2016_1986</v>
      </c>
      <c r="B93" t="str" cm="1">
        <f t="array" ref="B93:I93">TRANSPOSE(_xlfn._xlws.SORT(_xlfn._xlws.FILTER(treatments[treatment_number]&amp;" | "&amp;treatments[treatment_name],treatments[experiment_ID]=A93)))</f>
        <v>1 | Appulo_T1</v>
      </c>
      <c r="C93" t="str">
        <v>2 | Appulo_T2</v>
      </c>
      <c r="D93" t="str">
        <v>3 | Appulo_T3</v>
      </c>
      <c r="E93" t="str">
        <v>4 | Appulo_T4</v>
      </c>
      <c r="F93" t="str">
        <v>5 | Appulo_T5</v>
      </c>
      <c r="G93" t="str">
        <v>6 | Appulo_T6</v>
      </c>
      <c r="H93" t="str">
        <v>7 | Appulo_T7</v>
      </c>
      <c r="I93" t="str">
        <v>8 | Appulo_T8</v>
      </c>
    </row>
    <row r="94" spans="1:9" x14ac:dyDescent="0.25">
      <c r="A94" t="str">
        <v>Ventrella2016_1987</v>
      </c>
      <c r="B94" t="str" cm="1">
        <f t="array" ref="B94:I94">TRANSPOSE(_xlfn._xlws.SORT(_xlfn._xlws.FILTER(treatments[treatment_number]&amp;" | "&amp;treatments[treatment_name],treatments[experiment_ID]=A94)))</f>
        <v>1 | Latino_T1</v>
      </c>
      <c r="C94" t="str">
        <v>2 | Latino_T2</v>
      </c>
      <c r="D94" t="str">
        <v>3 | Latino_T3</v>
      </c>
      <c r="E94" t="str">
        <v>4 | Latino_T4</v>
      </c>
      <c r="F94" t="str">
        <v>5 | Latino_T5</v>
      </c>
      <c r="G94" t="str">
        <v>6 | Latino_T6</v>
      </c>
      <c r="H94" t="str">
        <v>7 | Latino_T7</v>
      </c>
      <c r="I94" t="str">
        <v>8 | Latino_T8</v>
      </c>
    </row>
    <row r="95" spans="1:9" x14ac:dyDescent="0.25">
      <c r="A95" t="str">
        <v>Ventrella2016_1988</v>
      </c>
      <c r="B95" t="str" cm="1">
        <f t="array" ref="B95:I95">TRANSPOSE(_xlfn._xlws.SORT(_xlfn._xlws.FILTER(treatments[treatment_number]&amp;" | "&amp;treatments[treatment_name],treatments[experiment_ID]=A95)))</f>
        <v>1 | Latino_T1</v>
      </c>
      <c r="C95" t="str">
        <v>2 | Latino_T2</v>
      </c>
      <c r="D95" t="str">
        <v>3 | Latino_T3</v>
      </c>
      <c r="E95" t="str">
        <v>4 | Latino_T4</v>
      </c>
      <c r="F95" t="str">
        <v>5 | Latino_T5</v>
      </c>
      <c r="G95" t="str">
        <v>6 | Latino_T6</v>
      </c>
      <c r="H95" t="str">
        <v>7 | Latino_T7</v>
      </c>
      <c r="I95" t="str">
        <v>8 | Latino_T8</v>
      </c>
    </row>
    <row r="96" spans="1:9" x14ac:dyDescent="0.25">
      <c r="A96" t="str">
        <v>Ventrella2016_1989</v>
      </c>
      <c r="B96" t="str" cm="1">
        <f t="array" ref="B96:I96">TRANSPOSE(_xlfn._xlws.SORT(_xlfn._xlws.FILTER(treatments[treatment_number]&amp;" | "&amp;treatments[treatment_name],treatments[experiment_ID]=A96)))</f>
        <v>1 | Latino_T1</v>
      </c>
      <c r="C96" t="str">
        <v>2 | Latino_T2</v>
      </c>
      <c r="D96" t="str">
        <v>3 | Latino_T3</v>
      </c>
      <c r="E96" t="str">
        <v>4 | Latino_T4</v>
      </c>
      <c r="F96" t="str">
        <v>5 | Latino_T5</v>
      </c>
      <c r="G96" t="str">
        <v>6 | Latino_T6</v>
      </c>
      <c r="H96" t="str">
        <v>7 | Latino_T7</v>
      </c>
      <c r="I96" t="str">
        <v>8 | Latino_T8</v>
      </c>
    </row>
    <row r="97" spans="1:9" x14ac:dyDescent="0.25">
      <c r="A97" t="str">
        <v>Ventrella2016_1990</v>
      </c>
      <c r="B97" t="str" cm="1">
        <f t="array" ref="B97:I97">TRANSPOSE(_xlfn._xlws.SORT(_xlfn._xlws.FILTER(treatments[treatment_number]&amp;" | "&amp;treatments[treatment_name],treatments[experiment_ID]=A97)))</f>
        <v>1 | Latino_T1</v>
      </c>
      <c r="C97" t="str">
        <v>2 | Latino_T2</v>
      </c>
      <c r="D97" t="str">
        <v>3 | Latino_T3</v>
      </c>
      <c r="E97" t="str">
        <v>4 | Latino_T4</v>
      </c>
      <c r="F97" t="str">
        <v>5 | Latino_T5</v>
      </c>
      <c r="G97" t="str">
        <v>6 | Latino_T6</v>
      </c>
      <c r="H97" t="str">
        <v>7 | Latino_T7</v>
      </c>
      <c r="I97" t="str">
        <v>8 | Latino_T8</v>
      </c>
    </row>
    <row r="98" spans="1:9" x14ac:dyDescent="0.25">
      <c r="A98" t="str">
        <v>Ventrella2016_1991</v>
      </c>
      <c r="B98" t="str" cm="1">
        <f t="array" ref="B98:I98">TRANSPOSE(_xlfn._xlws.SORT(_xlfn._xlws.FILTER(treatments[treatment_number]&amp;" | "&amp;treatments[treatment_name],treatments[experiment_ID]=A98)))</f>
        <v>1 | Latino_T1</v>
      </c>
      <c r="C98" t="str">
        <v>2 | Latino_T2</v>
      </c>
      <c r="D98" t="str">
        <v>3 | Latino_T3</v>
      </c>
      <c r="E98" t="str">
        <v>4 | Latino_T4</v>
      </c>
      <c r="F98" t="str">
        <v>5 | Latino_T5</v>
      </c>
      <c r="G98" t="str">
        <v>6 | Latino_T6</v>
      </c>
      <c r="H98" t="str">
        <v>7 | Latino_T7</v>
      </c>
      <c r="I98" t="str">
        <v>8 | Latino_T8</v>
      </c>
    </row>
    <row r="99" spans="1:9" x14ac:dyDescent="0.25">
      <c r="A99" t="str">
        <v>Ventrella2016_1992</v>
      </c>
      <c r="B99" t="str" cm="1">
        <f t="array" ref="B99:I99">TRANSPOSE(_xlfn._xlws.SORT(_xlfn._xlws.FILTER(treatments[treatment_number]&amp;" | "&amp;treatments[treatment_name],treatments[experiment_ID]=A99)))</f>
        <v>1 | Latino_T1</v>
      </c>
      <c r="C99" t="str">
        <v>2 | Latino_T2</v>
      </c>
      <c r="D99" t="str">
        <v>3 | Latino_T3</v>
      </c>
      <c r="E99" t="str">
        <v>4 | Latino_T4</v>
      </c>
      <c r="F99" t="str">
        <v>5 | Latino_T5</v>
      </c>
      <c r="G99" t="str">
        <v>6 | Latino_T6</v>
      </c>
      <c r="H99" t="str">
        <v>7 | Latino_T7</v>
      </c>
      <c r="I99" t="str">
        <v>8 | Latino_T8</v>
      </c>
    </row>
    <row r="100" spans="1:9" x14ac:dyDescent="0.25">
      <c r="A100" t="str">
        <v>Ventrella2016_1993</v>
      </c>
      <c r="B100" t="str" cm="1">
        <f t="array" ref="B100:I100">TRANSPOSE(_xlfn._xlws.SORT(_xlfn._xlws.FILTER(treatments[treatment_number]&amp;" | "&amp;treatments[treatment_name],treatments[experiment_ID]=A100)))</f>
        <v>1 | Latino_T1</v>
      </c>
      <c r="C100" t="str">
        <v>2 | Latino_T2</v>
      </c>
      <c r="D100" t="str">
        <v>3 | Latino_T3</v>
      </c>
      <c r="E100" t="str">
        <v>4 | Latino_T4</v>
      </c>
      <c r="F100" t="str">
        <v>5 | Latino_T5</v>
      </c>
      <c r="G100" t="str">
        <v>6 | Latino_T6</v>
      </c>
      <c r="H100" t="str">
        <v>7 | Latino_T7</v>
      </c>
      <c r="I100" t="str">
        <v>8 | Latino_T8</v>
      </c>
    </row>
    <row r="101" spans="1:9" x14ac:dyDescent="0.25">
      <c r="A101" t="str">
        <v>Ventrella2016_1994</v>
      </c>
      <c r="B101" t="str" cm="1">
        <f t="array" ref="B101:I101">TRANSPOSE(_xlfn._xlws.SORT(_xlfn._xlws.FILTER(treatments[treatment_number]&amp;" | "&amp;treatments[treatment_name],treatments[experiment_ID]=A101)))</f>
        <v>1 | Latino_T1</v>
      </c>
      <c r="C101" t="str">
        <v>2 | Latino_T2</v>
      </c>
      <c r="D101" t="str">
        <v>3 | Latino_T3</v>
      </c>
      <c r="E101" t="str">
        <v>4 | Latino_T4</v>
      </c>
      <c r="F101" t="str">
        <v>5 | Latino_T5</v>
      </c>
      <c r="G101" t="str">
        <v>6 | Latino_T6</v>
      </c>
      <c r="H101" t="str">
        <v>7 | Latino_T7</v>
      </c>
      <c r="I101" t="str">
        <v>8 | Latino_T8</v>
      </c>
    </row>
    <row r="102" spans="1:9" x14ac:dyDescent="0.25">
      <c r="A102" t="str">
        <v>Ventrella2016_1995</v>
      </c>
      <c r="B102" t="str" cm="1">
        <f t="array" ref="B102:I102">TRANSPOSE(_xlfn._xlws.SORT(_xlfn._xlws.FILTER(treatments[treatment_number]&amp;" | "&amp;treatments[treatment_name],treatments[experiment_ID]=A102)))</f>
        <v>1 | Latino_T1</v>
      </c>
      <c r="C102" t="str">
        <v>2 | Latino_T2</v>
      </c>
      <c r="D102" t="str">
        <v>3 | Latino_T3</v>
      </c>
      <c r="E102" t="str">
        <v>4 | Latino_T4</v>
      </c>
      <c r="F102" t="str">
        <v>5 | Latino_T5</v>
      </c>
      <c r="G102" t="str">
        <v>6 | Latino_T6</v>
      </c>
      <c r="H102" t="str">
        <v>7 | Latino_T7</v>
      </c>
      <c r="I102" t="str">
        <v>8 | Latino_T8</v>
      </c>
    </row>
    <row r="103" spans="1:9" x14ac:dyDescent="0.25">
      <c r="A103" t="str">
        <v>Ventrella2016_1996</v>
      </c>
      <c r="B103" t="str" cm="1">
        <f t="array" ref="B103:I103">TRANSPOSE(_xlfn._xlws.SORT(_xlfn._xlws.FILTER(treatments[treatment_number]&amp;" | "&amp;treatments[treatment_name],treatments[experiment_ID]=A103)))</f>
        <v>1 | Latino_T1</v>
      </c>
      <c r="C103" t="str">
        <v>2 | Latino_T2</v>
      </c>
      <c r="D103" t="str">
        <v>3 | Latino_T3</v>
      </c>
      <c r="E103" t="str">
        <v>4 | Latino_T4</v>
      </c>
      <c r="F103" t="str">
        <v>5 | Latino_T5</v>
      </c>
      <c r="G103" t="str">
        <v>6 | Latino_T6</v>
      </c>
      <c r="H103" t="str">
        <v>7 | Latino_T7</v>
      </c>
      <c r="I103" t="str">
        <v>8 | Latino_T8</v>
      </c>
    </row>
    <row r="104" spans="1:9" x14ac:dyDescent="0.25">
      <c r="A104" t="str">
        <v>Ventrella2016_1997</v>
      </c>
      <c r="B104" t="str" cm="1">
        <f t="array" ref="B104:I104">TRANSPOSE(_xlfn._xlws.SORT(_xlfn._xlws.FILTER(treatments[treatment_number]&amp;" | "&amp;treatments[treatment_name],treatments[experiment_ID]=A104)))</f>
        <v>1 | Latino_T1</v>
      </c>
      <c r="C104" t="str">
        <v>2 | Latino_T2</v>
      </c>
      <c r="D104" t="str">
        <v>3 | Latino_T3</v>
      </c>
      <c r="E104" t="str">
        <v>4 | Latino_T4</v>
      </c>
      <c r="F104" t="str">
        <v>5 | Latino_T5</v>
      </c>
      <c r="G104" t="str">
        <v>6 | Latino_T6</v>
      </c>
      <c r="H104" t="str">
        <v>7 | Latino_T7</v>
      </c>
      <c r="I104" t="str">
        <v>8 | Latino_T8</v>
      </c>
    </row>
    <row r="105" spans="1:9" x14ac:dyDescent="0.25">
      <c r="A105" t="str">
        <v>Ventrella2016_1998</v>
      </c>
      <c r="B105" t="str" cm="1">
        <f t="array" ref="B105:I105">TRANSPOSE(_xlfn._xlws.SORT(_xlfn._xlws.FILTER(treatments[treatment_number]&amp;" | "&amp;treatments[treatment_name],treatments[experiment_ID]=A105)))</f>
        <v>1 | Latino_T1</v>
      </c>
      <c r="C105" t="str">
        <v>2 | Latino_T2</v>
      </c>
      <c r="D105" t="str">
        <v>3 | Latino_T3</v>
      </c>
      <c r="E105" t="str">
        <v>4 | Latino_T4</v>
      </c>
      <c r="F105" t="str">
        <v>5 | Latino_T5</v>
      </c>
      <c r="G105" t="str">
        <v>6 | Latino_T6</v>
      </c>
      <c r="H105" t="str">
        <v>7 | Latino_T7</v>
      </c>
      <c r="I105" t="str">
        <v>8 | Latino_T8</v>
      </c>
    </row>
    <row r="106" spans="1:9" x14ac:dyDescent="0.25">
      <c r="A106" t="str">
        <v>Ventrella2016_1999</v>
      </c>
      <c r="B106" t="str" cm="1">
        <f t="array" ref="B106:I106">TRANSPOSE(_xlfn._xlws.SORT(_xlfn._xlws.FILTER(treatments[treatment_number]&amp;" | "&amp;treatments[treatment_name],treatments[experiment_ID]=A106)))</f>
        <v>1 | Latino_T1</v>
      </c>
      <c r="C106" t="str">
        <v>2 | Latino_T2</v>
      </c>
      <c r="D106" t="str">
        <v>3 | Latino_T3</v>
      </c>
      <c r="E106" t="str">
        <v>4 | Latino_T4</v>
      </c>
      <c r="F106" t="str">
        <v>5 | Latino_T5</v>
      </c>
      <c r="G106" t="str">
        <v>6 | Latino_T6</v>
      </c>
      <c r="H106" t="str">
        <v>7 | Latino_T7</v>
      </c>
      <c r="I106" t="str">
        <v>8 | Latino_T8</v>
      </c>
    </row>
    <row r="107" spans="1:9" x14ac:dyDescent="0.25">
      <c r="A107" t="str">
        <v>Ventrella2016_2000</v>
      </c>
      <c r="B107" t="str" cm="1">
        <f t="array" ref="B107:I107">TRANSPOSE(_xlfn._xlws.SORT(_xlfn._xlws.FILTER(treatments[treatment_number]&amp;" | "&amp;treatments[treatment_name],treatments[experiment_ID]=A107)))</f>
        <v>1 | Latino_T1</v>
      </c>
      <c r="C107" t="str">
        <v>2 | Latino_T2</v>
      </c>
      <c r="D107" t="str">
        <v>3 | Latino_T3</v>
      </c>
      <c r="E107" t="str">
        <v>4 | Latino_T4</v>
      </c>
      <c r="F107" t="str">
        <v>5 | Latino_T5</v>
      </c>
      <c r="G107" t="str">
        <v>6 | Latino_T6</v>
      </c>
      <c r="H107" t="str">
        <v>7 | Latino_T7</v>
      </c>
      <c r="I107" t="str">
        <v>8 | Latino_T8</v>
      </c>
    </row>
    <row r="108" spans="1:9" x14ac:dyDescent="0.25">
      <c r="A108" t="str">
        <v>Ventrella2016_2001</v>
      </c>
      <c r="B108" t="str" cm="1">
        <f t="array" ref="B108:I108">TRANSPOSE(_xlfn._xlws.SORT(_xlfn._xlws.FILTER(treatments[treatment_number]&amp;" | "&amp;treatments[treatment_name],treatments[experiment_ID]=A108)))</f>
        <v>1 | Latino_T1</v>
      </c>
      <c r="C108" t="str">
        <v>2 | Latino_T2</v>
      </c>
      <c r="D108" t="str">
        <v>3 | Latino_T3</v>
      </c>
      <c r="E108" t="str">
        <v>4 | Latino_T4</v>
      </c>
      <c r="F108" t="str">
        <v>5 | Latino_T5</v>
      </c>
      <c r="G108" t="str">
        <v>6 | Latino_T6</v>
      </c>
      <c r="H108" t="str">
        <v>7 | Latino_T7</v>
      </c>
      <c r="I108" t="str">
        <v>8 | Latino_T8</v>
      </c>
    </row>
    <row r="109" spans="1:9" x14ac:dyDescent="0.25">
      <c r="A109" t="str">
        <v>Ventrella2016_2002</v>
      </c>
      <c r="B109" t="str" cm="1">
        <f t="array" ref="B109:I109">TRANSPOSE(_xlfn._xlws.SORT(_xlfn._xlws.FILTER(treatments[treatment_number]&amp;" | "&amp;treatments[treatment_name],treatments[experiment_ID]=A109)))</f>
        <v>1 | Latino_T1</v>
      </c>
      <c r="C109" t="str">
        <v>2 | Latino_T2</v>
      </c>
      <c r="D109" t="str">
        <v>3 | Latino_T3</v>
      </c>
      <c r="E109" t="str">
        <v>4 | Latino_T4</v>
      </c>
      <c r="F109" t="str">
        <v>5 | Latino_T5</v>
      </c>
      <c r="G109" t="str">
        <v>6 | Latino_T6</v>
      </c>
      <c r="H109" t="str">
        <v>7 | Latino_T7</v>
      </c>
      <c r="I109" t="str">
        <v>8 | Latino_T8</v>
      </c>
    </row>
    <row r="110" spans="1:9" x14ac:dyDescent="0.25">
      <c r="A110" t="str">
        <v>Ventrella2016_2003</v>
      </c>
      <c r="B110" t="str" cm="1">
        <f t="array" ref="B110:I110">TRANSPOSE(_xlfn._xlws.SORT(_xlfn._xlws.FILTER(treatments[treatment_number]&amp;" | "&amp;treatments[treatment_name],treatments[experiment_ID]=A110)))</f>
        <v>1 | Latino_T1</v>
      </c>
      <c r="C110" t="str">
        <v>2 | Latino_T2</v>
      </c>
      <c r="D110" t="str">
        <v>3 | Latino_T3</v>
      </c>
      <c r="E110" t="str">
        <v>4 | Latino_T4</v>
      </c>
      <c r="F110" t="str">
        <v>5 | Latino_T5</v>
      </c>
      <c r="G110" t="str">
        <v>6 | Latino_T6</v>
      </c>
      <c r="H110" t="str">
        <v>7 | Latino_T7</v>
      </c>
      <c r="I110" t="str">
        <v>8 | Latino_T8</v>
      </c>
    </row>
    <row r="111" spans="1:9" x14ac:dyDescent="0.25">
      <c r="A111" t="str">
        <v>Ventrella2016_2004</v>
      </c>
      <c r="B111" t="str" cm="1">
        <f t="array" ref="B111:I111">TRANSPOSE(_xlfn._xlws.SORT(_xlfn._xlws.FILTER(treatments[treatment_number]&amp;" | "&amp;treatments[treatment_name],treatments[experiment_ID]=A111)))</f>
        <v>1 | Latino_T1</v>
      </c>
      <c r="C111" t="str">
        <v>2 | Latino_T2</v>
      </c>
      <c r="D111" t="str">
        <v>3 | Latino_T3</v>
      </c>
      <c r="E111" t="str">
        <v>4 | Latino_T4</v>
      </c>
      <c r="F111" t="str">
        <v>5 | Latino_T5</v>
      </c>
      <c r="G111" t="str">
        <v>6 | Latino_T6</v>
      </c>
      <c r="H111" t="str">
        <v>7 | Latino_T7</v>
      </c>
      <c r="I111" t="str">
        <v>8 | Latino_T8</v>
      </c>
    </row>
    <row r="112" spans="1:9" x14ac:dyDescent="0.25">
      <c r="A112" t="str">
        <v>Ventrella2016_2005</v>
      </c>
      <c r="B112" t="str" cm="1">
        <f t="array" ref="B112:I112">TRANSPOSE(_xlfn._xlws.SORT(_xlfn._xlws.FILTER(treatments[treatment_number]&amp;" | "&amp;treatments[treatment_name],treatments[experiment_ID]=A112)))</f>
        <v>1 | Latino_T1</v>
      </c>
      <c r="C112" t="str">
        <v>2 | Latino_T2</v>
      </c>
      <c r="D112" t="str">
        <v>3 | Latino_T3</v>
      </c>
      <c r="E112" t="str">
        <v>4 | Latino_T4</v>
      </c>
      <c r="F112" t="str">
        <v>5 | Latino_T5</v>
      </c>
      <c r="G112" t="str">
        <v>6 | Latino_T6</v>
      </c>
      <c r="H112" t="str">
        <v>7 | Latino_T7</v>
      </c>
      <c r="I112" t="str">
        <v>8 | Latino_T8</v>
      </c>
    </row>
    <row r="113" spans="1:9" x14ac:dyDescent="0.25">
      <c r="A113" t="str">
        <v>Ventrella2016_2006</v>
      </c>
      <c r="B113" t="str" cm="1">
        <f t="array" ref="B113:I113">TRANSPOSE(_xlfn._xlws.SORT(_xlfn._xlws.FILTER(treatments[treatment_number]&amp;" | "&amp;treatments[treatment_name],treatments[experiment_ID]=A113)))</f>
        <v>1 | Latino_T1</v>
      </c>
      <c r="C113" t="str">
        <v>2 | Latino_T2</v>
      </c>
      <c r="D113" t="str">
        <v>3 | Latino_T3</v>
      </c>
      <c r="E113" t="str">
        <v>4 | Latino_T4</v>
      </c>
      <c r="F113" t="str">
        <v>5 | Latino_T5</v>
      </c>
      <c r="G113" t="str">
        <v>6 | Latino_T6</v>
      </c>
      <c r="H113" t="str">
        <v>7 | Latino_T7</v>
      </c>
      <c r="I113" t="str">
        <v>8 | Latino_T8</v>
      </c>
    </row>
    <row r="114" spans="1:9" x14ac:dyDescent="0.25">
      <c r="A114" t="str">
        <v>Ventrella2016_2007</v>
      </c>
      <c r="B114" t="str" cm="1">
        <f t="array" ref="B114:I114">TRANSPOSE(_xlfn._xlws.SORT(_xlfn._xlws.FILTER(treatments[treatment_number]&amp;" | "&amp;treatments[treatment_name],treatments[experiment_ID]=A114)))</f>
        <v>1 | Latino_T1</v>
      </c>
      <c r="C114" t="str">
        <v>2 | Latino_T2</v>
      </c>
      <c r="D114" t="str">
        <v>3 | Latino_T3</v>
      </c>
      <c r="E114" t="str">
        <v>4 | Latino_T4</v>
      </c>
      <c r="F114" t="str">
        <v>5 | Latino_T5</v>
      </c>
      <c r="G114" t="str">
        <v>6 | Latino_T6</v>
      </c>
      <c r="H114" t="str">
        <v>7 | Latino_T7</v>
      </c>
      <c r="I114" t="str">
        <v>8 | Latino_T8</v>
      </c>
    </row>
    <row r="115" spans="1:9" x14ac:dyDescent="0.25">
      <c r="A115" t="str">
        <v>Ventrella2016_2009</v>
      </c>
      <c r="B115" t="str" cm="1">
        <f t="array" ref="B115:I115">TRANSPOSE(_xlfn._xlws.SORT(_xlfn._xlws.FILTER(treatments[treatment_number]&amp;" | "&amp;treatments[treatment_name],treatments[experiment_ID]=A115)))</f>
        <v>1 | Latino_T1</v>
      </c>
      <c r="C115" t="str">
        <v>2 | Latino_T2</v>
      </c>
      <c r="D115" t="str">
        <v>3 | Latino_T3</v>
      </c>
      <c r="E115" t="str">
        <v>4 | Latino_T4</v>
      </c>
      <c r="F115" t="str">
        <v>5 | Latino_T5</v>
      </c>
      <c r="G115" t="str">
        <v>6 | Latino_T6</v>
      </c>
      <c r="H115" t="str">
        <v>7 | Latino_T7</v>
      </c>
      <c r="I115" t="str">
        <v>8 | Latino_T8</v>
      </c>
    </row>
    <row r="116" spans="1:9" x14ac:dyDescent="0.25">
      <c r="A116" t="str">
        <v>Ventrella2016_2010</v>
      </c>
      <c r="B116" t="str" cm="1">
        <f t="array" ref="B116:I116">TRANSPOSE(_xlfn._xlws.SORT(_xlfn._xlws.FILTER(treatments[treatment_number]&amp;" | "&amp;treatments[treatment_name],treatments[experiment_ID]=A116)))</f>
        <v>1 | Latino_T1</v>
      </c>
      <c r="C116" t="str">
        <v>2 | Latino_T2</v>
      </c>
      <c r="D116" t="str">
        <v>3 | Latino_T3</v>
      </c>
      <c r="E116" t="str">
        <v>4 | Latino_T4</v>
      </c>
      <c r="F116" t="str">
        <v>5 | Latino_T5</v>
      </c>
      <c r="G116" t="str">
        <v>6 | Latino_T6</v>
      </c>
      <c r="H116" t="str">
        <v>7 | Latino_T7</v>
      </c>
      <c r="I116" t="str">
        <v>8 | Latino_T8</v>
      </c>
    </row>
    <row r="117" spans="1:9" x14ac:dyDescent="0.25">
      <c r="A117" t="str">
        <v>Ventrella2016_2011</v>
      </c>
      <c r="B117" t="str" cm="1">
        <f t="array" ref="B117:I117">TRANSPOSE(_xlfn._xlws.SORT(_xlfn._xlws.FILTER(treatments[treatment_number]&amp;" | "&amp;treatments[treatment_name],treatments[experiment_ID]=A117)))</f>
        <v>1 | Latino_T1</v>
      </c>
      <c r="C117" t="str">
        <v>2 | Latino_T2</v>
      </c>
      <c r="D117" t="str">
        <v>3 | Latino_T3</v>
      </c>
      <c r="E117" t="str">
        <v>4 | Latino_T4</v>
      </c>
      <c r="F117" t="str">
        <v>5 | Latino_T5</v>
      </c>
      <c r="G117" t="str">
        <v>6 | Latino_T6</v>
      </c>
      <c r="H117" t="str">
        <v>7 | Latino_T7</v>
      </c>
      <c r="I117" t="str">
        <v>8 | Latino_T8</v>
      </c>
    </row>
    <row r="118" spans="1:9" x14ac:dyDescent="0.25">
      <c r="A118" t="str">
        <v>Ventrella2016_2012</v>
      </c>
      <c r="B118" t="str" cm="1">
        <f t="array" ref="B118:I118">TRANSPOSE(_xlfn._xlws.SORT(_xlfn._xlws.FILTER(treatments[treatment_number]&amp;" | "&amp;treatments[treatment_name],treatments[experiment_ID]=A118)))</f>
        <v>1 | Latino_T1</v>
      </c>
      <c r="C118" t="str">
        <v>2 | Latino_T2</v>
      </c>
      <c r="D118" t="str">
        <v>3 | Latino_T3</v>
      </c>
      <c r="E118" t="str">
        <v>4 | Latino_T4</v>
      </c>
      <c r="F118" t="str">
        <v>5 | Latino_T5</v>
      </c>
      <c r="G118" t="str">
        <v>6 | Latino_T6</v>
      </c>
      <c r="H118" t="str">
        <v>7 | Latino_T7</v>
      </c>
      <c r="I118" t="str">
        <v>8 | Latino_T8</v>
      </c>
    </row>
    <row r="119" spans="1:9" x14ac:dyDescent="0.25">
      <c r="B119" t="str" cm="1">
        <f t="array" ref="B119">TRANSPOSE(_xlfn._xlws.SORT(_xlfn._xlws.FILTER(treatments[treatment_number]&amp;" | "&amp;treatments[treatment_name],treatments[experiment_ID]=A119)))</f>
        <v xml:space="preserve"> | </v>
      </c>
    </row>
    <row r="120" spans="1:9" x14ac:dyDescent="0.25">
      <c r="B120" t="str" cm="1">
        <f t="array" ref="B120">TRANSPOSE(_xlfn._xlws.SORT(_xlfn._xlws.FILTER(treatments[treatment_number]&amp;" | "&amp;treatments[treatment_name],treatments[experiment_ID]=A120)))</f>
        <v xml:space="preserve"> | </v>
      </c>
    </row>
    <row r="121" spans="1:9" x14ac:dyDescent="0.25">
      <c r="B121" t="str" cm="1">
        <f t="array" ref="B121">TRANSPOSE(_xlfn._xlws.SORT(_xlfn._xlws.FILTER(treatments[treatment_number]&amp;" | "&amp;treatments[treatment_name],treatments[experiment_ID]=A121)))</f>
        <v xml:space="preserve"> | </v>
      </c>
    </row>
    <row r="122" spans="1:9" x14ac:dyDescent="0.25">
      <c r="B122" t="str" cm="1">
        <f t="array" ref="B122">TRANSPOSE(_xlfn._xlws.SORT(_xlfn._xlws.FILTER(treatments[treatment_number]&amp;" | "&amp;treatments[treatment_name],treatments[experiment_ID]=A122)))</f>
        <v xml:space="preserve"> | </v>
      </c>
    </row>
    <row r="123" spans="1:9" x14ac:dyDescent="0.25">
      <c r="B123" t="str" cm="1">
        <f t="array" ref="B123">TRANSPOSE(_xlfn._xlws.SORT(_xlfn._xlws.FILTER(treatments[treatment_number]&amp;" | "&amp;treatments[treatment_name],treatments[experiment_ID]=A123)))</f>
        <v xml:space="preserve"> | </v>
      </c>
    </row>
    <row r="124" spans="1:9" x14ac:dyDescent="0.25">
      <c r="B124" t="str" cm="1">
        <f t="array" ref="B124">TRANSPOSE(_xlfn._xlws.SORT(_xlfn._xlws.FILTER(treatments[treatment_number]&amp;" | "&amp;treatments[treatment_name],treatments[experiment_ID]=A124)))</f>
        <v xml:space="preserve"> | </v>
      </c>
    </row>
    <row r="125" spans="1:9" x14ac:dyDescent="0.25">
      <c r="B125" t="str" cm="1">
        <f t="array" ref="B125">TRANSPOSE(_xlfn._xlws.SORT(_xlfn._xlws.FILTER(treatments[treatment_number]&amp;" | "&amp;treatments[treatment_name],treatments[experiment_ID]=A125)))</f>
        <v xml:space="preserve"> | </v>
      </c>
    </row>
    <row r="126" spans="1:9" x14ac:dyDescent="0.25">
      <c r="B126" t="str" cm="1">
        <f t="array" ref="B126">TRANSPOSE(_xlfn._xlws.SORT(_xlfn._xlws.FILTER(treatments[treatment_number]&amp;" | "&amp;treatments[treatment_name],treatments[experiment_ID]=A126)))</f>
        <v xml:space="preserve"> | </v>
      </c>
    </row>
    <row r="127" spans="1:9" x14ac:dyDescent="0.25">
      <c r="B127" t="str" cm="1">
        <f t="array" ref="B127">TRANSPOSE(_xlfn._xlws.SORT(_xlfn._xlws.FILTER(treatments[treatment_number]&amp;" | "&amp;treatments[treatment_name],treatments[experiment_ID]=A127)))</f>
        <v xml:space="preserve"> | </v>
      </c>
    </row>
    <row r="128" spans="1:9"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08" customFormat="1" x14ac:dyDescent="0.2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ColWidth="8.85546875" defaultRowHeight="15" x14ac:dyDescent="0.25"/>
  <cols>
    <col min="1" max="27" width="6.7109375" customWidth="1"/>
    <col min="28" max="28" width="19.7109375" customWidth="1"/>
    <col min="29" max="121" width="6.7109375" customWidth="1"/>
  </cols>
  <sheetData>
    <row r="1" spans="1:117" x14ac:dyDescent="0.2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36"/>
  <sheetViews>
    <sheetView workbookViewId="0">
      <selection activeCell="G10" sqref="G10"/>
    </sheetView>
  </sheetViews>
  <sheetFormatPr defaultColWidth="8.85546875" defaultRowHeight="15" x14ac:dyDescent="0.25"/>
  <cols>
    <col min="1" max="4" width="17.85546875" customWidth="1"/>
  </cols>
  <sheetData>
    <row r="2" spans="1:4" x14ac:dyDescent="0.25">
      <c r="A2" s="14" t="s">
        <v>1869</v>
      </c>
      <c r="B2" s="14" t="s">
        <v>1870</v>
      </c>
      <c r="C2" s="14" t="s">
        <v>1871</v>
      </c>
      <c r="D2" s="14" t="s">
        <v>7465</v>
      </c>
    </row>
    <row r="3" spans="1:4" x14ac:dyDescent="0.25">
      <c r="A3" t="str" cm="1">
        <f t="array" ref="A3:A121">_xlfn._xlws.SORT(_xlfn.UNIQUE(_xlfn._xlws.FILTER(expMetadata[experiment_ID], expMetadata[experiment_ID] &lt;&gt; "")))</f>
        <v>Basso2010_1991</v>
      </c>
      <c r="B3" t="str" cm="1">
        <f t="array" ref="B3:B17">IFERROR(_xlfn._xlws.SORT(_xlfn.UNIQUE(_xlfn._xlws.FILTER(soilMetadata[soil_profile_ID], soilMetadata[soil_profile_ID] &lt;&gt; ""))), "")</f>
        <v>Basso2010</v>
      </c>
      <c r="C3" t="str" cm="1">
        <f t="array" ref="C3">IFERROR(_xlfn._xlws.SORT(_xlfn.UNIQUE(_xlfn._xlws.FILTER(#REF!,#REF! &lt;&gt; ""))), "")</f>
        <v/>
      </c>
      <c r="D3" t="str" cm="1">
        <f t="array" ref="D3:D136">_xlfn._xlws.FILTER(_xlfn.VSTACK(ddl_experiments, ddl_soilProfiles, ddl_weatherStations), _xlfn.VSTACK(ddl_experiments, ddl_soilProfiles, ddl_weatherStations) &lt;&gt; "")</f>
        <v>Basso2010_1991</v>
      </c>
    </row>
    <row r="4" spans="1:4" x14ac:dyDescent="0.25">
      <c r="A4" t="str">
        <v>Basso2010_1992</v>
      </c>
      <c r="B4" t="str">
        <v>Boulch2021_beauvais</v>
      </c>
      <c r="D4" t="str">
        <v>Basso2010_1992</v>
      </c>
    </row>
    <row r="5" spans="1:4" x14ac:dyDescent="0.25">
      <c r="A5" t="str">
        <v>Basso2010_1993</v>
      </c>
      <c r="B5" t="str">
        <v>Boulch2021_catillon</v>
      </c>
      <c r="D5" t="str">
        <v>Basso2010_1993</v>
      </c>
    </row>
    <row r="6" spans="1:4" x14ac:dyDescent="0.25">
      <c r="A6" t="str">
        <v>Basso2010_1994</v>
      </c>
      <c r="B6" t="str">
        <v>Bustos-Korts2013</v>
      </c>
      <c r="D6" t="str">
        <v>Basso2010_1994</v>
      </c>
    </row>
    <row r="7" spans="1:4" x14ac:dyDescent="0.25">
      <c r="A7" t="str">
        <v>Basso2010_1995</v>
      </c>
      <c r="B7" t="str">
        <v>Darwinkel1978_1976</v>
      </c>
      <c r="D7" t="str">
        <v>Basso2010_1995</v>
      </c>
    </row>
    <row r="8" spans="1:4" x14ac:dyDescent="0.25">
      <c r="A8" t="str">
        <v>Basso2010_1996</v>
      </c>
      <c r="B8" t="str">
        <v>Dettori2017_Benatzu</v>
      </c>
      <c r="D8" t="str">
        <v>Basso2010_1996</v>
      </c>
    </row>
    <row r="9" spans="1:4" x14ac:dyDescent="0.25">
      <c r="A9" t="str">
        <v>Basso2010_1997</v>
      </c>
      <c r="B9" t="str">
        <v>Dettori2017_Ussana</v>
      </c>
      <c r="D9" t="str">
        <v>Basso2010_1997</v>
      </c>
    </row>
    <row r="10" spans="1:4" x14ac:dyDescent="0.25">
      <c r="A10" t="str">
        <v>Basso2010_1998</v>
      </c>
      <c r="B10" t="str">
        <v>Dueri2022</v>
      </c>
      <c r="D10" t="str">
        <v>Basso2010_1998</v>
      </c>
    </row>
    <row r="11" spans="1:4" x14ac:dyDescent="0.25">
      <c r="A11" t="str">
        <v>Basso2010_1999</v>
      </c>
      <c r="B11" t="str">
        <v>Fernando2013</v>
      </c>
      <c r="D11" t="str">
        <v>Basso2010_1999</v>
      </c>
    </row>
    <row r="12" spans="1:4" x14ac:dyDescent="0.25">
      <c r="A12" t="str">
        <v>Basso2010_2000</v>
      </c>
      <c r="B12" t="str">
        <v>Hunsaker1996</v>
      </c>
      <c r="D12" t="str">
        <v>Basso2010_2000</v>
      </c>
    </row>
    <row r="13" spans="1:4" x14ac:dyDescent="0.25">
      <c r="A13" t="str">
        <v>Basso2010_2001</v>
      </c>
      <c r="B13" t="str">
        <v>Iqba2014</v>
      </c>
      <c r="D13" t="str">
        <v>Basso2010_2001</v>
      </c>
    </row>
    <row r="14" spans="1:4" x14ac:dyDescent="0.25">
      <c r="A14" t="str">
        <v>Basso2010_2002</v>
      </c>
      <c r="B14" t="str">
        <v>Li2014</v>
      </c>
      <c r="D14" t="str">
        <v>Basso2010_2002</v>
      </c>
    </row>
    <row r="15" spans="1:4" x14ac:dyDescent="0.25">
      <c r="A15" t="str">
        <v>Basso2010_2003</v>
      </c>
      <c r="B15" t="str">
        <v>Shoukat2024</v>
      </c>
      <c r="D15" t="str">
        <v>Basso2010_2003</v>
      </c>
    </row>
    <row r="16" spans="1:4" x14ac:dyDescent="0.25">
      <c r="A16" t="str">
        <v>Basso2010_2004</v>
      </c>
      <c r="B16" t="str">
        <v>Spiertz1978_1976</v>
      </c>
      <c r="D16" t="str">
        <v>Basso2010_2004</v>
      </c>
    </row>
    <row r="17" spans="1:4" x14ac:dyDescent="0.25">
      <c r="A17" t="str">
        <v>Basso2010_2005</v>
      </c>
      <c r="B17" t="str">
        <v>Ventrella2016</v>
      </c>
      <c r="D17" t="str">
        <v>Basso2010_2005</v>
      </c>
    </row>
    <row r="18" spans="1:4" x14ac:dyDescent="0.25">
      <c r="A18" t="str">
        <v>Basso2010_2006</v>
      </c>
      <c r="D18" t="str">
        <v>Basso2010_2006</v>
      </c>
    </row>
    <row r="19" spans="1:4" x14ac:dyDescent="0.25">
      <c r="A19" t="str">
        <v>Boulch2021_9999</v>
      </c>
      <c r="D19" t="str">
        <v>Boulch2021_9999</v>
      </c>
    </row>
    <row r="20" spans="1:4" x14ac:dyDescent="0.25">
      <c r="A20" t="str">
        <v>Bustos-Korts2013_2009</v>
      </c>
      <c r="D20" t="str">
        <v>Bustos-Korts2013_2009</v>
      </c>
    </row>
    <row r="21" spans="1:4" x14ac:dyDescent="0.25">
      <c r="A21" t="str">
        <v>Bustos-Korts2013_2010</v>
      </c>
      <c r="D21" t="str">
        <v>Bustos-Korts2013_2010</v>
      </c>
    </row>
    <row r="22" spans="1:4" x14ac:dyDescent="0.25">
      <c r="A22" t="str">
        <v>Bustos-Korts2013_2011</v>
      </c>
      <c r="D22" t="str">
        <v>Bustos-Korts2013_2011</v>
      </c>
    </row>
    <row r="23" spans="1:4" x14ac:dyDescent="0.25">
      <c r="A23" t="str">
        <v>Darwinkel1978_1976</v>
      </c>
      <c r="D23" t="str">
        <v>Darwinkel1978_1976</v>
      </c>
    </row>
    <row r="24" spans="1:4" x14ac:dyDescent="0.25">
      <c r="A24" t="str">
        <v>Dettori2017_1974</v>
      </c>
      <c r="D24" t="str">
        <v>Dettori2017_1974</v>
      </c>
    </row>
    <row r="25" spans="1:4" x14ac:dyDescent="0.25">
      <c r="A25" t="str">
        <v>Dettori2017_1975</v>
      </c>
      <c r="D25" t="str">
        <v>Dettori2017_1975</v>
      </c>
    </row>
    <row r="26" spans="1:4" x14ac:dyDescent="0.25">
      <c r="A26" t="str">
        <v>Dettori2017_1976</v>
      </c>
      <c r="D26" t="str">
        <v>Dettori2017_1976</v>
      </c>
    </row>
    <row r="27" spans="1:4" x14ac:dyDescent="0.25">
      <c r="A27" t="str">
        <v>Dettori2017_1977</v>
      </c>
      <c r="D27" t="str">
        <v>Dettori2017_1977</v>
      </c>
    </row>
    <row r="28" spans="1:4" x14ac:dyDescent="0.25">
      <c r="A28" t="str">
        <v>Dettori2017_1978</v>
      </c>
      <c r="D28" t="str">
        <v>Dettori2017_1978</v>
      </c>
    </row>
    <row r="29" spans="1:4" x14ac:dyDescent="0.25">
      <c r="A29" t="str">
        <v>Dettori2017_1979</v>
      </c>
      <c r="D29" t="str">
        <v>Dettori2017_1979</v>
      </c>
    </row>
    <row r="30" spans="1:4" x14ac:dyDescent="0.25">
      <c r="A30" t="str">
        <v>Dettori2017_1980</v>
      </c>
      <c r="D30" t="str">
        <v>Dettori2017_1980</v>
      </c>
    </row>
    <row r="31" spans="1:4" x14ac:dyDescent="0.25">
      <c r="A31" t="str">
        <v>Dettori2017_1981</v>
      </c>
      <c r="D31" t="str">
        <v>Dettori2017_1981</v>
      </c>
    </row>
    <row r="32" spans="1:4" x14ac:dyDescent="0.25">
      <c r="A32" t="str">
        <v>Dettori2017_1982</v>
      </c>
      <c r="D32" t="str">
        <v>Dettori2017_1982</v>
      </c>
    </row>
    <row r="33" spans="1:4" x14ac:dyDescent="0.25">
      <c r="A33" t="str">
        <v>Dettori2017_1983</v>
      </c>
      <c r="D33" t="str">
        <v>Dettori2017_1983</v>
      </c>
    </row>
    <row r="34" spans="1:4" x14ac:dyDescent="0.25">
      <c r="A34" t="str">
        <v>Dettori2017_1984</v>
      </c>
      <c r="D34" t="str">
        <v>Dettori2017_1984</v>
      </c>
    </row>
    <row r="35" spans="1:4" x14ac:dyDescent="0.25">
      <c r="A35" t="str">
        <v>Dettori2017_1985</v>
      </c>
      <c r="D35" t="str">
        <v>Dettori2017_1985</v>
      </c>
    </row>
    <row r="36" spans="1:4" x14ac:dyDescent="0.25">
      <c r="A36" t="str">
        <v>Dettori2017_1986</v>
      </c>
      <c r="D36" t="str">
        <v>Dettori2017_1986</v>
      </c>
    </row>
    <row r="37" spans="1:4" x14ac:dyDescent="0.25">
      <c r="A37" t="str">
        <v>Dettori2017_1987</v>
      </c>
      <c r="D37" t="str">
        <v>Dettori2017_1987</v>
      </c>
    </row>
    <row r="38" spans="1:4" x14ac:dyDescent="0.25">
      <c r="A38" t="str">
        <v>Dettori2017_1988</v>
      </c>
      <c r="D38" t="str">
        <v>Dettori2017_1988</v>
      </c>
    </row>
    <row r="39" spans="1:4" x14ac:dyDescent="0.25">
      <c r="A39" t="str">
        <v>Dettori2017_1989</v>
      </c>
      <c r="D39" t="str">
        <v>Dettori2017_1989</v>
      </c>
    </row>
    <row r="40" spans="1:4" x14ac:dyDescent="0.25">
      <c r="A40" t="str">
        <v>Dettori2017_1990</v>
      </c>
      <c r="D40" t="str">
        <v>Dettori2017_1990</v>
      </c>
    </row>
    <row r="41" spans="1:4" x14ac:dyDescent="0.25">
      <c r="A41" t="str">
        <v>Dettori2017_1991</v>
      </c>
      <c r="D41" t="str">
        <v>Dettori2017_1991</v>
      </c>
    </row>
    <row r="42" spans="1:4" x14ac:dyDescent="0.25">
      <c r="A42" t="str">
        <v>Dettori2017_1992</v>
      </c>
      <c r="D42" t="str">
        <v>Dettori2017_1992</v>
      </c>
    </row>
    <row r="43" spans="1:4" x14ac:dyDescent="0.25">
      <c r="A43" t="str">
        <v>Dettori2017_1993</v>
      </c>
      <c r="D43" t="str">
        <v>Dettori2017_1993</v>
      </c>
    </row>
    <row r="44" spans="1:4" x14ac:dyDescent="0.25">
      <c r="A44" t="str">
        <v>Dettori2017_1994</v>
      </c>
      <c r="D44" t="str">
        <v>Dettori2017_1994</v>
      </c>
    </row>
    <row r="45" spans="1:4" x14ac:dyDescent="0.25">
      <c r="A45" t="str">
        <v>Dettori2017_1995</v>
      </c>
      <c r="D45" t="str">
        <v>Dettori2017_1995</v>
      </c>
    </row>
    <row r="46" spans="1:4" x14ac:dyDescent="0.25">
      <c r="A46" t="str">
        <v>Dettori2017_1996</v>
      </c>
      <c r="D46" t="str">
        <v>Dettori2017_1996</v>
      </c>
    </row>
    <row r="47" spans="1:4" x14ac:dyDescent="0.25">
      <c r="A47" t="str">
        <v>Dettori2017_1997</v>
      </c>
      <c r="D47" t="str">
        <v>Dettori2017_1997</v>
      </c>
    </row>
    <row r="48" spans="1:4" x14ac:dyDescent="0.25">
      <c r="A48" t="str">
        <v>Dettori2017_1998</v>
      </c>
      <c r="D48" t="str">
        <v>Dettori2017_1998</v>
      </c>
    </row>
    <row r="49" spans="1:4" x14ac:dyDescent="0.25">
      <c r="A49" t="str">
        <v>Dettori2017_1999</v>
      </c>
      <c r="D49" t="str">
        <v>Dettori2017_1999</v>
      </c>
    </row>
    <row r="50" spans="1:4" x14ac:dyDescent="0.25">
      <c r="A50" t="str">
        <v>Dettori2017_2000</v>
      </c>
      <c r="D50" t="str">
        <v>Dettori2017_2000</v>
      </c>
    </row>
    <row r="51" spans="1:4" x14ac:dyDescent="0.25">
      <c r="A51" t="str">
        <v>Dettori2017_2001</v>
      </c>
      <c r="D51" t="str">
        <v>Dettori2017_2001</v>
      </c>
    </row>
    <row r="52" spans="1:4" x14ac:dyDescent="0.25">
      <c r="A52" t="str">
        <v>Dettori2017_2002</v>
      </c>
      <c r="D52" t="str">
        <v>Dettori2017_2002</v>
      </c>
    </row>
    <row r="53" spans="1:4" x14ac:dyDescent="0.25">
      <c r="A53" t="str">
        <v>Dettori2017_2003</v>
      </c>
      <c r="D53" t="str">
        <v>Dettori2017_2003</v>
      </c>
    </row>
    <row r="54" spans="1:4" x14ac:dyDescent="0.25">
      <c r="A54" t="str">
        <v>Dettori2017_2004</v>
      </c>
      <c r="D54" t="str">
        <v>Dettori2017_2004</v>
      </c>
    </row>
    <row r="55" spans="1:4" x14ac:dyDescent="0.25">
      <c r="A55" t="str">
        <v>Dueri2022_2013</v>
      </c>
      <c r="D55" t="str">
        <v>Dueri2022_2013</v>
      </c>
    </row>
    <row r="56" spans="1:4" x14ac:dyDescent="0.25">
      <c r="A56" t="str">
        <v>Dueri2022_2014</v>
      </c>
      <c r="D56" t="str">
        <v>Dueri2022_2014</v>
      </c>
    </row>
    <row r="57" spans="1:4" x14ac:dyDescent="0.25">
      <c r="A57" t="str">
        <v>Dueri2022_2015</v>
      </c>
      <c r="D57" t="str">
        <v>Dueri2022_2015</v>
      </c>
    </row>
    <row r="58" spans="1:4" x14ac:dyDescent="0.25">
      <c r="A58" t="str">
        <v>Dueri2022_2016</v>
      </c>
      <c r="D58" t="str">
        <v>Dueri2022_2016</v>
      </c>
    </row>
    <row r="59" spans="1:4" x14ac:dyDescent="0.25">
      <c r="A59" t="str">
        <v>Dueri2022_2017</v>
      </c>
      <c r="D59" t="str">
        <v>Dueri2022_2017</v>
      </c>
    </row>
    <row r="60" spans="1:4" x14ac:dyDescent="0.25">
      <c r="A60" t="str">
        <v>Dueri2022_2018</v>
      </c>
      <c r="D60" t="str">
        <v>Dueri2022_2018</v>
      </c>
    </row>
    <row r="61" spans="1:4" x14ac:dyDescent="0.25">
      <c r="A61" t="str">
        <v>Fernando2013_2007</v>
      </c>
      <c r="D61" t="str">
        <v>Fernando2013_2007</v>
      </c>
    </row>
    <row r="62" spans="1:4" x14ac:dyDescent="0.25">
      <c r="A62" t="str">
        <v>Fernando2013_2008</v>
      </c>
      <c r="D62" t="str">
        <v>Fernando2013_2008</v>
      </c>
    </row>
    <row r="63" spans="1:4" x14ac:dyDescent="0.25">
      <c r="A63" t="str">
        <v>Fernando2013_2009</v>
      </c>
      <c r="D63" t="str">
        <v>Fernando2013_2009</v>
      </c>
    </row>
    <row r="64" spans="1:4" x14ac:dyDescent="0.25">
      <c r="A64" t="str">
        <v>Hunsaker1996_1993</v>
      </c>
      <c r="D64" t="str">
        <v>Hunsaker1996_1993</v>
      </c>
    </row>
    <row r="65" spans="1:4" x14ac:dyDescent="0.25">
      <c r="A65" t="str">
        <v>Hunsaker1996_1994</v>
      </c>
      <c r="D65" t="str">
        <v>Hunsaker1996_1994</v>
      </c>
    </row>
    <row r="66" spans="1:4" x14ac:dyDescent="0.25">
      <c r="A66" t="str">
        <v>Iqba2014_1998</v>
      </c>
      <c r="D66" t="str">
        <v>Iqba2014_1998</v>
      </c>
    </row>
    <row r="67" spans="1:4" x14ac:dyDescent="0.25">
      <c r="A67" t="str">
        <v>Iqba2014_1999</v>
      </c>
      <c r="D67" t="str">
        <v>Iqba2014_1999</v>
      </c>
    </row>
    <row r="68" spans="1:4" x14ac:dyDescent="0.25">
      <c r="A68" t="str">
        <v>Iqba2014_2000</v>
      </c>
      <c r="D68" t="str">
        <v>Iqba2014_2000</v>
      </c>
    </row>
    <row r="69" spans="1:4" x14ac:dyDescent="0.25">
      <c r="A69" t="str">
        <v>Li2014_1979</v>
      </c>
      <c r="D69" t="str">
        <v>Li2014_1979</v>
      </c>
    </row>
    <row r="70" spans="1:4" x14ac:dyDescent="0.25">
      <c r="A70" t="str">
        <v>Li2014_1980</v>
      </c>
      <c r="D70" t="str">
        <v>Li2014_1980</v>
      </c>
    </row>
    <row r="71" spans="1:4" x14ac:dyDescent="0.25">
      <c r="A71" t="str">
        <v>Li2014_1981</v>
      </c>
      <c r="D71" t="str">
        <v>Li2014_1981</v>
      </c>
    </row>
    <row r="72" spans="1:4" x14ac:dyDescent="0.25">
      <c r="A72" t="str">
        <v>Li2014_1982</v>
      </c>
      <c r="D72" t="str">
        <v>Li2014_1982</v>
      </c>
    </row>
    <row r="73" spans="1:4" x14ac:dyDescent="0.25">
      <c r="A73" t="str">
        <v>Li2014_1983</v>
      </c>
      <c r="D73" t="str">
        <v>Li2014_1983</v>
      </c>
    </row>
    <row r="74" spans="1:4" x14ac:dyDescent="0.25">
      <c r="A74" t="str">
        <v>Li2014_1984</v>
      </c>
      <c r="D74" t="str">
        <v>Li2014_1984</v>
      </c>
    </row>
    <row r="75" spans="1:4" x14ac:dyDescent="0.25">
      <c r="A75" t="str">
        <v>Li2014_1985</v>
      </c>
      <c r="D75" t="str">
        <v>Li2014_1985</v>
      </c>
    </row>
    <row r="76" spans="1:4" x14ac:dyDescent="0.25">
      <c r="A76" t="str">
        <v>Li2014_1986</v>
      </c>
      <c r="D76" t="str">
        <v>Li2014_1986</v>
      </c>
    </row>
    <row r="77" spans="1:4" x14ac:dyDescent="0.25">
      <c r="A77" t="str">
        <v>Li2014_1987</v>
      </c>
      <c r="D77" t="str">
        <v>Li2014_1987</v>
      </c>
    </row>
    <row r="78" spans="1:4" x14ac:dyDescent="0.25">
      <c r="A78" t="str">
        <v>Li2014_1988</v>
      </c>
      <c r="D78" t="str">
        <v>Li2014_1988</v>
      </c>
    </row>
    <row r="79" spans="1:4" x14ac:dyDescent="0.25">
      <c r="A79" t="str">
        <v>Li2014_1989</v>
      </c>
      <c r="D79" t="str">
        <v>Li2014_1989</v>
      </c>
    </row>
    <row r="80" spans="1:4" x14ac:dyDescent="0.25">
      <c r="A80" t="str">
        <v>Li2014_1990</v>
      </c>
      <c r="D80" t="str">
        <v>Li2014_1990</v>
      </c>
    </row>
    <row r="81" spans="1:4" x14ac:dyDescent="0.25">
      <c r="A81" t="str">
        <v>Li2014_1991</v>
      </c>
      <c r="D81" t="str">
        <v>Li2014_1991</v>
      </c>
    </row>
    <row r="82" spans="1:4" x14ac:dyDescent="0.25">
      <c r="A82" t="str">
        <v>Li2014_1992</v>
      </c>
      <c r="D82" t="str">
        <v>Li2014_1992</v>
      </c>
    </row>
    <row r="83" spans="1:4" x14ac:dyDescent="0.25">
      <c r="A83" t="str">
        <v>Shoukat2024_2021</v>
      </c>
      <c r="D83" t="str">
        <v>Shoukat2024_2021</v>
      </c>
    </row>
    <row r="84" spans="1:4" x14ac:dyDescent="0.25">
      <c r="A84" t="str">
        <v>Shoukat2024_2022</v>
      </c>
      <c r="D84" t="str">
        <v>Shoukat2024_2022</v>
      </c>
    </row>
    <row r="85" spans="1:4" x14ac:dyDescent="0.25">
      <c r="A85" t="str">
        <v>Spiertz1978_1976</v>
      </c>
      <c r="D85" t="str">
        <v>Spiertz1978_1976</v>
      </c>
    </row>
    <row r="86" spans="1:4" x14ac:dyDescent="0.25">
      <c r="A86" t="str">
        <v>Ventrella2016_1977</v>
      </c>
      <c r="D86" t="str">
        <v>Ventrella2016_1977</v>
      </c>
    </row>
    <row r="87" spans="1:4" x14ac:dyDescent="0.25">
      <c r="A87" t="str">
        <v>Ventrella2016_1978</v>
      </c>
      <c r="D87" t="str">
        <v>Ventrella2016_1978</v>
      </c>
    </row>
    <row r="88" spans="1:4" x14ac:dyDescent="0.25">
      <c r="A88" t="str">
        <v>Ventrella2016_1979</v>
      </c>
      <c r="D88" t="str">
        <v>Ventrella2016_1979</v>
      </c>
    </row>
    <row r="89" spans="1:4" x14ac:dyDescent="0.25">
      <c r="A89" t="str">
        <v>Ventrella2016_1980</v>
      </c>
      <c r="D89" t="str">
        <v>Ventrella2016_1980</v>
      </c>
    </row>
    <row r="90" spans="1:4" x14ac:dyDescent="0.25">
      <c r="A90" t="str">
        <v>Ventrella2016_1981</v>
      </c>
      <c r="D90" t="str">
        <v>Ventrella2016_1981</v>
      </c>
    </row>
    <row r="91" spans="1:4" x14ac:dyDescent="0.25">
      <c r="A91" t="str">
        <v>Ventrella2016_1982</v>
      </c>
      <c r="D91" t="str">
        <v>Ventrella2016_1982</v>
      </c>
    </row>
    <row r="92" spans="1:4" x14ac:dyDescent="0.25">
      <c r="A92" t="str">
        <v>Ventrella2016_1983</v>
      </c>
      <c r="D92" t="str">
        <v>Ventrella2016_1983</v>
      </c>
    </row>
    <row r="93" spans="1:4" x14ac:dyDescent="0.25">
      <c r="A93" t="str">
        <v>Ventrella2016_1984</v>
      </c>
      <c r="D93" t="str">
        <v>Ventrella2016_1984</v>
      </c>
    </row>
    <row r="94" spans="1:4" x14ac:dyDescent="0.25">
      <c r="A94" t="str">
        <v>Ventrella2016_1985</v>
      </c>
      <c r="D94" t="str">
        <v>Ventrella2016_1985</v>
      </c>
    </row>
    <row r="95" spans="1:4" x14ac:dyDescent="0.25">
      <c r="A95" t="str">
        <v>Ventrella2016_1986</v>
      </c>
      <c r="D95" t="str">
        <v>Ventrella2016_1986</v>
      </c>
    </row>
    <row r="96" spans="1:4" x14ac:dyDescent="0.25">
      <c r="A96" t="str">
        <v>Ventrella2016_1987</v>
      </c>
      <c r="D96" t="str">
        <v>Ventrella2016_1987</v>
      </c>
    </row>
    <row r="97" spans="1:4" x14ac:dyDescent="0.25">
      <c r="A97" t="str">
        <v>Ventrella2016_1988</v>
      </c>
      <c r="D97" t="str">
        <v>Ventrella2016_1988</v>
      </c>
    </row>
    <row r="98" spans="1:4" x14ac:dyDescent="0.25">
      <c r="A98" t="str">
        <v>Ventrella2016_1989</v>
      </c>
      <c r="D98" t="str">
        <v>Ventrella2016_1989</v>
      </c>
    </row>
    <row r="99" spans="1:4" x14ac:dyDescent="0.25">
      <c r="A99" t="str">
        <v>Ventrella2016_1990</v>
      </c>
      <c r="D99" t="str">
        <v>Ventrella2016_1990</v>
      </c>
    </row>
    <row r="100" spans="1:4" x14ac:dyDescent="0.25">
      <c r="A100" t="str">
        <v>Ventrella2016_1991</v>
      </c>
      <c r="D100" t="str">
        <v>Ventrella2016_1991</v>
      </c>
    </row>
    <row r="101" spans="1:4" x14ac:dyDescent="0.25">
      <c r="A101" t="str">
        <v>Ventrella2016_1992</v>
      </c>
      <c r="D101" t="str">
        <v>Ventrella2016_1992</v>
      </c>
    </row>
    <row r="102" spans="1:4" x14ac:dyDescent="0.25">
      <c r="A102" t="str">
        <v>Ventrella2016_1993</v>
      </c>
      <c r="D102" t="str">
        <v>Ventrella2016_1993</v>
      </c>
    </row>
    <row r="103" spans="1:4" x14ac:dyDescent="0.25">
      <c r="A103" t="str">
        <v>Ventrella2016_1994</v>
      </c>
      <c r="D103" t="str">
        <v>Ventrella2016_1994</v>
      </c>
    </row>
    <row r="104" spans="1:4" x14ac:dyDescent="0.25">
      <c r="A104" t="str">
        <v>Ventrella2016_1995</v>
      </c>
      <c r="D104" t="str">
        <v>Ventrella2016_1995</v>
      </c>
    </row>
    <row r="105" spans="1:4" x14ac:dyDescent="0.25">
      <c r="A105" t="str">
        <v>Ventrella2016_1996</v>
      </c>
      <c r="D105" t="str">
        <v>Ventrella2016_1996</v>
      </c>
    </row>
    <row r="106" spans="1:4" x14ac:dyDescent="0.25">
      <c r="A106" t="str">
        <v>Ventrella2016_1997</v>
      </c>
      <c r="D106" t="str">
        <v>Ventrella2016_1997</v>
      </c>
    </row>
    <row r="107" spans="1:4" x14ac:dyDescent="0.25">
      <c r="A107" t="str">
        <v>Ventrella2016_1998</v>
      </c>
      <c r="D107" t="str">
        <v>Ventrella2016_1998</v>
      </c>
    </row>
    <row r="108" spans="1:4" x14ac:dyDescent="0.25">
      <c r="A108" t="str">
        <v>Ventrella2016_1999</v>
      </c>
      <c r="D108" t="str">
        <v>Ventrella2016_1999</v>
      </c>
    </row>
    <row r="109" spans="1:4" x14ac:dyDescent="0.25">
      <c r="A109" t="str">
        <v>Ventrella2016_2000</v>
      </c>
      <c r="D109" t="str">
        <v>Ventrella2016_2000</v>
      </c>
    </row>
    <row r="110" spans="1:4" x14ac:dyDescent="0.25">
      <c r="A110" t="str">
        <v>Ventrella2016_2001</v>
      </c>
      <c r="D110" t="str">
        <v>Ventrella2016_2001</v>
      </c>
    </row>
    <row r="111" spans="1:4" x14ac:dyDescent="0.25">
      <c r="A111" t="str">
        <v>Ventrella2016_2002</v>
      </c>
      <c r="D111" t="str">
        <v>Ventrella2016_2002</v>
      </c>
    </row>
    <row r="112" spans="1:4" x14ac:dyDescent="0.25">
      <c r="A112" t="str">
        <v>Ventrella2016_2003</v>
      </c>
      <c r="D112" t="str">
        <v>Ventrella2016_2003</v>
      </c>
    </row>
    <row r="113" spans="1:4" x14ac:dyDescent="0.25">
      <c r="A113" t="str">
        <v>Ventrella2016_2004</v>
      </c>
      <c r="D113" t="str">
        <v>Ventrella2016_2004</v>
      </c>
    </row>
    <row r="114" spans="1:4" x14ac:dyDescent="0.25">
      <c r="A114" t="str">
        <v>Ventrella2016_2005</v>
      </c>
      <c r="D114" t="str">
        <v>Ventrella2016_2005</v>
      </c>
    </row>
    <row r="115" spans="1:4" x14ac:dyDescent="0.25">
      <c r="A115" t="str">
        <v>Ventrella2016_2006</v>
      </c>
      <c r="D115" t="str">
        <v>Ventrella2016_2006</v>
      </c>
    </row>
    <row r="116" spans="1:4" x14ac:dyDescent="0.25">
      <c r="A116" t="str">
        <v>Ventrella2016_2007</v>
      </c>
      <c r="D116" t="str">
        <v>Ventrella2016_2007</v>
      </c>
    </row>
    <row r="117" spans="1:4" x14ac:dyDescent="0.25">
      <c r="A117" t="str">
        <v>Ventrella2016_2008</v>
      </c>
      <c r="D117" t="str">
        <v>Ventrella2016_2008</v>
      </c>
    </row>
    <row r="118" spans="1:4" x14ac:dyDescent="0.25">
      <c r="A118" t="str">
        <v>Ventrella2016_2009</v>
      </c>
      <c r="D118" t="str">
        <v>Ventrella2016_2009</v>
      </c>
    </row>
    <row r="119" spans="1:4" x14ac:dyDescent="0.25">
      <c r="A119" t="str">
        <v>Ventrella2016_2010</v>
      </c>
      <c r="D119" t="str">
        <v>Ventrella2016_2010</v>
      </c>
    </row>
    <row r="120" spans="1:4" x14ac:dyDescent="0.25">
      <c r="A120" t="str">
        <v>Ventrella2016_2011</v>
      </c>
      <c r="D120" t="str">
        <v>Ventrella2016_2011</v>
      </c>
    </row>
    <row r="121" spans="1:4" x14ac:dyDescent="0.25">
      <c r="A121" t="str">
        <v>Ventrella2016_2012</v>
      </c>
      <c r="D121" t="str">
        <v>Ventrella2016_2012</v>
      </c>
    </row>
    <row r="122" spans="1:4" x14ac:dyDescent="0.25">
      <c r="D122" t="str">
        <v>Basso2010</v>
      </c>
    </row>
    <row r="123" spans="1:4" x14ac:dyDescent="0.25">
      <c r="D123" t="str">
        <v>Boulch2021_beauvais</v>
      </c>
    </row>
    <row r="124" spans="1:4" x14ac:dyDescent="0.25">
      <c r="D124" t="str">
        <v>Boulch2021_catillon</v>
      </c>
    </row>
    <row r="125" spans="1:4" x14ac:dyDescent="0.25">
      <c r="D125" t="str">
        <v>Bustos-Korts2013</v>
      </c>
    </row>
    <row r="126" spans="1:4" x14ac:dyDescent="0.25">
      <c r="D126" t="str">
        <v>Darwinkel1978_1976</v>
      </c>
    </row>
    <row r="127" spans="1:4" x14ac:dyDescent="0.25">
      <c r="D127" t="str">
        <v>Dettori2017_Benatzu</v>
      </c>
    </row>
    <row r="128" spans="1:4" x14ac:dyDescent="0.25">
      <c r="D128" t="str">
        <v>Dettori2017_Ussana</v>
      </c>
    </row>
    <row r="129" spans="4:4" x14ac:dyDescent="0.25">
      <c r="D129" t="str">
        <v>Dueri2022</v>
      </c>
    </row>
    <row r="130" spans="4:4" x14ac:dyDescent="0.25">
      <c r="D130" t="str">
        <v>Fernando2013</v>
      </c>
    </row>
    <row r="131" spans="4:4" x14ac:dyDescent="0.25">
      <c r="D131" t="str">
        <v>Hunsaker1996</v>
      </c>
    </row>
    <row r="132" spans="4:4" x14ac:dyDescent="0.25">
      <c r="D132" t="str">
        <v>Iqba2014</v>
      </c>
    </row>
    <row r="133" spans="4:4" x14ac:dyDescent="0.25">
      <c r="D133" t="str">
        <v>Li2014</v>
      </c>
    </row>
    <row r="134" spans="4:4" x14ac:dyDescent="0.25">
      <c r="D134" t="str">
        <v>Shoukat2024</v>
      </c>
    </row>
    <row r="135" spans="4:4" x14ac:dyDescent="0.25">
      <c r="D135" t="str">
        <v>Spiertz1978_1976</v>
      </c>
    </row>
    <row r="136" spans="4:4" x14ac:dyDescent="0.25">
      <c r="D136" t="str">
        <v>Ventrella2016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C2" sqref="C2"/>
    </sheetView>
  </sheetViews>
  <sheetFormatPr defaultColWidth="8.7109375" defaultRowHeight="15.75" x14ac:dyDescent="0.25"/>
  <cols>
    <col min="1" max="1" width="1.85546875" style="19" customWidth="1"/>
    <col min="2" max="2" width="3.42578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42578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3" t="s">
        <v>6812</v>
      </c>
      <c r="C2" s="44"/>
      <c r="D2" s="45"/>
      <c r="E2" s="46"/>
      <c r="F2" s="47"/>
      <c r="G2" s="47"/>
      <c r="H2" s="47"/>
      <c r="I2" s="48"/>
      <c r="J2" s="47"/>
      <c r="K2" s="49" t="s">
        <v>90</v>
      </c>
    </row>
    <row r="3" spans="1:11" ht="11.25" customHeight="1" x14ac:dyDescent="0.25"/>
    <row r="4" spans="1:11" ht="25.5" customHeight="1" x14ac:dyDescent="0.35">
      <c r="B4" s="196" t="s">
        <v>45</v>
      </c>
      <c r="C4" s="196"/>
      <c r="D4" s="196"/>
      <c r="E4" s="196"/>
      <c r="H4" s="196" t="s">
        <v>2044</v>
      </c>
      <c r="I4" s="196"/>
      <c r="J4" s="196"/>
      <c r="K4" s="196"/>
    </row>
    <row r="5" spans="1:11" ht="11.25" customHeight="1" x14ac:dyDescent="0.25"/>
    <row r="6" spans="1:11" ht="18" customHeight="1" x14ac:dyDescent="0.25">
      <c r="B6" s="197" t="s">
        <v>6821</v>
      </c>
      <c r="C6" s="197"/>
      <c r="D6" s="20"/>
      <c r="E6" s="28"/>
      <c r="H6" s="107" t="s">
        <v>6813</v>
      </c>
      <c r="I6" s="107"/>
      <c r="J6" s="38"/>
      <c r="K6" s="42"/>
    </row>
    <row r="7" spans="1:11" ht="18" customHeight="1" x14ac:dyDescent="0.25">
      <c r="A7" s="33"/>
      <c r="B7" s="34" t="s">
        <v>2589</v>
      </c>
      <c r="C7" s="40" t="s">
        <v>7531</v>
      </c>
      <c r="D7" s="35" t="s">
        <v>43</v>
      </c>
      <c r="E7" s="36" t="s">
        <v>2120</v>
      </c>
      <c r="F7" s="33"/>
      <c r="G7" s="33"/>
      <c r="H7" s="34" t="s">
        <v>2589</v>
      </c>
      <c r="I7" s="40" t="s">
        <v>6815</v>
      </c>
      <c r="J7" s="35" t="s">
        <v>86</v>
      </c>
      <c r="K7" s="37" t="s">
        <v>2119</v>
      </c>
    </row>
    <row r="8" spans="1:11" ht="18" customHeight="1" x14ac:dyDescent="0.25">
      <c r="A8" s="33"/>
      <c r="B8" s="34" t="s">
        <v>2589</v>
      </c>
      <c r="C8" s="40" t="s">
        <v>7533</v>
      </c>
      <c r="D8" s="35" t="s">
        <v>67</v>
      </c>
      <c r="E8" s="37" t="s">
        <v>2119</v>
      </c>
      <c r="F8" s="33"/>
      <c r="G8" s="33"/>
      <c r="H8" s="34" t="s">
        <v>2589</v>
      </c>
      <c r="I8" s="40" t="s">
        <v>6816</v>
      </c>
      <c r="J8" s="35" t="s">
        <v>84</v>
      </c>
      <c r="K8" s="37" t="s">
        <v>2119</v>
      </c>
    </row>
    <row r="9" spans="1:11" ht="18" customHeight="1" x14ac:dyDescent="0.25">
      <c r="A9" s="33"/>
      <c r="B9" s="34" t="s">
        <v>2589</v>
      </c>
      <c r="C9" s="40" t="s">
        <v>7532</v>
      </c>
      <c r="D9" s="35" t="s">
        <v>7535</v>
      </c>
      <c r="E9" s="37" t="s">
        <v>2119</v>
      </c>
      <c r="F9" s="33"/>
      <c r="G9" s="33"/>
      <c r="H9" s="34" t="s">
        <v>2589</v>
      </c>
      <c r="I9" s="40" t="s">
        <v>6817</v>
      </c>
      <c r="J9" s="35" t="s">
        <v>4242</v>
      </c>
      <c r="K9" s="37" t="s">
        <v>2119</v>
      </c>
    </row>
    <row r="10" spans="1:11" ht="18" customHeight="1" x14ac:dyDescent="0.25">
      <c r="A10" s="33"/>
      <c r="B10" s="34" t="s">
        <v>2589</v>
      </c>
      <c r="C10" s="40" t="s">
        <v>6571</v>
      </c>
      <c r="D10" s="35" t="s">
        <v>49</v>
      </c>
      <c r="E10" s="37" t="s">
        <v>2119</v>
      </c>
      <c r="F10" s="33"/>
      <c r="G10" s="33"/>
      <c r="H10" s="34" t="s">
        <v>2589</v>
      </c>
      <c r="I10" s="40" t="s">
        <v>6814</v>
      </c>
      <c r="J10" s="35" t="s">
        <v>4292</v>
      </c>
      <c r="K10" s="37" t="s">
        <v>2119</v>
      </c>
    </row>
    <row r="11" spans="1:11" ht="18" customHeight="1" x14ac:dyDescent="0.25">
      <c r="A11" s="33"/>
      <c r="B11" s="34" t="s">
        <v>2589</v>
      </c>
      <c r="C11" s="40" t="s">
        <v>6572</v>
      </c>
      <c r="D11" s="35" t="s">
        <v>51</v>
      </c>
      <c r="E11" s="37" t="s">
        <v>2119</v>
      </c>
      <c r="F11" s="33"/>
      <c r="G11" s="33"/>
      <c r="H11" s="34" t="s">
        <v>2589</v>
      </c>
      <c r="I11" s="40" t="s">
        <v>6818</v>
      </c>
      <c r="J11" s="35" t="s">
        <v>4284</v>
      </c>
      <c r="K11" s="37" t="s">
        <v>2119</v>
      </c>
    </row>
    <row r="12" spans="1:11" ht="18" customHeight="1" x14ac:dyDescent="0.25">
      <c r="A12" s="33"/>
      <c r="B12" s="34" t="s">
        <v>2589</v>
      </c>
      <c r="C12" s="40" t="s">
        <v>6573</v>
      </c>
      <c r="D12" s="35" t="s">
        <v>52</v>
      </c>
      <c r="E12" s="37" t="s">
        <v>2119</v>
      </c>
      <c r="H12" s="34" t="s">
        <v>2589</v>
      </c>
      <c r="I12" s="40" t="s">
        <v>6819</v>
      </c>
      <c r="J12" s="35" t="s">
        <v>4269</v>
      </c>
      <c r="K12" s="37" t="s">
        <v>2119</v>
      </c>
    </row>
    <row r="13" spans="1:11" ht="18" customHeight="1" x14ac:dyDescent="0.25">
      <c r="A13" s="33"/>
      <c r="F13" s="33"/>
      <c r="G13" s="33"/>
    </row>
    <row r="14" spans="1:11" ht="18" customHeight="1" x14ac:dyDescent="0.25">
      <c r="A14" s="33"/>
      <c r="B14" s="107" t="s">
        <v>6814</v>
      </c>
      <c r="C14" s="107"/>
      <c r="D14" s="38"/>
      <c r="E14" s="39"/>
      <c r="F14" s="33"/>
      <c r="G14" s="33"/>
      <c r="H14" s="107" t="s">
        <v>6820</v>
      </c>
      <c r="I14" s="107"/>
      <c r="J14" s="38"/>
      <c r="K14" s="42"/>
    </row>
    <row r="15" spans="1:11" ht="18" customHeight="1" x14ac:dyDescent="0.25">
      <c r="A15" s="33"/>
      <c r="B15" s="32" t="s">
        <v>2589</v>
      </c>
      <c r="C15" s="40" t="s">
        <v>6574</v>
      </c>
      <c r="D15" s="35" t="s">
        <v>7534</v>
      </c>
      <c r="E15" s="37" t="s">
        <v>2119</v>
      </c>
      <c r="F15" s="33"/>
      <c r="G15" s="33"/>
      <c r="H15" s="34" t="s">
        <v>2589</v>
      </c>
      <c r="I15" s="40" t="s">
        <v>6824</v>
      </c>
      <c r="J15" s="35" t="s">
        <v>4299</v>
      </c>
      <c r="K15" s="37" t="s">
        <v>2119</v>
      </c>
    </row>
    <row r="16" spans="1:11" ht="18" customHeight="1" x14ac:dyDescent="0.25">
      <c r="A16" s="33"/>
      <c r="B16" s="32" t="s">
        <v>2589</v>
      </c>
      <c r="C16" s="40" t="s">
        <v>6834</v>
      </c>
      <c r="D16" s="35" t="s">
        <v>77</v>
      </c>
      <c r="E16" s="37" t="s">
        <v>2119</v>
      </c>
      <c r="F16" s="33"/>
      <c r="G16" s="33"/>
      <c r="H16" s="34" t="s">
        <v>2589</v>
      </c>
      <c r="I16" s="40" t="s">
        <v>6817</v>
      </c>
      <c r="J16" s="35" t="s">
        <v>4419</v>
      </c>
      <c r="K16" s="37" t="s">
        <v>2119</v>
      </c>
    </row>
    <row r="17" spans="1:11" ht="18" customHeight="1" x14ac:dyDescent="0.25">
      <c r="A17" s="33"/>
      <c r="B17" s="34" t="s">
        <v>2589</v>
      </c>
      <c r="C17" s="40" t="s">
        <v>1667</v>
      </c>
      <c r="D17" s="35" t="s">
        <v>56</v>
      </c>
      <c r="E17" s="36" t="s">
        <v>2120</v>
      </c>
      <c r="H17" s="34" t="s">
        <v>2589</v>
      </c>
      <c r="I17" s="40" t="s">
        <v>6825</v>
      </c>
      <c r="J17" s="35" t="s">
        <v>4680</v>
      </c>
      <c r="K17" s="37" t="s">
        <v>2119</v>
      </c>
    </row>
    <row r="18" spans="1:11" ht="18" customHeight="1" x14ac:dyDescent="0.25">
      <c r="A18" s="33"/>
      <c r="B18" s="34" t="s">
        <v>2589</v>
      </c>
      <c r="C18" s="40" t="s">
        <v>1672</v>
      </c>
      <c r="D18" s="35" t="s">
        <v>2121</v>
      </c>
      <c r="E18" s="37" t="s">
        <v>2119</v>
      </c>
      <c r="H18" s="34" t="s">
        <v>2589</v>
      </c>
      <c r="I18" s="40" t="s">
        <v>6826</v>
      </c>
      <c r="J18" s="35" t="s">
        <v>4708</v>
      </c>
      <c r="K18" s="37" t="s">
        <v>2119</v>
      </c>
    </row>
    <row r="19" spans="1:11" ht="17.25" x14ac:dyDescent="0.25">
      <c r="B19" s="34" t="s">
        <v>2589</v>
      </c>
      <c r="C19" s="41" t="s">
        <v>7445</v>
      </c>
      <c r="D19" s="35" t="s">
        <v>7462</v>
      </c>
      <c r="E19" s="37" t="s">
        <v>2119</v>
      </c>
      <c r="H19" s="34" t="s">
        <v>2589</v>
      </c>
      <c r="I19" s="40" t="s">
        <v>6814</v>
      </c>
      <c r="J19" s="35" t="s">
        <v>4665</v>
      </c>
      <c r="K19" s="37" t="s">
        <v>2119</v>
      </c>
    </row>
    <row r="20" spans="1:11" ht="17.25" x14ac:dyDescent="0.25">
      <c r="B20" s="34" t="s">
        <v>2589</v>
      </c>
      <c r="C20" s="40" t="s">
        <v>7447</v>
      </c>
      <c r="D20" s="35" t="s">
        <v>7463</v>
      </c>
      <c r="E20" s="37" t="s">
        <v>2119</v>
      </c>
      <c r="H20" s="34" t="s">
        <v>2589</v>
      </c>
      <c r="I20" s="40" t="s">
        <v>6818</v>
      </c>
      <c r="J20" s="35" t="s">
        <v>4536</v>
      </c>
      <c r="K20" s="37" t="s">
        <v>2119</v>
      </c>
    </row>
    <row r="21" spans="1:11" ht="17.25" x14ac:dyDescent="0.25">
      <c r="H21" s="34" t="s">
        <v>2589</v>
      </c>
      <c r="I21" s="40" t="s">
        <v>6819</v>
      </c>
      <c r="J21" s="35" t="s">
        <v>4504</v>
      </c>
      <c r="K21" s="37" t="s">
        <v>2119</v>
      </c>
    </row>
    <row r="22" spans="1:11" ht="17.25" x14ac:dyDescent="0.25">
      <c r="B22" s="107" t="s">
        <v>6823</v>
      </c>
      <c r="C22" s="107"/>
      <c r="D22" s="20"/>
      <c r="E22" s="26"/>
      <c r="H22" s="34" t="s">
        <v>2589</v>
      </c>
      <c r="I22" s="40" t="s">
        <v>6827</v>
      </c>
      <c r="J22" s="35" t="s">
        <v>4691</v>
      </c>
      <c r="K22" s="37" t="s">
        <v>2119</v>
      </c>
    </row>
    <row r="23" spans="1:11" ht="18" x14ac:dyDescent="0.25">
      <c r="B23" s="34" t="s">
        <v>2589</v>
      </c>
      <c r="C23" s="40" t="s">
        <v>7444</v>
      </c>
      <c r="D23" s="35" t="s">
        <v>2043</v>
      </c>
      <c r="E23" s="36" t="s">
        <v>2120</v>
      </c>
      <c r="H23" s="34"/>
      <c r="I23" s="119"/>
      <c r="J23" s="35"/>
      <c r="K23" s="37"/>
    </row>
    <row r="24" spans="1:11" ht="18" x14ac:dyDescent="0.25">
      <c r="B24" s="34" t="s">
        <v>2589</v>
      </c>
      <c r="C24" s="41" t="s">
        <v>6575</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6576</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7461</v>
      </c>
      <c r="D31" s="35" t="s">
        <v>2792</v>
      </c>
      <c r="E31" s="37" t="s">
        <v>2119</v>
      </c>
    </row>
    <row r="32" spans="1:11" ht="18" x14ac:dyDescent="0.25">
      <c r="B32" s="34" t="s">
        <v>2589</v>
      </c>
      <c r="C32" s="40" t="s">
        <v>6577</v>
      </c>
      <c r="D32" s="35" t="s">
        <v>2126</v>
      </c>
      <c r="E32" s="36" t="s">
        <v>2120</v>
      </c>
    </row>
    <row r="33" spans="2:5" ht="18" x14ac:dyDescent="0.25">
      <c r="B33" s="34" t="s">
        <v>2589</v>
      </c>
      <c r="C33" s="41" t="s">
        <v>6578</v>
      </c>
      <c r="D33" s="35" t="s">
        <v>53</v>
      </c>
      <c r="E33" s="36" t="s">
        <v>2120</v>
      </c>
    </row>
    <row r="34" spans="2:5" ht="18" x14ac:dyDescent="0.2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ColWidth="8.85546875"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ColWidth="8.85546875"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ColWidth="8.85546875"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2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2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2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2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2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2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2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2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2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2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2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2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2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2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2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2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2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2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2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2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2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2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2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2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2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2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2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2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2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2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2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2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2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2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2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2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2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2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2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2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2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2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2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2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2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2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2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2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2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2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2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2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2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2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2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2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2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2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2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2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2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2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2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2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2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2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2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2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2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2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2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2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2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2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2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2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2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2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2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2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2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2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2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2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2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2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2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2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2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2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2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2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2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2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2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2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2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2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2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2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2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2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2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2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2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2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2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2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2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2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2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2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2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2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2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2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2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2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2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2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2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2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2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2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2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2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2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2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2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2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2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2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2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2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2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2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2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2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2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2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2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2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2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2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2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2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2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2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2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2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2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2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2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2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2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2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2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2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2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2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2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2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2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2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2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2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2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2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2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2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2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2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2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2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2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2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2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2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2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2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2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2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2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2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2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2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2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2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2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2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2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2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2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2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2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2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2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2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2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2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2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2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2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2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2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2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2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2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2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2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2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2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2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2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2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2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2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2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2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2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2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2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2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2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2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2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2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2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2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2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2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2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2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2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2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2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2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2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2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2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2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2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2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2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2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2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2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2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2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2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2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2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2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2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2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2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2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2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2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2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2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2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2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2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2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2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2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2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2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2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2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2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2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2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2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2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2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2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2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2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2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2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2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2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2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2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2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2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2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2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2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2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2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2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2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2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2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2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2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2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2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2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2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2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2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2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2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2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2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2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2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2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2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2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2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2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2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2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2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2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2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2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2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2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2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2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2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2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2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2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2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2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2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2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2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2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2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2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2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2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2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2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2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2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2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2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2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2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2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2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2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2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2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2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2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2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2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2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2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2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2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2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2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2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2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2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2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2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2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2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2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2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2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2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2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2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2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2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2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2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2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2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2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2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2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2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2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2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2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2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2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2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2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2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2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2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2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2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2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2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2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2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2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2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2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2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2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2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2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2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2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2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2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2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2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2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2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2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2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2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2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2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2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2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2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2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2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2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2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2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2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2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2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2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2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2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2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2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2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2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2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2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2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2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2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2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2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2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2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2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2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2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2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2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2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2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2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2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2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2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2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2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2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2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2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2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2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2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2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2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2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2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2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2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2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2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2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2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2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2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2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2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2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2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2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2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2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2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2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2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2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2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2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2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2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2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2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2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2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2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2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2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2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2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2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2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2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2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2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2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2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2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2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2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2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2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2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2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2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2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2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2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2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2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2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2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2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2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2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2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2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2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2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2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2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2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2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2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2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2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2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2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2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2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2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2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2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2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2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2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2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2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2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2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2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2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2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2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2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2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2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2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2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2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2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2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2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2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2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2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2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2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2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2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2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2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2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2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2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2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2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2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2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2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2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2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2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2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2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2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2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2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2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2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2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2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2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2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2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2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2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2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2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2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2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2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2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2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2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2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2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2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2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2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2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2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2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2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2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2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2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2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2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2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2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2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2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2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2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2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2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2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2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2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2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2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2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2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2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2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2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2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2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2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2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2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2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2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2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2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2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2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2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2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2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2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2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2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2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2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2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2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2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2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2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2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2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2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2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2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2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2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2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2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2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2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2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2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2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2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2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2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2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2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2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2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2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2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2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2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2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2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2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2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2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2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2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2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2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2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2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2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2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2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2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2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2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2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2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2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2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2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2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2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2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2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2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2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2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2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2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2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2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2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2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2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2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2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2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2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2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2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2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2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2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2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2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2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2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2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2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2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2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2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2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2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2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2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2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2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2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2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2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2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2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2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2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2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2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2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2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2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2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2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2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2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2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2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2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2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2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2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2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2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2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2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2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2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2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2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2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2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2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2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2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2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2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2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2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2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2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2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2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2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2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2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2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2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2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2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2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2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2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2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2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2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2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2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2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2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2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2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2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2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2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2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2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2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2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2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2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2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2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2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2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2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2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2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2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2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2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2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2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2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2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2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2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2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2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2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2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2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2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2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2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2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2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2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2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2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2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2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2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2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2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2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2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2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2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2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2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2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2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2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2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2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2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2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2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2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2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2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2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2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2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2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2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2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2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2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2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2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2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2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2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2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2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2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2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2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2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2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2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2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2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2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2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2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2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2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2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2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2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2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2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2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2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2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2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2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2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2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2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2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2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2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2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2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2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2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2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2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2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2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2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2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2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2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2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2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2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2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2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2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2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2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2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2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2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2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2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2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2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2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2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2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2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2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2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2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2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2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2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2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2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2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2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2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2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2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2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2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2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2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2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2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2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2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2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2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2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2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2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2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2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2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2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2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2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2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2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2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2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2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2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2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2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2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2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2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2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2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2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2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2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2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2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2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2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2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2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2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2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2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2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2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2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2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2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2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2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2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2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2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2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2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2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2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2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2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2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2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2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2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2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2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2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2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2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2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2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2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2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2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2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2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2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2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2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2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2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2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2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2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2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2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2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2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2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2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2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2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2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2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2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2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2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2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2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2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2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2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2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2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2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2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2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2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2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2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2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2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2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2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2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2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2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2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2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2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2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2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2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2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2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2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2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2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2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2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2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2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2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2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2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2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2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2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2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2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2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2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2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2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2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2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2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2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2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2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2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2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2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2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2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2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2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2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2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2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2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2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2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2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2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2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2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2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2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2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2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2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2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2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2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2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2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2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2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2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2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2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2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2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2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2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2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2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2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2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2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2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2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2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2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2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2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2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2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2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2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2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2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2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2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2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2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2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2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2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2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2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2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2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2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2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2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2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2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2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2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2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2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2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2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2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2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2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2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2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2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2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2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2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2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2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2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2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2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2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2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2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2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2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2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2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2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2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2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2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2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2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2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2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2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2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2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2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2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2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2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2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2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2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2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2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2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2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2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2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2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2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2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2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2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2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2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2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2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2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2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2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2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2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2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2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2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2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2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2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2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2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2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2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2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2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2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2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2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2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2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2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2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2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2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2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2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2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2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2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2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2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2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2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2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2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2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2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2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2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2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2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2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2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2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2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2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2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2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2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2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2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2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2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2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2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2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2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2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2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2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2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2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2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2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2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2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2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2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2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2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2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2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2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2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2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2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2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2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2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2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2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2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2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2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2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2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2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2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2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2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2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2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2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2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2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2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2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2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2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2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2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2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2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2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2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2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2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2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2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2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2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2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2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2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2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2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2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2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2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2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2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2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2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2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2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2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2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2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2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2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2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2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2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2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2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2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2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2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2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2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2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2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2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2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2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2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2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2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2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2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2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2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2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2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2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2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2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2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2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2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2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2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2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2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2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2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2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2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2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2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2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2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2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2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2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2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2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2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2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2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2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2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2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2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2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2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2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2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2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2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2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2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2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2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2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2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2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2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2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2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2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2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2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2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2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2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2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2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2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2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2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2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2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2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2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2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2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2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2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2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2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2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2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2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2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2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2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2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2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2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2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2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2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2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2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2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2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2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2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2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2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2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ColWidth="8.85546875" defaultRowHeight="15" x14ac:dyDescent="0.25"/>
  <cols>
    <col min="1" max="1" width="29" customWidth="1"/>
    <col min="2" max="2" width="5" style="10" customWidth="1"/>
    <col min="3" max="3" width="32.42578125" customWidth="1"/>
    <col min="4" max="4" width="33.42578125" customWidth="1"/>
    <col min="5" max="5" width="56" bestFit="1" customWidth="1"/>
    <col min="6"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3" width="9.140625" style="10" customWidth="1"/>
    <col min="14" max="15" width="9.140625" customWidth="1"/>
    <col min="16" max="17" width="17.7109375" bestFit="1" customWidth="1"/>
    <col min="18" max="18" width="92.42578125" bestFit="1" customWidth="1"/>
  </cols>
  <sheetData>
    <row r="1" spans="1:19" x14ac:dyDescent="0.2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2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2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2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2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2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2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2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2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2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2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2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2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2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2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2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2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2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2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2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2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2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2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2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2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2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2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2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2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2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2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2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2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2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2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2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2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2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2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2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2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2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2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2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2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2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2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2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2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2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2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2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2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2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2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2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2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2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2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2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2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2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2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2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2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2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2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2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2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2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2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2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2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2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2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2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2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2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2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2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2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2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2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2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2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2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2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2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2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2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2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2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2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2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2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2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2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2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2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2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2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2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2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2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2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2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2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2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2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2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2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2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2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2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2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2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2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2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2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2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2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2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2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2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2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2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2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2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2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2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2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2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2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2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2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2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2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2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2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2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2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2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2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2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2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2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2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2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2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2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2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2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2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2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2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2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2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2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2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2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2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2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2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2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2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2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2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2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2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2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2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2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2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2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2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2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2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2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2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2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2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2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2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2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2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2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2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2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2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2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2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2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2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2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2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2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2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2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2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2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2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2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2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2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2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2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2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2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2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2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2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2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2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2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2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2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2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2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2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2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2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2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2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2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2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2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2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2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2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2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2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2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2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2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2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2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2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2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2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2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2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2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2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2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2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2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2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2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2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2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2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2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2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2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2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2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2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2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2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2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2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2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2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2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2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2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2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2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2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2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2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2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2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2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2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2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2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2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2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2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2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2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2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2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2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2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2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2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2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2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2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2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2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2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2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2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2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2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2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2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2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2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2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2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2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2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2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2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2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2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2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2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2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2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2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2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2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2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2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2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2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2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8579</v>
      </c>
      <c r="S322" s="113"/>
    </row>
    <row r="323" spans="1:19" x14ac:dyDescent="0.2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2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2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2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2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2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2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2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2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2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2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2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2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2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2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2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2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2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2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2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2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2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2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2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2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2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2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2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2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2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2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2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2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2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2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2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2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2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2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2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2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2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2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2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2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2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2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2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2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2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2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2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2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2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2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2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2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2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2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2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2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2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2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2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2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2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2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2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2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2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2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2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2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2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2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2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2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2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2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2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2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2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2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2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2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2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2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2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2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2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2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2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2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2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2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2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2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2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2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2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2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2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2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2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2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2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2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2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2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2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2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2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2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2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2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2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2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2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2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2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2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2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2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2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2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2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2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2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2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2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2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2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2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2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2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2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2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2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2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2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2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2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2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2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2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2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2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2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2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2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2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2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2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2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2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2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2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2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2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2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2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2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2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2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2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2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2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2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2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2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2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2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2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2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2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2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2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2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2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2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2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2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2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2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2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2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2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2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2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2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2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2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2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2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2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2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2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2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2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2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2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2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2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2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2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2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2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2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2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2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2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2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2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2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2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2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2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2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2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2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2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2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2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2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2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2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2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2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2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2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2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2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2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2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2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2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2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2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2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2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2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2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2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2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2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2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2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2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2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2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2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2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2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2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2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2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2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2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2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2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2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2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2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2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2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2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2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2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2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2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2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2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2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2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2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2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2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2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2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2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2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2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2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2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2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2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2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2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2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2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2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2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2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2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2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2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2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2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2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2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2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2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2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2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2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2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2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2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2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2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2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2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2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2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2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2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2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2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2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2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2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2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2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2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2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2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2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2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2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2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2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2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2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2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2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2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2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2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2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2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2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2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2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2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2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2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2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2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2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2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2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2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2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2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2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2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2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2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2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2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2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2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2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2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2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2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2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2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2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2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2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2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2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2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2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2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2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2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2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2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2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2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2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2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2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2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2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2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2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2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2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2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2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2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2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2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2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2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2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2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2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2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2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2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2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2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2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2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2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2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2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2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2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2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2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2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2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2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2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2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2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2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2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2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2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2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2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2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2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2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2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2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2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2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2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2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2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2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2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2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2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2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2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2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2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2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2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2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2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2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2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2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2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2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2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2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2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2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2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2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2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2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2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2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2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2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2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2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2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2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2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2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2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2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2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2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2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2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2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2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2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2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2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2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2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2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2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2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2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2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2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2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2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2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2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2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2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2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2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2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2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2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2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2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2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2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2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2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2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2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2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2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2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2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2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2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2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2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2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2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2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2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2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2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2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2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2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2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2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2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2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2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2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2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2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2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2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2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2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2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2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2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2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2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2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2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2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2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2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2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2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2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2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2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2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2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2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2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2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2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2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2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2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2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2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2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2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2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2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2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2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2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2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2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2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2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2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2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2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2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2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2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2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2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2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2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2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2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2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2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2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2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2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2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2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2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2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2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2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2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2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2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2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2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2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2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2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2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2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2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2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2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2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2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2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2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2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2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2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2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2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2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2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2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2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2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2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2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2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2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2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2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2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2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2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2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2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2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2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2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2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2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2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2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2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2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2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2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2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2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2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2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2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2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2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2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2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2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2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2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2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2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2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2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2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2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2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2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2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2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2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2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2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2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2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2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2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2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2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2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2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2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2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2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2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2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2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2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2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2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2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2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2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2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2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2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2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2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2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2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2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2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2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2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2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2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2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2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2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2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2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2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2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2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2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2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2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2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2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2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2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2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2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2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2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2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2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2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2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2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2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2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2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2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2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2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2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2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2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2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2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2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2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2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2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2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2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2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2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2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2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2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2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2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2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2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2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2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2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2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2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2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2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2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2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2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2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2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2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2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2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2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2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2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2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2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2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2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2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2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2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2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2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2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2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2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2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2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2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2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2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2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2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2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2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2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2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2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2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2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2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2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2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2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2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2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2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2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2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2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2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2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2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2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2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2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2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2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2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2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2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2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2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2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2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2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2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2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2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2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2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2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2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2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2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2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2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2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2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2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2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2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2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2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2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2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2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2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2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2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2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2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2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2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2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2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2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2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2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2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2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2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2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2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2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2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2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2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2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2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2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2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2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2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2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2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2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2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2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2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2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2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2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2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2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2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2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2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2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2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2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2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2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2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2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2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2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2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2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2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2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2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2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2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2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2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2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2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2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2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2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2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2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2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2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2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2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2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2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2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2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2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2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2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2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2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2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2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2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2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2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2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2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2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2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2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2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2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2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2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2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2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2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2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2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2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2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2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2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2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2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2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2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2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2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2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2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2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2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2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2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2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2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2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2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2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2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2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2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2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2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2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2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2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2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2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2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2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2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2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2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2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2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2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2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2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2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2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2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2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2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2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2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2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2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2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2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2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2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2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2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2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2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2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2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2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2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2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2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2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2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2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2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2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2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2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2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2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2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2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2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2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2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2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2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2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2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2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2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2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2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2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2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2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2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2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2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2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2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2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2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2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2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2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2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2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2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2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2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2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2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2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2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2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2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2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2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2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2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2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2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2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2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2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2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2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2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2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2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2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2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2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2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2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2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2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2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2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2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2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2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2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2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2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2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2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2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2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2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2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2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2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2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2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2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2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2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2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2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2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2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2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2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2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2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2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2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2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2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2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2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2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2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2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2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2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2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2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2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2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2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2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2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2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2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2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2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2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2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2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2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2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2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2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2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2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2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2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2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2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2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2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2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2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2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2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2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2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2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2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2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2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2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2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2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2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2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2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2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2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2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2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2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2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2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2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2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2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2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2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2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2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2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2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2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2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2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2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2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2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2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2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2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2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2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2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2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2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2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2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2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2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2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2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2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2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2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2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2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2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2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2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2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2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4"/>
  <sheetViews>
    <sheetView zoomScaleNormal="100" workbookViewId="0">
      <pane ySplit="4" topLeftCell="A92" activePane="bottomLeft" state="frozen"/>
      <selection activeCell="F18" sqref="F18"/>
      <selection pane="bottomLeft" activeCell="K1" sqref="K1"/>
    </sheetView>
  </sheetViews>
  <sheetFormatPr defaultColWidth="8.85546875" defaultRowHeight="15" x14ac:dyDescent="0.25"/>
  <cols>
    <col min="1" max="1" width="21" customWidth="1"/>
    <col min="2" max="2" width="25.42578125" customWidth="1"/>
    <col min="3" max="4" width="20.7109375" customWidth="1"/>
    <col min="5" max="5" width="30.85546875" bestFit="1" customWidth="1"/>
    <col min="6" max="6" width="40" bestFit="1" customWidth="1"/>
    <col min="7" max="25" width="20.7109375" customWidth="1"/>
  </cols>
  <sheetData>
    <row r="1" spans="1:15" ht="153.75" customHeight="1" x14ac:dyDescent="0.25">
      <c r="A1" s="198" t="s">
        <v>6579</v>
      </c>
      <c r="B1" s="198"/>
      <c r="C1" s="198"/>
      <c r="D1" s="198"/>
      <c r="E1" s="198"/>
      <c r="F1" s="198"/>
      <c r="G1" s="198"/>
      <c r="H1" s="198"/>
    </row>
    <row r="2" spans="1:15" ht="28.5" customHeight="1" x14ac:dyDescent="0.25">
      <c r="A2" s="30"/>
      <c r="B2" s="30"/>
    </row>
    <row r="3" spans="1:15" s="15" customFormat="1" ht="32.25" customHeight="1" x14ac:dyDescent="0.2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5" x14ac:dyDescent="0.2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25">
      <c r="A5" s="127" t="s">
        <v>9234</v>
      </c>
      <c r="B5" s="127" t="s">
        <v>8601</v>
      </c>
      <c r="C5" s="127"/>
      <c r="D5" s="127"/>
      <c r="E5" s="127" t="s">
        <v>588</v>
      </c>
      <c r="F5" s="127" t="s">
        <v>623</v>
      </c>
      <c r="G5" s="128">
        <v>3</v>
      </c>
      <c r="H5" s="190">
        <v>5</v>
      </c>
      <c r="I5" s="127" t="s">
        <v>8648</v>
      </c>
      <c r="J5" s="127" t="s">
        <v>8580</v>
      </c>
      <c r="K5" s="127"/>
      <c r="L5" s="190">
        <v>2</v>
      </c>
      <c r="M5" s="127"/>
      <c r="N5" s="24">
        <v>45801</v>
      </c>
      <c r="O5" s="21">
        <v>45849</v>
      </c>
    </row>
    <row r="6" spans="1:15" x14ac:dyDescent="0.25">
      <c r="A6" s="127" t="s">
        <v>9235</v>
      </c>
      <c r="B6" s="127" t="s">
        <v>8601</v>
      </c>
      <c r="C6" s="127"/>
      <c r="D6" s="127"/>
      <c r="E6" s="127" t="s">
        <v>588</v>
      </c>
      <c r="F6" s="127" t="s">
        <v>623</v>
      </c>
      <c r="G6" s="128">
        <v>3</v>
      </c>
      <c r="H6" s="190">
        <v>5</v>
      </c>
      <c r="I6" s="127" t="s">
        <v>8648</v>
      </c>
      <c r="J6" s="127" t="s">
        <v>8580</v>
      </c>
      <c r="K6" s="127"/>
      <c r="L6" s="190">
        <v>2</v>
      </c>
      <c r="M6" s="127"/>
      <c r="N6" s="24">
        <v>45849</v>
      </c>
      <c r="O6" s="21">
        <v>45849</v>
      </c>
    </row>
    <row r="7" spans="1:15" x14ac:dyDescent="0.25">
      <c r="A7" s="127" t="s">
        <v>9247</v>
      </c>
      <c r="B7" s="127" t="s">
        <v>8602</v>
      </c>
      <c r="C7" s="127"/>
      <c r="D7" s="127"/>
      <c r="E7" s="127" t="s">
        <v>655</v>
      </c>
      <c r="F7" s="127" t="s">
        <v>590</v>
      </c>
      <c r="G7" s="128">
        <v>4</v>
      </c>
      <c r="H7" s="192">
        <v>8</v>
      </c>
      <c r="I7" t="s">
        <v>8647</v>
      </c>
      <c r="J7" t="s">
        <v>8647</v>
      </c>
      <c r="K7" s="127"/>
      <c r="L7" s="190">
        <v>2</v>
      </c>
      <c r="M7" t="s">
        <v>8647</v>
      </c>
      <c r="N7" s="21">
        <v>45801</v>
      </c>
      <c r="O7" s="21">
        <v>45849</v>
      </c>
    </row>
    <row r="8" spans="1:15" x14ac:dyDescent="0.25">
      <c r="A8" s="127" t="s">
        <v>9248</v>
      </c>
      <c r="B8" s="127" t="s">
        <v>8602</v>
      </c>
      <c r="C8" s="127"/>
      <c r="D8" s="127"/>
      <c r="E8" s="127" t="s">
        <v>655</v>
      </c>
      <c r="F8" s="127" t="s">
        <v>590</v>
      </c>
      <c r="G8" s="128">
        <v>4</v>
      </c>
      <c r="H8" s="192">
        <v>8</v>
      </c>
      <c r="I8" t="s">
        <v>8647</v>
      </c>
      <c r="J8" t="s">
        <v>8647</v>
      </c>
      <c r="K8" s="127"/>
      <c r="L8" s="190">
        <v>2</v>
      </c>
      <c r="M8" t="s">
        <v>8647</v>
      </c>
      <c r="N8" s="21">
        <v>45849</v>
      </c>
      <c r="O8" s="21">
        <v>45849</v>
      </c>
    </row>
    <row r="9" spans="1:15" x14ac:dyDescent="0.25">
      <c r="A9" s="127" t="s">
        <v>9254</v>
      </c>
      <c r="B9" s="127" t="s">
        <v>8623</v>
      </c>
      <c r="C9" s="127"/>
      <c r="D9" s="127"/>
      <c r="E9" s="127" t="s">
        <v>588</v>
      </c>
      <c r="F9" s="127" t="s">
        <v>590</v>
      </c>
      <c r="G9" s="175">
        <v>3</v>
      </c>
      <c r="H9" s="192">
        <v>12</v>
      </c>
      <c r="I9" s="127" t="s">
        <v>8624</v>
      </c>
      <c r="J9" s="127" t="s">
        <v>8624</v>
      </c>
      <c r="K9" s="127"/>
      <c r="L9" s="190">
        <v>3</v>
      </c>
      <c r="M9" s="127"/>
      <c r="N9" s="21">
        <v>45801</v>
      </c>
      <c r="O9" s="21">
        <v>45849</v>
      </c>
    </row>
    <row r="10" spans="1:15" x14ac:dyDescent="0.25">
      <c r="A10" s="127" t="s">
        <v>9255</v>
      </c>
      <c r="B10" s="127" t="s">
        <v>8623</v>
      </c>
      <c r="C10" s="127"/>
      <c r="D10" s="127"/>
      <c r="E10" s="127" t="s">
        <v>588</v>
      </c>
      <c r="F10" s="127" t="s">
        <v>590</v>
      </c>
      <c r="G10" s="175">
        <v>3</v>
      </c>
      <c r="H10" s="192">
        <v>12</v>
      </c>
      <c r="I10" s="127" t="s">
        <v>8624</v>
      </c>
      <c r="J10" s="127" t="s">
        <v>8624</v>
      </c>
      <c r="K10" s="127"/>
      <c r="L10" s="190">
        <v>3</v>
      </c>
      <c r="M10" s="127"/>
      <c r="N10" s="21">
        <v>45849</v>
      </c>
      <c r="O10" s="21">
        <v>45849</v>
      </c>
    </row>
    <row r="11" spans="1:15" x14ac:dyDescent="0.25">
      <c r="A11" s="127" t="s">
        <v>9257</v>
      </c>
      <c r="B11" s="127" t="s">
        <v>8623</v>
      </c>
      <c r="C11" s="127"/>
      <c r="D11" s="127"/>
      <c r="E11" s="127" t="s">
        <v>588</v>
      </c>
      <c r="F11" s="127" t="s">
        <v>590</v>
      </c>
      <c r="G11" s="175">
        <v>3</v>
      </c>
      <c r="H11" s="192">
        <v>12</v>
      </c>
      <c r="I11" s="127" t="s">
        <v>8624</v>
      </c>
      <c r="J11" s="127" t="s">
        <v>8624</v>
      </c>
      <c r="K11" s="127"/>
      <c r="L11" s="190">
        <v>3</v>
      </c>
      <c r="M11" s="127"/>
      <c r="N11" s="21">
        <v>45849</v>
      </c>
      <c r="O11" s="21">
        <v>45849</v>
      </c>
    </row>
    <row r="12" spans="1:15" x14ac:dyDescent="0.25">
      <c r="A12" s="127" t="s">
        <v>9279</v>
      </c>
      <c r="B12" s="127" t="s">
        <v>8650</v>
      </c>
      <c r="C12" s="127"/>
      <c r="D12" s="127"/>
      <c r="E12" s="127" t="s">
        <v>8650</v>
      </c>
      <c r="F12" s="127" t="s">
        <v>623</v>
      </c>
      <c r="G12" s="175">
        <v>5</v>
      </c>
      <c r="H12" s="192">
        <v>48</v>
      </c>
      <c r="I12" s="127" t="s">
        <v>8651</v>
      </c>
      <c r="J12" s="127" t="s">
        <v>8652</v>
      </c>
      <c r="K12" s="127"/>
      <c r="L12" s="190">
        <v>35</v>
      </c>
      <c r="M12" s="127" t="s">
        <v>8653</v>
      </c>
      <c r="N12" s="21">
        <v>45803</v>
      </c>
      <c r="O12" s="21">
        <v>45849</v>
      </c>
    </row>
    <row r="13" spans="1:15" x14ac:dyDescent="0.25">
      <c r="A13" s="127" t="s">
        <v>9280</v>
      </c>
      <c r="B13" s="127" t="s">
        <v>8650</v>
      </c>
      <c r="C13" s="127"/>
      <c r="D13" s="127"/>
      <c r="E13" s="127" t="s">
        <v>8650</v>
      </c>
      <c r="F13" s="127" t="s">
        <v>623</v>
      </c>
      <c r="G13" s="175">
        <v>5</v>
      </c>
      <c r="H13" s="192">
        <v>48</v>
      </c>
      <c r="I13" s="127" t="s">
        <v>8651</v>
      </c>
      <c r="J13" s="127" t="s">
        <v>8652</v>
      </c>
      <c r="K13" s="127"/>
      <c r="L13" s="190">
        <v>35</v>
      </c>
      <c r="M13" s="127" t="s">
        <v>8653</v>
      </c>
      <c r="N13" s="21">
        <v>45849</v>
      </c>
      <c r="O13" s="21">
        <v>45849</v>
      </c>
    </row>
    <row r="14" spans="1:15" x14ac:dyDescent="0.25">
      <c r="A14" s="127" t="s">
        <v>9281</v>
      </c>
      <c r="B14" s="127" t="s">
        <v>8650</v>
      </c>
      <c r="C14" s="127"/>
      <c r="D14" s="127"/>
      <c r="E14" s="127" t="s">
        <v>8650</v>
      </c>
      <c r="F14" s="127" t="s">
        <v>623</v>
      </c>
      <c r="G14" s="175">
        <v>5</v>
      </c>
      <c r="H14" s="192">
        <v>48</v>
      </c>
      <c r="I14" s="127" t="s">
        <v>8651</v>
      </c>
      <c r="J14" s="127" t="s">
        <v>8652</v>
      </c>
      <c r="K14" s="127"/>
      <c r="L14" s="190">
        <v>35</v>
      </c>
      <c r="M14" s="127" t="s">
        <v>8653</v>
      </c>
      <c r="N14" s="21">
        <v>45849</v>
      </c>
      <c r="O14" s="21">
        <v>45849</v>
      </c>
    </row>
    <row r="15" spans="1:15" x14ac:dyDescent="0.25">
      <c r="A15" s="127" t="s">
        <v>9282</v>
      </c>
      <c r="B15" s="127" t="s">
        <v>8650</v>
      </c>
      <c r="C15" s="127"/>
      <c r="D15" s="127"/>
      <c r="E15" s="127" t="s">
        <v>8650</v>
      </c>
      <c r="F15" s="127" t="s">
        <v>623</v>
      </c>
      <c r="G15" s="175">
        <v>5</v>
      </c>
      <c r="H15" s="192">
        <v>48</v>
      </c>
      <c r="I15" s="127" t="s">
        <v>8651</v>
      </c>
      <c r="J15" s="127" t="s">
        <v>8652</v>
      </c>
      <c r="K15" s="127"/>
      <c r="L15" s="190">
        <v>35</v>
      </c>
      <c r="M15" s="127" t="s">
        <v>8653</v>
      </c>
      <c r="N15" s="21">
        <v>45849</v>
      </c>
      <c r="O15" s="21">
        <v>45849</v>
      </c>
    </row>
    <row r="16" spans="1:15" x14ac:dyDescent="0.25">
      <c r="A16" s="127" t="s">
        <v>9283</v>
      </c>
      <c r="B16" s="127" t="s">
        <v>8650</v>
      </c>
      <c r="C16" s="127"/>
      <c r="D16" s="127"/>
      <c r="E16" s="127" t="s">
        <v>8650</v>
      </c>
      <c r="F16" s="127" t="s">
        <v>623</v>
      </c>
      <c r="G16" s="175">
        <v>5</v>
      </c>
      <c r="H16" s="192">
        <v>48</v>
      </c>
      <c r="I16" s="127" t="s">
        <v>8651</v>
      </c>
      <c r="J16" s="127" t="s">
        <v>8652</v>
      </c>
      <c r="K16" s="127"/>
      <c r="L16" s="190">
        <v>35</v>
      </c>
      <c r="M16" s="127" t="s">
        <v>8653</v>
      </c>
      <c r="N16" s="21">
        <v>45849</v>
      </c>
      <c r="O16" s="21">
        <v>45849</v>
      </c>
    </row>
    <row r="17" spans="1:15" x14ac:dyDescent="0.25">
      <c r="A17" s="127" t="s">
        <v>9284</v>
      </c>
      <c r="B17" s="127" t="s">
        <v>8650</v>
      </c>
      <c r="C17" s="127"/>
      <c r="D17" s="127"/>
      <c r="E17" s="127" t="s">
        <v>8650</v>
      </c>
      <c r="F17" s="127" t="s">
        <v>623</v>
      </c>
      <c r="G17" s="175">
        <v>5</v>
      </c>
      <c r="H17" s="192">
        <v>48</v>
      </c>
      <c r="I17" s="127" t="s">
        <v>8651</v>
      </c>
      <c r="J17" s="127" t="s">
        <v>8652</v>
      </c>
      <c r="K17" s="127"/>
      <c r="L17" s="190">
        <v>35</v>
      </c>
      <c r="M17" s="127" t="s">
        <v>8653</v>
      </c>
      <c r="N17" s="21">
        <v>45849</v>
      </c>
      <c r="O17" s="21">
        <v>45849</v>
      </c>
    </row>
    <row r="18" spans="1:15" x14ac:dyDescent="0.25">
      <c r="A18" s="127" t="s">
        <v>9285</v>
      </c>
      <c r="B18" s="127" t="s">
        <v>8650</v>
      </c>
      <c r="C18" s="127"/>
      <c r="D18" s="127"/>
      <c r="E18" s="127" t="s">
        <v>8650</v>
      </c>
      <c r="F18" s="127" t="s">
        <v>623</v>
      </c>
      <c r="G18" s="175">
        <v>5</v>
      </c>
      <c r="H18" s="192">
        <v>48</v>
      </c>
      <c r="I18" s="127" t="s">
        <v>8651</v>
      </c>
      <c r="J18" s="127" t="s">
        <v>8652</v>
      </c>
      <c r="K18" s="127"/>
      <c r="L18" s="190">
        <v>35</v>
      </c>
      <c r="M18" s="127" t="s">
        <v>8653</v>
      </c>
      <c r="N18" s="21">
        <v>45849</v>
      </c>
      <c r="O18" s="21">
        <v>45849</v>
      </c>
    </row>
    <row r="19" spans="1:15" x14ac:dyDescent="0.25">
      <c r="A19" s="127" t="s">
        <v>9286</v>
      </c>
      <c r="B19" s="127" t="s">
        <v>8650</v>
      </c>
      <c r="C19" s="127"/>
      <c r="D19" s="127"/>
      <c r="E19" s="127" t="s">
        <v>8650</v>
      </c>
      <c r="F19" s="127" t="s">
        <v>623</v>
      </c>
      <c r="G19" s="175">
        <v>5</v>
      </c>
      <c r="H19" s="192">
        <v>48</v>
      </c>
      <c r="I19" s="127" t="s">
        <v>8651</v>
      </c>
      <c r="J19" s="127" t="s">
        <v>8652</v>
      </c>
      <c r="K19" s="127"/>
      <c r="L19" s="190">
        <v>35</v>
      </c>
      <c r="M19" s="127" t="s">
        <v>8653</v>
      </c>
      <c r="N19" s="21">
        <v>45849</v>
      </c>
      <c r="O19" s="21">
        <v>45849</v>
      </c>
    </row>
    <row r="20" spans="1:15" x14ac:dyDescent="0.25">
      <c r="A20" s="127" t="s">
        <v>9287</v>
      </c>
      <c r="B20" s="127" t="s">
        <v>8650</v>
      </c>
      <c r="C20" s="127"/>
      <c r="D20" s="127"/>
      <c r="E20" s="127" t="s">
        <v>8650</v>
      </c>
      <c r="F20" s="127" t="s">
        <v>623</v>
      </c>
      <c r="G20" s="175">
        <v>5</v>
      </c>
      <c r="H20" s="192">
        <v>48</v>
      </c>
      <c r="I20" s="127" t="s">
        <v>8651</v>
      </c>
      <c r="J20" s="127" t="s">
        <v>8652</v>
      </c>
      <c r="K20" s="127"/>
      <c r="L20" s="190">
        <v>35</v>
      </c>
      <c r="M20" s="127" t="s">
        <v>8653</v>
      </c>
      <c r="N20" s="21">
        <v>45849</v>
      </c>
      <c r="O20" s="21">
        <v>45849</v>
      </c>
    </row>
    <row r="21" spans="1:15" x14ac:dyDescent="0.25">
      <c r="A21" s="127" t="s">
        <v>9288</v>
      </c>
      <c r="B21" s="127" t="s">
        <v>8650</v>
      </c>
      <c r="C21" s="127"/>
      <c r="D21" s="127"/>
      <c r="E21" s="127" t="s">
        <v>8650</v>
      </c>
      <c r="F21" s="127" t="s">
        <v>623</v>
      </c>
      <c r="G21" s="175">
        <v>5</v>
      </c>
      <c r="H21" s="192">
        <v>48</v>
      </c>
      <c r="I21" s="127" t="s">
        <v>8651</v>
      </c>
      <c r="J21" s="127" t="s">
        <v>8652</v>
      </c>
      <c r="K21" s="127"/>
      <c r="L21" s="190">
        <v>35</v>
      </c>
      <c r="M21" s="127" t="s">
        <v>8653</v>
      </c>
      <c r="N21" s="21">
        <v>45849</v>
      </c>
      <c r="O21" s="21">
        <v>45849</v>
      </c>
    </row>
    <row r="22" spans="1:15" x14ac:dyDescent="0.25">
      <c r="A22" s="127" t="s">
        <v>9289</v>
      </c>
      <c r="B22" s="127" t="s">
        <v>8650</v>
      </c>
      <c r="C22" s="127"/>
      <c r="D22" s="127"/>
      <c r="E22" s="127" t="s">
        <v>8650</v>
      </c>
      <c r="F22" s="127" t="s">
        <v>623</v>
      </c>
      <c r="G22" s="175">
        <v>5</v>
      </c>
      <c r="H22" s="192">
        <v>48</v>
      </c>
      <c r="I22" s="127" t="s">
        <v>8651</v>
      </c>
      <c r="J22" s="127" t="s">
        <v>8652</v>
      </c>
      <c r="K22" s="127"/>
      <c r="L22" s="190">
        <v>35</v>
      </c>
      <c r="M22" s="127" t="s">
        <v>8653</v>
      </c>
      <c r="N22" s="21">
        <v>45849</v>
      </c>
      <c r="O22" s="21">
        <v>45849</v>
      </c>
    </row>
    <row r="23" spans="1:15" x14ac:dyDescent="0.25">
      <c r="A23" s="127" t="s">
        <v>9290</v>
      </c>
      <c r="B23" s="127" t="s">
        <v>8650</v>
      </c>
      <c r="C23" s="127"/>
      <c r="D23" s="127"/>
      <c r="E23" s="127" t="s">
        <v>8650</v>
      </c>
      <c r="F23" s="127" t="s">
        <v>623</v>
      </c>
      <c r="G23" s="175">
        <v>5</v>
      </c>
      <c r="H23" s="192">
        <v>48</v>
      </c>
      <c r="I23" s="127" t="s">
        <v>8651</v>
      </c>
      <c r="J23" s="127" t="s">
        <v>8652</v>
      </c>
      <c r="K23" s="127"/>
      <c r="L23" s="190">
        <v>35</v>
      </c>
      <c r="M23" s="127" t="s">
        <v>8653</v>
      </c>
      <c r="N23" s="21">
        <v>45849</v>
      </c>
      <c r="O23" s="21">
        <v>45849</v>
      </c>
    </row>
    <row r="24" spans="1:15" x14ac:dyDescent="0.25">
      <c r="A24" s="127" t="s">
        <v>9291</v>
      </c>
      <c r="B24" s="127" t="s">
        <v>8650</v>
      </c>
      <c r="C24" s="127"/>
      <c r="D24" s="127"/>
      <c r="E24" s="127" t="s">
        <v>8650</v>
      </c>
      <c r="F24" s="127" t="s">
        <v>623</v>
      </c>
      <c r="G24" s="175">
        <v>5</v>
      </c>
      <c r="H24" s="192">
        <v>48</v>
      </c>
      <c r="I24" s="127" t="s">
        <v>8651</v>
      </c>
      <c r="J24" s="127" t="s">
        <v>8652</v>
      </c>
      <c r="K24" s="127"/>
      <c r="L24" s="190">
        <v>35</v>
      </c>
      <c r="M24" s="127" t="s">
        <v>8653</v>
      </c>
      <c r="N24" s="21">
        <v>45849</v>
      </c>
      <c r="O24" s="21">
        <v>45849</v>
      </c>
    </row>
    <row r="25" spans="1:15" x14ac:dyDescent="0.25">
      <c r="A25" s="127" t="s">
        <v>9292</v>
      </c>
      <c r="B25" s="127" t="s">
        <v>8650</v>
      </c>
      <c r="C25" s="127"/>
      <c r="D25" s="127"/>
      <c r="E25" s="127" t="s">
        <v>8650</v>
      </c>
      <c r="F25" s="127" t="s">
        <v>623</v>
      </c>
      <c r="G25" s="175">
        <v>5</v>
      </c>
      <c r="H25" s="192">
        <v>48</v>
      </c>
      <c r="I25" s="127" t="s">
        <v>8651</v>
      </c>
      <c r="J25" s="127" t="s">
        <v>8652</v>
      </c>
      <c r="K25" s="127"/>
      <c r="L25" s="190">
        <v>35</v>
      </c>
      <c r="M25" s="127" t="s">
        <v>8653</v>
      </c>
      <c r="N25" s="21">
        <v>45849</v>
      </c>
      <c r="O25" s="21">
        <v>45849</v>
      </c>
    </row>
    <row r="26" spans="1:15" x14ac:dyDescent="0.25">
      <c r="A26" s="127" t="s">
        <v>9293</v>
      </c>
      <c r="B26" s="127" t="s">
        <v>8650</v>
      </c>
      <c r="C26" s="127"/>
      <c r="D26" s="127"/>
      <c r="E26" s="127" t="s">
        <v>8650</v>
      </c>
      <c r="F26" s="127" t="s">
        <v>623</v>
      </c>
      <c r="G26" s="175">
        <v>5</v>
      </c>
      <c r="H26" s="192">
        <v>48</v>
      </c>
      <c r="I26" s="127" t="s">
        <v>8651</v>
      </c>
      <c r="J26" s="127" t="s">
        <v>8652</v>
      </c>
      <c r="K26" s="127"/>
      <c r="L26" s="190">
        <v>35</v>
      </c>
      <c r="M26" s="127" t="s">
        <v>8653</v>
      </c>
      <c r="N26" s="21">
        <v>45849</v>
      </c>
      <c r="O26" s="21">
        <v>45849</v>
      </c>
    </row>
    <row r="27" spans="1:15" x14ac:dyDescent="0.25">
      <c r="A27" s="127" t="s">
        <v>9294</v>
      </c>
      <c r="B27" s="127" t="s">
        <v>8650</v>
      </c>
      <c r="C27" s="127"/>
      <c r="D27" s="127"/>
      <c r="E27" s="127" t="s">
        <v>8650</v>
      </c>
      <c r="F27" s="127" t="s">
        <v>623</v>
      </c>
      <c r="G27" s="175">
        <v>5</v>
      </c>
      <c r="H27" s="192">
        <v>48</v>
      </c>
      <c r="I27" s="127" t="s">
        <v>8651</v>
      </c>
      <c r="J27" s="127" t="s">
        <v>8652</v>
      </c>
      <c r="K27" s="127"/>
      <c r="L27" s="190">
        <v>35</v>
      </c>
      <c r="M27" s="127" t="s">
        <v>8653</v>
      </c>
      <c r="N27" s="21">
        <v>45849</v>
      </c>
      <c r="O27" s="21">
        <v>45849</v>
      </c>
    </row>
    <row r="28" spans="1:15" x14ac:dyDescent="0.25">
      <c r="A28" s="127" t="s">
        <v>9295</v>
      </c>
      <c r="B28" s="127" t="s">
        <v>8650</v>
      </c>
      <c r="C28" s="127"/>
      <c r="D28" s="127"/>
      <c r="E28" s="127" t="s">
        <v>8650</v>
      </c>
      <c r="F28" s="127" t="s">
        <v>623</v>
      </c>
      <c r="G28" s="175">
        <v>5</v>
      </c>
      <c r="H28" s="192">
        <v>48</v>
      </c>
      <c r="I28" s="127" t="s">
        <v>8651</v>
      </c>
      <c r="J28" s="127" t="s">
        <v>8652</v>
      </c>
      <c r="K28" s="127"/>
      <c r="L28" s="190">
        <v>35</v>
      </c>
      <c r="M28" s="127" t="s">
        <v>8653</v>
      </c>
      <c r="N28" s="21">
        <v>45849</v>
      </c>
      <c r="O28" s="21">
        <v>45849</v>
      </c>
    </row>
    <row r="29" spans="1:15" x14ac:dyDescent="0.25">
      <c r="A29" s="127" t="s">
        <v>9296</v>
      </c>
      <c r="B29" s="127" t="s">
        <v>8650</v>
      </c>
      <c r="C29" s="127"/>
      <c r="D29" s="127"/>
      <c r="E29" s="127" t="s">
        <v>8650</v>
      </c>
      <c r="F29" s="127" t="s">
        <v>623</v>
      </c>
      <c r="G29" s="175">
        <v>5</v>
      </c>
      <c r="H29" s="192">
        <v>48</v>
      </c>
      <c r="I29" s="127" t="s">
        <v>8651</v>
      </c>
      <c r="J29" s="127" t="s">
        <v>8652</v>
      </c>
      <c r="K29" s="127"/>
      <c r="L29" s="190">
        <v>35</v>
      </c>
      <c r="M29" s="127" t="s">
        <v>8653</v>
      </c>
      <c r="N29" s="21">
        <v>45849</v>
      </c>
      <c r="O29" s="21">
        <v>45849</v>
      </c>
    </row>
    <row r="30" spans="1:15" x14ac:dyDescent="0.25">
      <c r="A30" s="127" t="s">
        <v>9297</v>
      </c>
      <c r="B30" s="127" t="s">
        <v>8650</v>
      </c>
      <c r="C30" s="127"/>
      <c r="D30" s="127"/>
      <c r="E30" s="127" t="s">
        <v>8650</v>
      </c>
      <c r="F30" s="127" t="s">
        <v>623</v>
      </c>
      <c r="G30" s="175">
        <v>5</v>
      </c>
      <c r="H30" s="192">
        <v>48</v>
      </c>
      <c r="I30" s="127" t="s">
        <v>8651</v>
      </c>
      <c r="J30" s="127" t="s">
        <v>8652</v>
      </c>
      <c r="K30" s="127"/>
      <c r="L30" s="190">
        <v>35</v>
      </c>
      <c r="M30" s="127" t="s">
        <v>8653</v>
      </c>
      <c r="N30" s="21">
        <v>45849</v>
      </c>
      <c r="O30" s="21">
        <v>45849</v>
      </c>
    </row>
    <row r="31" spans="1:15" x14ac:dyDescent="0.25">
      <c r="A31" s="127" t="s">
        <v>9298</v>
      </c>
      <c r="B31" s="127" t="s">
        <v>8650</v>
      </c>
      <c r="C31" s="127"/>
      <c r="D31" s="127"/>
      <c r="E31" s="127" t="s">
        <v>8650</v>
      </c>
      <c r="F31" s="127" t="s">
        <v>623</v>
      </c>
      <c r="G31" s="175">
        <v>5</v>
      </c>
      <c r="H31" s="192">
        <v>48</v>
      </c>
      <c r="I31" s="127" t="s">
        <v>8651</v>
      </c>
      <c r="J31" s="127" t="s">
        <v>8652</v>
      </c>
      <c r="K31" s="127"/>
      <c r="L31" s="190">
        <v>35</v>
      </c>
      <c r="M31" s="127" t="s">
        <v>8653</v>
      </c>
      <c r="N31" s="21">
        <v>45849</v>
      </c>
      <c r="O31" s="21">
        <v>45849</v>
      </c>
    </row>
    <row r="32" spans="1:15" x14ac:dyDescent="0.25">
      <c r="A32" s="127" t="s">
        <v>9299</v>
      </c>
      <c r="B32" s="127" t="s">
        <v>8650</v>
      </c>
      <c r="C32" s="127"/>
      <c r="D32" s="127"/>
      <c r="E32" s="127" t="s">
        <v>8650</v>
      </c>
      <c r="F32" s="127" t="s">
        <v>623</v>
      </c>
      <c r="G32" s="175">
        <v>5</v>
      </c>
      <c r="H32" s="192">
        <v>48</v>
      </c>
      <c r="I32" s="127" t="s">
        <v>8651</v>
      </c>
      <c r="J32" s="127" t="s">
        <v>8652</v>
      </c>
      <c r="K32" s="127"/>
      <c r="L32" s="190">
        <v>35</v>
      </c>
      <c r="M32" s="127" t="s">
        <v>8653</v>
      </c>
      <c r="N32" s="21">
        <v>45849</v>
      </c>
      <c r="O32" s="21">
        <v>45849</v>
      </c>
    </row>
    <row r="33" spans="1:15" x14ac:dyDescent="0.25">
      <c r="A33" s="127" t="s">
        <v>9300</v>
      </c>
      <c r="B33" s="127" t="s">
        <v>8650</v>
      </c>
      <c r="C33" s="127"/>
      <c r="D33" s="127"/>
      <c r="E33" s="127" t="s">
        <v>8650</v>
      </c>
      <c r="F33" s="127" t="s">
        <v>623</v>
      </c>
      <c r="G33" s="175">
        <v>5</v>
      </c>
      <c r="H33" s="192">
        <v>48</v>
      </c>
      <c r="I33" s="127" t="s">
        <v>8651</v>
      </c>
      <c r="J33" s="127" t="s">
        <v>8652</v>
      </c>
      <c r="K33" s="127"/>
      <c r="L33" s="190">
        <v>35</v>
      </c>
      <c r="M33" s="127" t="s">
        <v>8653</v>
      </c>
      <c r="N33" s="21">
        <v>45849</v>
      </c>
      <c r="O33" s="21">
        <v>45849</v>
      </c>
    </row>
    <row r="34" spans="1:15" x14ac:dyDescent="0.25">
      <c r="A34" s="127" t="s">
        <v>9301</v>
      </c>
      <c r="B34" s="127" t="s">
        <v>8650</v>
      </c>
      <c r="C34" s="127"/>
      <c r="D34" s="127"/>
      <c r="E34" s="127" t="s">
        <v>8650</v>
      </c>
      <c r="F34" s="127" t="s">
        <v>623</v>
      </c>
      <c r="G34" s="175">
        <v>5</v>
      </c>
      <c r="H34" s="192">
        <v>48</v>
      </c>
      <c r="I34" s="127" t="s">
        <v>8651</v>
      </c>
      <c r="J34" s="127" t="s">
        <v>8652</v>
      </c>
      <c r="K34" s="127"/>
      <c r="L34" s="190">
        <v>35</v>
      </c>
      <c r="M34" s="127" t="s">
        <v>8653</v>
      </c>
      <c r="N34" s="21">
        <v>45849</v>
      </c>
      <c r="O34" s="21">
        <v>45849</v>
      </c>
    </row>
    <row r="35" spans="1:15" x14ac:dyDescent="0.25">
      <c r="A35" s="127" t="s">
        <v>9302</v>
      </c>
      <c r="B35" s="127" t="s">
        <v>8650</v>
      </c>
      <c r="C35" s="127"/>
      <c r="D35" s="127"/>
      <c r="E35" s="127" t="s">
        <v>8650</v>
      </c>
      <c r="F35" s="127" t="s">
        <v>623</v>
      </c>
      <c r="G35" s="175">
        <v>5</v>
      </c>
      <c r="H35" s="192">
        <v>48</v>
      </c>
      <c r="I35" s="127" t="s">
        <v>8651</v>
      </c>
      <c r="J35" s="127" t="s">
        <v>8652</v>
      </c>
      <c r="K35" s="127"/>
      <c r="L35" s="190">
        <v>35</v>
      </c>
      <c r="M35" s="127" t="s">
        <v>8653</v>
      </c>
      <c r="N35" s="21">
        <v>45849</v>
      </c>
      <c r="O35" s="21">
        <v>45849</v>
      </c>
    </row>
    <row r="36" spans="1:15" x14ac:dyDescent="0.25">
      <c r="A36" s="127" t="s">
        <v>9303</v>
      </c>
      <c r="B36" s="127" t="s">
        <v>8650</v>
      </c>
      <c r="C36" s="127"/>
      <c r="D36" s="127"/>
      <c r="E36" s="127" t="s">
        <v>8650</v>
      </c>
      <c r="F36" s="127" t="s">
        <v>623</v>
      </c>
      <c r="G36" s="175">
        <v>5</v>
      </c>
      <c r="H36" s="192">
        <v>48</v>
      </c>
      <c r="I36" s="127" t="s">
        <v>8651</v>
      </c>
      <c r="J36" s="127" t="s">
        <v>8652</v>
      </c>
      <c r="K36" s="127"/>
      <c r="L36" s="190">
        <v>35</v>
      </c>
      <c r="M36" s="127" t="s">
        <v>8653</v>
      </c>
      <c r="N36" s="21">
        <v>45849</v>
      </c>
      <c r="O36" s="21">
        <v>45849</v>
      </c>
    </row>
    <row r="37" spans="1:15" x14ac:dyDescent="0.25">
      <c r="A37" s="127" t="s">
        <v>9304</v>
      </c>
      <c r="B37" s="127" t="s">
        <v>8650</v>
      </c>
      <c r="C37" s="127"/>
      <c r="D37" s="127"/>
      <c r="E37" s="127" t="s">
        <v>8650</v>
      </c>
      <c r="F37" s="127" t="s">
        <v>623</v>
      </c>
      <c r="G37" s="175">
        <v>5</v>
      </c>
      <c r="H37" s="192">
        <v>48</v>
      </c>
      <c r="I37" s="127" t="s">
        <v>8651</v>
      </c>
      <c r="J37" s="127" t="s">
        <v>8652</v>
      </c>
      <c r="K37" s="127"/>
      <c r="L37" s="190">
        <v>35</v>
      </c>
      <c r="M37" s="127" t="s">
        <v>8653</v>
      </c>
      <c r="N37" s="21">
        <v>45849</v>
      </c>
      <c r="O37" s="21">
        <v>45849</v>
      </c>
    </row>
    <row r="38" spans="1:15" x14ac:dyDescent="0.25">
      <c r="A38" s="127" t="s">
        <v>9305</v>
      </c>
      <c r="B38" s="127" t="s">
        <v>8650</v>
      </c>
      <c r="C38" s="127"/>
      <c r="D38" s="127"/>
      <c r="E38" s="127" t="s">
        <v>8650</v>
      </c>
      <c r="F38" s="127" t="s">
        <v>623</v>
      </c>
      <c r="G38" s="175">
        <v>5</v>
      </c>
      <c r="H38" s="192">
        <v>48</v>
      </c>
      <c r="I38" s="127" t="s">
        <v>8651</v>
      </c>
      <c r="J38" s="127" t="s">
        <v>8652</v>
      </c>
      <c r="K38" s="127"/>
      <c r="L38" s="190">
        <v>35</v>
      </c>
      <c r="M38" s="127" t="s">
        <v>8653</v>
      </c>
      <c r="N38" s="21">
        <v>45849</v>
      </c>
      <c r="O38" s="21">
        <v>45849</v>
      </c>
    </row>
    <row r="39" spans="1:15" x14ac:dyDescent="0.25">
      <c r="A39" s="127" t="s">
        <v>9306</v>
      </c>
      <c r="B39" s="127" t="s">
        <v>8650</v>
      </c>
      <c r="C39" s="127"/>
      <c r="D39" s="127"/>
      <c r="E39" s="127" t="s">
        <v>8650</v>
      </c>
      <c r="F39" s="127" t="s">
        <v>623</v>
      </c>
      <c r="G39" s="175">
        <v>5</v>
      </c>
      <c r="H39" s="192">
        <v>48</v>
      </c>
      <c r="I39" s="127" t="s">
        <v>8651</v>
      </c>
      <c r="J39" s="127" t="s">
        <v>8652</v>
      </c>
      <c r="K39" s="127"/>
      <c r="L39" s="190">
        <v>35</v>
      </c>
      <c r="M39" s="127" t="s">
        <v>8653</v>
      </c>
      <c r="N39" s="21">
        <v>45849</v>
      </c>
      <c r="O39" s="21">
        <v>45849</v>
      </c>
    </row>
    <row r="40" spans="1:15" x14ac:dyDescent="0.25">
      <c r="A40" s="127" t="s">
        <v>9307</v>
      </c>
      <c r="B40" s="127" t="s">
        <v>8650</v>
      </c>
      <c r="C40" s="127"/>
      <c r="D40" s="127"/>
      <c r="E40" s="127" t="s">
        <v>8650</v>
      </c>
      <c r="F40" s="127" t="s">
        <v>623</v>
      </c>
      <c r="G40" s="175">
        <v>5</v>
      </c>
      <c r="H40" s="192">
        <v>48</v>
      </c>
      <c r="I40" s="127" t="s">
        <v>8651</v>
      </c>
      <c r="J40" s="127" t="s">
        <v>8652</v>
      </c>
      <c r="K40" s="127"/>
      <c r="L40" s="190">
        <v>35</v>
      </c>
      <c r="M40" s="127" t="s">
        <v>8653</v>
      </c>
      <c r="N40" s="21">
        <v>45849</v>
      </c>
      <c r="O40" s="21">
        <v>45849</v>
      </c>
    </row>
    <row r="41" spans="1:15" x14ac:dyDescent="0.25">
      <c r="A41" s="127" t="s">
        <v>9308</v>
      </c>
      <c r="B41" s="127" t="s">
        <v>8650</v>
      </c>
      <c r="C41" s="127"/>
      <c r="D41" s="127"/>
      <c r="E41" s="127" t="s">
        <v>8650</v>
      </c>
      <c r="F41" s="127" t="s">
        <v>623</v>
      </c>
      <c r="G41" s="175">
        <v>5</v>
      </c>
      <c r="H41" s="192">
        <v>48</v>
      </c>
      <c r="I41" s="127" t="s">
        <v>8651</v>
      </c>
      <c r="J41" s="127" t="s">
        <v>8652</v>
      </c>
      <c r="K41" s="127"/>
      <c r="L41" s="190">
        <v>35</v>
      </c>
      <c r="M41" s="127" t="s">
        <v>8653</v>
      </c>
      <c r="N41" s="21">
        <v>45849</v>
      </c>
      <c r="O41" s="21">
        <v>45849</v>
      </c>
    </row>
    <row r="42" spans="1:15" x14ac:dyDescent="0.25">
      <c r="A42" s="127" t="s">
        <v>9309</v>
      </c>
      <c r="B42" s="127" t="s">
        <v>8650</v>
      </c>
      <c r="C42" s="127"/>
      <c r="D42" s="127"/>
      <c r="E42" s="127" t="s">
        <v>8650</v>
      </c>
      <c r="F42" s="127" t="s">
        <v>623</v>
      </c>
      <c r="G42" s="175">
        <v>5</v>
      </c>
      <c r="H42" s="192">
        <v>48</v>
      </c>
      <c r="I42" s="127" t="s">
        <v>8651</v>
      </c>
      <c r="J42" s="127" t="s">
        <v>8652</v>
      </c>
      <c r="K42" s="127"/>
      <c r="L42" s="190">
        <v>35</v>
      </c>
      <c r="M42" s="127" t="s">
        <v>8653</v>
      </c>
      <c r="N42" s="21">
        <v>45849</v>
      </c>
      <c r="O42" s="21">
        <v>45849</v>
      </c>
    </row>
    <row r="43" spans="1:15" x14ac:dyDescent="0.25">
      <c r="A43" s="127" t="s">
        <v>9310</v>
      </c>
      <c r="B43" s="127" t="s">
        <v>8650</v>
      </c>
      <c r="C43" s="127"/>
      <c r="D43" s="127"/>
      <c r="E43" s="127" t="s">
        <v>8650</v>
      </c>
      <c r="F43" s="127" t="s">
        <v>623</v>
      </c>
      <c r="G43" s="175">
        <v>5</v>
      </c>
      <c r="H43" s="192">
        <v>48</v>
      </c>
      <c r="I43" s="127" t="s">
        <v>8651</v>
      </c>
      <c r="J43" s="127" t="s">
        <v>8652</v>
      </c>
      <c r="K43" s="127"/>
      <c r="L43" s="190">
        <v>35</v>
      </c>
      <c r="M43" s="127" t="s">
        <v>8653</v>
      </c>
      <c r="N43" s="21">
        <v>45849</v>
      </c>
      <c r="O43" s="21">
        <v>45849</v>
      </c>
    </row>
    <row r="44" spans="1:15" x14ac:dyDescent="0.25">
      <c r="A44" s="127" t="s">
        <v>9311</v>
      </c>
      <c r="B44" s="127" t="s">
        <v>8650</v>
      </c>
      <c r="C44" s="127"/>
      <c r="D44" s="127"/>
      <c r="E44" s="127" t="s">
        <v>8650</v>
      </c>
      <c r="F44" s="127" t="s">
        <v>623</v>
      </c>
      <c r="G44" s="175">
        <v>5</v>
      </c>
      <c r="H44" s="192">
        <v>48</v>
      </c>
      <c r="I44" s="127" t="s">
        <v>8651</v>
      </c>
      <c r="J44" s="127" t="s">
        <v>8652</v>
      </c>
      <c r="K44" s="127"/>
      <c r="L44" s="190">
        <v>35</v>
      </c>
      <c r="M44" s="127" t="s">
        <v>8653</v>
      </c>
      <c r="N44" s="21">
        <v>45849</v>
      </c>
      <c r="O44" s="21">
        <v>45849</v>
      </c>
    </row>
    <row r="45" spans="1:15" x14ac:dyDescent="0.25">
      <c r="A45" s="127" t="s">
        <v>9312</v>
      </c>
      <c r="B45" s="127" t="s">
        <v>8650</v>
      </c>
      <c r="C45" s="127"/>
      <c r="D45" s="127"/>
      <c r="E45" s="127" t="s">
        <v>8650</v>
      </c>
      <c r="F45" s="127" t="s">
        <v>623</v>
      </c>
      <c r="G45" s="175">
        <v>5</v>
      </c>
      <c r="H45" s="192">
        <v>48</v>
      </c>
      <c r="I45" s="127" t="s">
        <v>8651</v>
      </c>
      <c r="J45" s="127" t="s">
        <v>8652</v>
      </c>
      <c r="K45" s="127"/>
      <c r="L45" s="190">
        <v>35</v>
      </c>
      <c r="M45" s="127" t="s">
        <v>8653</v>
      </c>
      <c r="N45" s="21">
        <v>45849</v>
      </c>
      <c r="O45" s="21">
        <v>45849</v>
      </c>
    </row>
    <row r="46" spans="1:15" x14ac:dyDescent="0.25">
      <c r="A46" s="127" t="s">
        <v>9313</v>
      </c>
      <c r="B46" s="127" t="s">
        <v>8650</v>
      </c>
      <c r="C46" s="127"/>
      <c r="D46" s="127"/>
      <c r="E46" s="127" t="s">
        <v>8650</v>
      </c>
      <c r="F46" s="127" t="s">
        <v>623</v>
      </c>
      <c r="G46" s="175">
        <v>5</v>
      </c>
      <c r="H46" s="192">
        <v>48</v>
      </c>
      <c r="I46" s="127" t="s">
        <v>8651</v>
      </c>
      <c r="J46" s="127" t="s">
        <v>8652</v>
      </c>
      <c r="K46" s="127"/>
      <c r="L46" s="190">
        <v>35</v>
      </c>
      <c r="M46" s="127" t="s">
        <v>8653</v>
      </c>
      <c r="N46" s="21">
        <v>45849</v>
      </c>
      <c r="O46" s="21">
        <v>45849</v>
      </c>
    </row>
    <row r="47" spans="1:15" x14ac:dyDescent="0.25">
      <c r="A47" s="127" t="s">
        <v>9314</v>
      </c>
      <c r="B47" s="127" t="s">
        <v>8650</v>
      </c>
      <c r="C47" s="127"/>
      <c r="D47" s="127"/>
      <c r="E47" s="127" t="s">
        <v>8650</v>
      </c>
      <c r="F47" s="127" t="s">
        <v>623</v>
      </c>
      <c r="G47" s="175">
        <v>5</v>
      </c>
      <c r="H47" s="192">
        <v>48</v>
      </c>
      <c r="I47" s="127" t="s">
        <v>8651</v>
      </c>
      <c r="J47" s="127" t="s">
        <v>8652</v>
      </c>
      <c r="K47" s="127"/>
      <c r="L47" s="190">
        <v>35</v>
      </c>
      <c r="M47" s="127" t="s">
        <v>8653</v>
      </c>
      <c r="N47" s="21">
        <v>45849</v>
      </c>
      <c r="O47" s="21">
        <v>45849</v>
      </c>
    </row>
    <row r="48" spans="1:15" x14ac:dyDescent="0.25">
      <c r="A48" s="127" t="s">
        <v>9366</v>
      </c>
      <c r="B48" s="127" t="s">
        <v>8650</v>
      </c>
      <c r="C48" s="127"/>
      <c r="D48" s="127"/>
      <c r="E48" s="127" t="s">
        <v>8650</v>
      </c>
      <c r="F48" s="127" t="s">
        <v>623</v>
      </c>
      <c r="G48" s="175">
        <v>4</v>
      </c>
      <c r="H48" s="192">
        <v>48</v>
      </c>
      <c r="I48" s="127" t="s">
        <v>8688</v>
      </c>
      <c r="J48" s="127"/>
      <c r="K48" s="127"/>
      <c r="L48" s="190">
        <v>3</v>
      </c>
      <c r="M48" s="127"/>
      <c r="N48" s="21">
        <v>45805</v>
      </c>
      <c r="O48" s="21">
        <v>45806</v>
      </c>
    </row>
    <row r="49" spans="1:15" x14ac:dyDescent="0.25">
      <c r="A49" s="127" t="s">
        <v>9367</v>
      </c>
      <c r="B49" s="127" t="s">
        <v>8650</v>
      </c>
      <c r="C49" s="127"/>
      <c r="D49" s="127"/>
      <c r="E49" s="127" t="s">
        <v>8650</v>
      </c>
      <c r="F49" s="127" t="s">
        <v>623</v>
      </c>
      <c r="G49" s="175">
        <v>4</v>
      </c>
      <c r="H49" s="192">
        <v>48</v>
      </c>
      <c r="I49" s="127" t="s">
        <v>8688</v>
      </c>
      <c r="J49" s="127"/>
      <c r="K49" s="127"/>
      <c r="L49" s="190">
        <v>3</v>
      </c>
      <c r="M49" s="127"/>
      <c r="N49" s="21"/>
      <c r="O49" s="21"/>
    </row>
    <row r="50" spans="1:15" x14ac:dyDescent="0.25">
      <c r="A50" s="127" t="s">
        <v>9368</v>
      </c>
      <c r="B50" s="127" t="s">
        <v>8650</v>
      </c>
      <c r="C50" s="127"/>
      <c r="D50" s="127"/>
      <c r="E50" s="127" t="s">
        <v>8650</v>
      </c>
      <c r="F50" s="127" t="s">
        <v>623</v>
      </c>
      <c r="G50" s="175">
        <v>4</v>
      </c>
      <c r="H50" s="192">
        <v>48</v>
      </c>
      <c r="I50" s="127" t="s">
        <v>8688</v>
      </c>
      <c r="J50" s="127"/>
      <c r="K50" s="127"/>
      <c r="L50" s="190">
        <v>3</v>
      </c>
      <c r="M50" s="127"/>
      <c r="N50" s="21"/>
      <c r="O50" s="21"/>
    </row>
    <row r="51" spans="1:15" x14ac:dyDescent="0.25">
      <c r="A51" t="s">
        <v>9644</v>
      </c>
      <c r="B51" t="s">
        <v>8719</v>
      </c>
      <c r="E51" t="s">
        <v>8720</v>
      </c>
      <c r="F51" s="127" t="s">
        <v>623</v>
      </c>
      <c r="G51">
        <v>5</v>
      </c>
      <c r="H51" s="172">
        <v>6</v>
      </c>
      <c r="I51" t="s">
        <v>8721</v>
      </c>
      <c r="J51" s="172"/>
      <c r="L51" s="172">
        <v>1</v>
      </c>
      <c r="N51" s="21">
        <v>45806</v>
      </c>
      <c r="O51" s="21">
        <v>45875</v>
      </c>
    </row>
    <row r="52" spans="1:15" x14ac:dyDescent="0.25">
      <c r="A52" s="127" t="s">
        <v>9411</v>
      </c>
      <c r="B52" s="127" t="s">
        <v>8731</v>
      </c>
      <c r="C52" s="127"/>
      <c r="D52" s="127"/>
      <c r="E52" s="127" t="s">
        <v>8720</v>
      </c>
      <c r="F52" s="127" t="s">
        <v>623</v>
      </c>
      <c r="G52" s="128">
        <v>3</v>
      </c>
      <c r="H52" s="191">
        <v>56</v>
      </c>
      <c r="I52" s="127" t="s">
        <v>8732</v>
      </c>
      <c r="J52" s="127"/>
      <c r="K52" s="127"/>
      <c r="L52" s="190">
        <v>14</v>
      </c>
      <c r="M52" s="127"/>
      <c r="N52" s="21">
        <v>45807</v>
      </c>
      <c r="O52" s="21">
        <v>45851</v>
      </c>
    </row>
    <row r="53" spans="1:15" x14ac:dyDescent="0.25">
      <c r="A53" s="127" t="s">
        <v>9412</v>
      </c>
      <c r="B53" s="127" t="s">
        <v>8731</v>
      </c>
      <c r="C53" s="127"/>
      <c r="D53" s="127"/>
      <c r="E53" s="127" t="s">
        <v>8720</v>
      </c>
      <c r="F53" s="127" t="s">
        <v>623</v>
      </c>
      <c r="G53" s="128">
        <v>3</v>
      </c>
      <c r="H53" s="191">
        <v>56</v>
      </c>
      <c r="I53" s="127" t="s">
        <v>8732</v>
      </c>
      <c r="J53" s="127"/>
      <c r="K53" s="127"/>
      <c r="L53" s="190">
        <v>14</v>
      </c>
      <c r="M53" s="127"/>
      <c r="N53" s="21">
        <v>45851</v>
      </c>
      <c r="O53" s="21">
        <v>45851</v>
      </c>
    </row>
    <row r="54" spans="1:15" x14ac:dyDescent="0.25">
      <c r="A54" s="127" t="s">
        <v>9413</v>
      </c>
      <c r="B54" s="127" t="s">
        <v>8731</v>
      </c>
      <c r="C54" s="127"/>
      <c r="D54" s="127"/>
      <c r="E54" s="127" t="s">
        <v>8720</v>
      </c>
      <c r="F54" s="127" t="s">
        <v>623</v>
      </c>
      <c r="G54" s="128">
        <v>3</v>
      </c>
      <c r="H54" s="191">
        <v>56</v>
      </c>
      <c r="I54" s="127" t="s">
        <v>8732</v>
      </c>
      <c r="J54" s="127"/>
      <c r="K54" s="127"/>
      <c r="L54" s="190">
        <v>14</v>
      </c>
      <c r="M54" s="127"/>
      <c r="N54" s="21">
        <v>45851</v>
      </c>
      <c r="O54" s="21">
        <v>45851</v>
      </c>
    </row>
    <row r="55" spans="1:15" x14ac:dyDescent="0.25">
      <c r="A55" s="127" t="s">
        <v>9414</v>
      </c>
      <c r="B55" s="127" t="s">
        <v>8731</v>
      </c>
      <c r="C55" s="127"/>
      <c r="D55" s="127"/>
      <c r="E55" s="127" t="s">
        <v>8720</v>
      </c>
      <c r="F55" s="127" t="s">
        <v>623</v>
      </c>
      <c r="G55" s="128">
        <v>3</v>
      </c>
      <c r="H55" s="191">
        <v>56</v>
      </c>
      <c r="I55" s="127" t="s">
        <v>8732</v>
      </c>
      <c r="J55" s="127"/>
      <c r="K55" s="127"/>
      <c r="L55" s="190">
        <v>14</v>
      </c>
      <c r="M55" s="127"/>
      <c r="N55" s="21">
        <v>45851</v>
      </c>
      <c r="O55" s="21">
        <v>45851</v>
      </c>
    </row>
    <row r="56" spans="1:15" x14ac:dyDescent="0.25">
      <c r="A56" s="127" t="s">
        <v>9415</v>
      </c>
      <c r="B56" s="127" t="s">
        <v>8731</v>
      </c>
      <c r="C56" s="127"/>
      <c r="D56" s="127"/>
      <c r="E56" s="127" t="s">
        <v>8720</v>
      </c>
      <c r="F56" s="127" t="s">
        <v>623</v>
      </c>
      <c r="G56" s="128">
        <v>3</v>
      </c>
      <c r="H56" s="191">
        <v>56</v>
      </c>
      <c r="I56" s="127" t="s">
        <v>8732</v>
      </c>
      <c r="J56" s="127"/>
      <c r="K56" s="127"/>
      <c r="L56" s="190">
        <v>14</v>
      </c>
      <c r="M56" s="127"/>
      <c r="N56" s="21">
        <v>45851</v>
      </c>
      <c r="O56" s="21">
        <v>45851</v>
      </c>
    </row>
    <row r="57" spans="1:15" x14ac:dyDescent="0.25">
      <c r="A57" s="127" t="s">
        <v>9416</v>
      </c>
      <c r="B57" s="127" t="s">
        <v>8731</v>
      </c>
      <c r="C57" s="127"/>
      <c r="D57" s="127"/>
      <c r="E57" s="127" t="s">
        <v>8720</v>
      </c>
      <c r="F57" s="127" t="s">
        <v>623</v>
      </c>
      <c r="G57" s="128">
        <v>3</v>
      </c>
      <c r="H57" s="191">
        <v>56</v>
      </c>
      <c r="I57" s="127" t="s">
        <v>8732</v>
      </c>
      <c r="J57" s="127"/>
      <c r="K57" s="127"/>
      <c r="L57" s="190">
        <v>14</v>
      </c>
      <c r="M57" s="127"/>
      <c r="N57" s="21">
        <v>45851</v>
      </c>
      <c r="O57" s="21">
        <v>45851</v>
      </c>
    </row>
    <row r="58" spans="1:15" x14ac:dyDescent="0.25">
      <c r="A58" s="127" t="s">
        <v>9417</v>
      </c>
      <c r="B58" s="127" t="s">
        <v>8731</v>
      </c>
      <c r="C58" s="127"/>
      <c r="D58" s="127"/>
      <c r="E58" s="127" t="s">
        <v>8720</v>
      </c>
      <c r="F58" s="127" t="s">
        <v>623</v>
      </c>
      <c r="G58" s="128">
        <v>3</v>
      </c>
      <c r="H58" s="191">
        <v>56</v>
      </c>
      <c r="I58" s="127" t="s">
        <v>8732</v>
      </c>
      <c r="J58" s="127"/>
      <c r="K58" s="127"/>
      <c r="L58" s="190">
        <v>14</v>
      </c>
      <c r="M58" s="127"/>
      <c r="N58" s="21">
        <v>45851</v>
      </c>
      <c r="O58" s="21">
        <v>45851</v>
      </c>
    </row>
    <row r="59" spans="1:15" x14ac:dyDescent="0.25">
      <c r="A59" s="127" t="s">
        <v>9418</v>
      </c>
      <c r="B59" s="127" t="s">
        <v>8731</v>
      </c>
      <c r="C59" s="127"/>
      <c r="D59" s="127"/>
      <c r="E59" s="127" t="s">
        <v>8720</v>
      </c>
      <c r="F59" s="127" t="s">
        <v>623</v>
      </c>
      <c r="G59" s="128">
        <v>3</v>
      </c>
      <c r="H59" s="191">
        <v>56</v>
      </c>
      <c r="I59" s="127" t="s">
        <v>8732</v>
      </c>
      <c r="J59" s="127"/>
      <c r="K59" s="127"/>
      <c r="L59" s="190">
        <v>14</v>
      </c>
      <c r="M59" s="127"/>
      <c r="N59" s="21">
        <v>45851</v>
      </c>
      <c r="O59" s="21">
        <v>45851</v>
      </c>
    </row>
    <row r="60" spans="1:15" x14ac:dyDescent="0.25">
      <c r="A60" s="127" t="s">
        <v>9419</v>
      </c>
      <c r="B60" s="127" t="s">
        <v>8731</v>
      </c>
      <c r="C60" s="127"/>
      <c r="D60" s="127"/>
      <c r="E60" s="127" t="s">
        <v>8720</v>
      </c>
      <c r="F60" s="127" t="s">
        <v>623</v>
      </c>
      <c r="G60" s="128">
        <v>3</v>
      </c>
      <c r="H60" s="191">
        <v>56</v>
      </c>
      <c r="I60" s="127" t="s">
        <v>8732</v>
      </c>
      <c r="J60" s="127"/>
      <c r="K60" s="127"/>
      <c r="L60" s="190">
        <v>14</v>
      </c>
      <c r="M60" s="127"/>
      <c r="N60" s="21">
        <v>45851</v>
      </c>
      <c r="O60" s="21">
        <v>45851</v>
      </c>
    </row>
    <row r="61" spans="1:15" x14ac:dyDescent="0.25">
      <c r="A61" s="127" t="s">
        <v>9420</v>
      </c>
      <c r="B61" s="127" t="s">
        <v>8731</v>
      </c>
      <c r="C61" s="127"/>
      <c r="D61" s="127"/>
      <c r="E61" s="127" t="s">
        <v>8720</v>
      </c>
      <c r="F61" s="127" t="s">
        <v>623</v>
      </c>
      <c r="G61" s="128">
        <v>3</v>
      </c>
      <c r="H61" s="191">
        <v>56</v>
      </c>
      <c r="I61" s="127" t="s">
        <v>8732</v>
      </c>
      <c r="J61" s="127"/>
      <c r="K61" s="127"/>
      <c r="L61" s="190">
        <v>14</v>
      </c>
      <c r="M61" s="127"/>
      <c r="N61" s="21">
        <v>45851</v>
      </c>
      <c r="O61" s="21">
        <v>45851</v>
      </c>
    </row>
    <row r="62" spans="1:15" x14ac:dyDescent="0.25">
      <c r="A62" s="127" t="s">
        <v>9421</v>
      </c>
      <c r="B62" s="127" t="s">
        <v>8731</v>
      </c>
      <c r="C62" s="127"/>
      <c r="D62" s="127"/>
      <c r="E62" s="127" t="s">
        <v>8720</v>
      </c>
      <c r="F62" s="127" t="s">
        <v>623</v>
      </c>
      <c r="G62" s="128">
        <v>3</v>
      </c>
      <c r="H62" s="191">
        <v>56</v>
      </c>
      <c r="I62" s="127" t="s">
        <v>8732</v>
      </c>
      <c r="J62" s="127"/>
      <c r="K62" s="127"/>
      <c r="L62" s="190">
        <v>14</v>
      </c>
      <c r="M62" s="127"/>
      <c r="N62" s="21">
        <v>45851</v>
      </c>
      <c r="O62" s="21">
        <v>45851</v>
      </c>
    </row>
    <row r="63" spans="1:15" x14ac:dyDescent="0.25">
      <c r="A63" s="127" t="s">
        <v>9422</v>
      </c>
      <c r="B63" s="127" t="s">
        <v>8731</v>
      </c>
      <c r="C63" s="127"/>
      <c r="D63" s="127"/>
      <c r="E63" s="127" t="s">
        <v>8720</v>
      </c>
      <c r="F63" s="127" t="s">
        <v>623</v>
      </c>
      <c r="G63" s="128">
        <v>3</v>
      </c>
      <c r="H63" s="191">
        <v>56</v>
      </c>
      <c r="I63" s="127" t="s">
        <v>8732</v>
      </c>
      <c r="J63" s="127"/>
      <c r="K63" s="127"/>
      <c r="L63" s="190">
        <v>14</v>
      </c>
      <c r="M63" s="127"/>
      <c r="N63" s="21">
        <v>45851</v>
      </c>
      <c r="O63" s="21">
        <v>45851</v>
      </c>
    </row>
    <row r="64" spans="1:15" x14ac:dyDescent="0.25">
      <c r="A64" s="127" t="s">
        <v>9423</v>
      </c>
      <c r="B64" s="127" t="s">
        <v>8731</v>
      </c>
      <c r="C64" s="127"/>
      <c r="D64" s="127"/>
      <c r="E64" s="127" t="s">
        <v>8720</v>
      </c>
      <c r="F64" s="127" t="s">
        <v>623</v>
      </c>
      <c r="G64" s="128">
        <v>3</v>
      </c>
      <c r="H64" s="191">
        <v>56</v>
      </c>
      <c r="I64" s="127" t="s">
        <v>8732</v>
      </c>
      <c r="J64" s="127"/>
      <c r="K64" s="127"/>
      <c r="L64" s="190">
        <v>14</v>
      </c>
      <c r="M64" s="127"/>
      <c r="N64" s="21">
        <v>45851</v>
      </c>
      <c r="O64" s="21">
        <v>45851</v>
      </c>
    </row>
    <row r="65" spans="1:15" x14ac:dyDescent="0.25">
      <c r="A65" s="127" t="s">
        <v>9424</v>
      </c>
      <c r="B65" s="127" t="s">
        <v>8731</v>
      </c>
      <c r="C65" s="127"/>
      <c r="D65" s="127"/>
      <c r="E65" s="127" t="s">
        <v>8720</v>
      </c>
      <c r="F65" s="127" t="s">
        <v>623</v>
      </c>
      <c r="G65" s="128">
        <v>3</v>
      </c>
      <c r="H65" s="191">
        <v>56</v>
      </c>
      <c r="I65" s="127" t="s">
        <v>8732</v>
      </c>
      <c r="J65" s="127"/>
      <c r="K65" s="127"/>
      <c r="L65" s="190">
        <v>14</v>
      </c>
      <c r="M65" s="127"/>
      <c r="N65" s="21">
        <v>45851</v>
      </c>
      <c r="O65" s="21">
        <v>45851</v>
      </c>
    </row>
    <row r="66" spans="1:15" x14ac:dyDescent="0.25">
      <c r="A66" s="127" t="s">
        <v>9434</v>
      </c>
      <c r="B66" s="127" t="s">
        <v>8750</v>
      </c>
      <c r="C66" s="127"/>
      <c r="D66" s="127"/>
      <c r="E66" s="127" t="s">
        <v>8750</v>
      </c>
      <c r="F66" s="127" t="s">
        <v>590</v>
      </c>
      <c r="G66" s="128">
        <v>3</v>
      </c>
      <c r="H66" s="190">
        <v>15</v>
      </c>
      <c r="I66" s="127" t="s">
        <v>8751</v>
      </c>
      <c r="J66" s="127" t="s">
        <v>8752</v>
      </c>
      <c r="K66" s="127"/>
      <c r="L66" s="190">
        <v>3</v>
      </c>
      <c r="M66" s="127"/>
      <c r="N66" s="21"/>
      <c r="O66" s="21"/>
    </row>
    <row r="67" spans="1:15" x14ac:dyDescent="0.25">
      <c r="A67" s="127" t="s">
        <v>9435</v>
      </c>
      <c r="B67" s="127" t="s">
        <v>8750</v>
      </c>
      <c r="C67" s="127"/>
      <c r="D67" s="127"/>
      <c r="E67" s="127" t="s">
        <v>8750</v>
      </c>
      <c r="F67" s="127" t="s">
        <v>590</v>
      </c>
      <c r="G67" s="128">
        <v>3</v>
      </c>
      <c r="H67" s="190">
        <v>15</v>
      </c>
      <c r="I67" s="127" t="s">
        <v>8751</v>
      </c>
      <c r="J67" s="127" t="s">
        <v>8752</v>
      </c>
      <c r="K67" s="127"/>
      <c r="L67" s="190">
        <v>3</v>
      </c>
      <c r="M67" s="127"/>
      <c r="N67" s="21"/>
      <c r="O67" s="21"/>
    </row>
    <row r="68" spans="1:15" x14ac:dyDescent="0.25">
      <c r="A68" s="127" t="s">
        <v>9436</v>
      </c>
      <c r="B68" s="127" t="s">
        <v>8750</v>
      </c>
      <c r="C68" s="127"/>
      <c r="D68" s="127"/>
      <c r="E68" s="127" t="s">
        <v>8750</v>
      </c>
      <c r="F68" s="127" t="s">
        <v>590</v>
      </c>
      <c r="G68" s="128">
        <v>3</v>
      </c>
      <c r="H68" s="190">
        <v>15</v>
      </c>
      <c r="I68" s="127" t="s">
        <v>8751</v>
      </c>
      <c r="J68" s="127" t="s">
        <v>8752</v>
      </c>
      <c r="K68" s="127"/>
      <c r="L68" s="190">
        <v>3</v>
      </c>
      <c r="M68" s="127"/>
      <c r="N68" s="21"/>
      <c r="O68" s="21"/>
    </row>
    <row r="69" spans="1:15" x14ac:dyDescent="0.25">
      <c r="A69" s="127" t="s">
        <v>9448</v>
      </c>
      <c r="B69" s="127" t="s">
        <v>8777</v>
      </c>
      <c r="C69" s="127"/>
      <c r="D69" s="127"/>
      <c r="E69" s="127" t="s">
        <v>8750</v>
      </c>
      <c r="F69" s="127" t="s">
        <v>590</v>
      </c>
      <c r="G69" s="128">
        <v>1</v>
      </c>
      <c r="H69" s="175">
        <v>2</v>
      </c>
      <c r="I69" s="127" t="s">
        <v>8778</v>
      </c>
      <c r="J69" s="127"/>
      <c r="K69" s="127"/>
      <c r="L69" s="190">
        <v>17</v>
      </c>
      <c r="M69" s="127"/>
      <c r="N69" s="21">
        <v>45853</v>
      </c>
      <c r="O69" s="21">
        <v>45853</v>
      </c>
    </row>
    <row r="70" spans="1:15" x14ac:dyDescent="0.25">
      <c r="A70" s="127" t="s">
        <v>9449</v>
      </c>
      <c r="B70" s="127" t="s">
        <v>8777</v>
      </c>
      <c r="C70" s="127"/>
      <c r="D70" s="127"/>
      <c r="E70" s="127" t="s">
        <v>8750</v>
      </c>
      <c r="F70" s="127" t="s">
        <v>590</v>
      </c>
      <c r="G70" s="128">
        <v>1</v>
      </c>
      <c r="H70" s="175">
        <v>2</v>
      </c>
      <c r="I70" s="127" t="s">
        <v>8778</v>
      </c>
      <c r="J70" s="127"/>
      <c r="K70" s="127"/>
      <c r="L70" s="190">
        <v>17</v>
      </c>
      <c r="M70" s="127"/>
      <c r="N70" s="21">
        <v>45853</v>
      </c>
      <c r="O70" s="21">
        <v>45853</v>
      </c>
    </row>
    <row r="71" spans="1:15" x14ac:dyDescent="0.25">
      <c r="A71" s="127" t="s">
        <v>9450</v>
      </c>
      <c r="B71" s="127" t="s">
        <v>8777</v>
      </c>
      <c r="C71" s="127"/>
      <c r="D71" s="127"/>
      <c r="E71" s="127" t="s">
        <v>8750</v>
      </c>
      <c r="F71" s="127" t="s">
        <v>590</v>
      </c>
      <c r="G71" s="128">
        <v>1</v>
      </c>
      <c r="H71" s="175">
        <v>2</v>
      </c>
      <c r="I71" s="127" t="s">
        <v>8778</v>
      </c>
      <c r="J71" s="127"/>
      <c r="K71" s="127"/>
      <c r="L71" s="190">
        <v>17</v>
      </c>
      <c r="M71" s="127"/>
      <c r="N71" s="21">
        <v>45853</v>
      </c>
      <c r="O71" s="21">
        <v>45853</v>
      </c>
    </row>
    <row r="72" spans="1:15" x14ac:dyDescent="0.25">
      <c r="A72" s="127" t="s">
        <v>9451</v>
      </c>
      <c r="B72" s="127" t="s">
        <v>8777</v>
      </c>
      <c r="C72" s="127"/>
      <c r="D72" s="127"/>
      <c r="E72" s="127" t="s">
        <v>8750</v>
      </c>
      <c r="F72" s="127" t="s">
        <v>590</v>
      </c>
      <c r="G72" s="128">
        <v>1</v>
      </c>
      <c r="H72" s="175">
        <v>2</v>
      </c>
      <c r="I72" s="127" t="s">
        <v>8778</v>
      </c>
      <c r="J72" s="127"/>
      <c r="K72" s="127"/>
      <c r="L72" s="190">
        <v>17</v>
      </c>
      <c r="M72" s="127"/>
      <c r="N72" s="21">
        <v>45853</v>
      </c>
      <c r="O72" s="21">
        <v>45853</v>
      </c>
    </row>
    <row r="73" spans="1:15" x14ac:dyDescent="0.25">
      <c r="A73" s="127" t="s">
        <v>9452</v>
      </c>
      <c r="B73" s="127" t="s">
        <v>8777</v>
      </c>
      <c r="C73" s="127"/>
      <c r="D73" s="127"/>
      <c r="E73" s="127" t="s">
        <v>8750</v>
      </c>
      <c r="F73" s="127" t="s">
        <v>590</v>
      </c>
      <c r="G73" s="128">
        <v>1</v>
      </c>
      <c r="H73" s="175">
        <v>2</v>
      </c>
      <c r="I73" s="127" t="s">
        <v>8778</v>
      </c>
      <c r="J73" s="127"/>
      <c r="K73" s="127"/>
      <c r="L73" s="190">
        <v>17</v>
      </c>
      <c r="M73" s="127"/>
      <c r="N73" s="21">
        <v>45853</v>
      </c>
      <c r="O73" s="21">
        <v>45853</v>
      </c>
    </row>
    <row r="74" spans="1:15" x14ac:dyDescent="0.25">
      <c r="A74" s="127" t="s">
        <v>9453</v>
      </c>
      <c r="B74" s="127" t="s">
        <v>8777</v>
      </c>
      <c r="C74" s="127"/>
      <c r="D74" s="127"/>
      <c r="E74" s="127" t="s">
        <v>8750</v>
      </c>
      <c r="F74" s="127" t="s">
        <v>590</v>
      </c>
      <c r="G74" s="128">
        <v>1</v>
      </c>
      <c r="H74" s="175">
        <v>2</v>
      </c>
      <c r="I74" s="127" t="s">
        <v>8778</v>
      </c>
      <c r="J74" s="127"/>
      <c r="K74" s="127"/>
      <c r="L74" s="190">
        <v>17</v>
      </c>
      <c r="M74" s="127"/>
      <c r="N74" s="21">
        <v>45853</v>
      </c>
      <c r="O74" s="21">
        <v>45853</v>
      </c>
    </row>
    <row r="75" spans="1:15" x14ac:dyDescent="0.25">
      <c r="A75" s="127" t="s">
        <v>9454</v>
      </c>
      <c r="B75" s="127" t="s">
        <v>8777</v>
      </c>
      <c r="C75" s="127"/>
      <c r="D75" s="127"/>
      <c r="E75" s="127" t="s">
        <v>8750</v>
      </c>
      <c r="F75" s="127" t="s">
        <v>590</v>
      </c>
      <c r="G75" s="128">
        <v>1</v>
      </c>
      <c r="H75" s="175">
        <v>2</v>
      </c>
      <c r="I75" s="127" t="s">
        <v>8778</v>
      </c>
      <c r="J75" s="127"/>
      <c r="K75" s="127"/>
      <c r="L75" s="190">
        <v>17</v>
      </c>
      <c r="M75" s="127"/>
      <c r="N75" s="21">
        <v>45853</v>
      </c>
      <c r="O75" s="21">
        <v>45853</v>
      </c>
    </row>
    <row r="76" spans="1:15" x14ac:dyDescent="0.25">
      <c r="A76" s="127" t="s">
        <v>9455</v>
      </c>
      <c r="B76" s="127" t="s">
        <v>8777</v>
      </c>
      <c r="C76" s="127"/>
      <c r="D76" s="127"/>
      <c r="E76" s="127" t="s">
        <v>8750</v>
      </c>
      <c r="F76" s="127" t="s">
        <v>590</v>
      </c>
      <c r="G76" s="128">
        <v>1</v>
      </c>
      <c r="H76" s="175">
        <v>2</v>
      </c>
      <c r="I76" s="127" t="s">
        <v>8778</v>
      </c>
      <c r="J76" s="127"/>
      <c r="K76" s="127"/>
      <c r="L76" s="190">
        <v>17</v>
      </c>
      <c r="M76" s="127"/>
      <c r="N76" s="21">
        <v>45853</v>
      </c>
      <c r="O76" s="21">
        <v>45853</v>
      </c>
    </row>
    <row r="77" spans="1:15" x14ac:dyDescent="0.25">
      <c r="A77" s="127" t="s">
        <v>9456</v>
      </c>
      <c r="B77" s="127" t="s">
        <v>8777</v>
      </c>
      <c r="C77" s="127"/>
      <c r="D77" s="127"/>
      <c r="E77" s="127" t="s">
        <v>8750</v>
      </c>
      <c r="F77" s="127" t="s">
        <v>590</v>
      </c>
      <c r="G77" s="128">
        <v>1</v>
      </c>
      <c r="H77" s="175">
        <v>2</v>
      </c>
      <c r="I77" s="127" t="s">
        <v>8778</v>
      </c>
      <c r="J77" s="127"/>
      <c r="K77" s="127"/>
      <c r="L77" s="190">
        <v>17</v>
      </c>
      <c r="M77" s="127"/>
      <c r="N77" s="21">
        <v>45853</v>
      </c>
      <c r="O77" s="21">
        <v>45853</v>
      </c>
    </row>
    <row r="78" spans="1:15" x14ac:dyDescent="0.25">
      <c r="A78" s="127" t="s">
        <v>9457</v>
      </c>
      <c r="B78" s="127" t="s">
        <v>8777</v>
      </c>
      <c r="C78" s="127"/>
      <c r="D78" s="127"/>
      <c r="E78" s="127" t="s">
        <v>8750</v>
      </c>
      <c r="F78" s="127" t="s">
        <v>590</v>
      </c>
      <c r="G78" s="128">
        <v>1</v>
      </c>
      <c r="H78" s="175">
        <v>2</v>
      </c>
      <c r="I78" s="127" t="s">
        <v>8778</v>
      </c>
      <c r="J78" s="127"/>
      <c r="K78" s="127"/>
      <c r="L78" s="190">
        <v>17</v>
      </c>
      <c r="M78" s="127"/>
      <c r="N78" s="21">
        <v>45853</v>
      </c>
      <c r="O78" s="21">
        <v>45853</v>
      </c>
    </row>
    <row r="79" spans="1:15" x14ac:dyDescent="0.25">
      <c r="A79" s="127" t="s">
        <v>9458</v>
      </c>
      <c r="B79" s="127" t="s">
        <v>8777</v>
      </c>
      <c r="C79" s="127"/>
      <c r="D79" s="127"/>
      <c r="E79" s="127" t="s">
        <v>8750</v>
      </c>
      <c r="F79" s="127" t="s">
        <v>590</v>
      </c>
      <c r="G79" s="128">
        <v>1</v>
      </c>
      <c r="H79" s="175">
        <v>2</v>
      </c>
      <c r="I79" s="127" t="s">
        <v>8778</v>
      </c>
      <c r="J79" s="127"/>
      <c r="K79" s="127"/>
      <c r="L79" s="190">
        <v>17</v>
      </c>
      <c r="M79" s="127"/>
      <c r="N79" s="21">
        <v>45853</v>
      </c>
      <c r="O79" s="21">
        <v>45853</v>
      </c>
    </row>
    <row r="80" spans="1:15" x14ac:dyDescent="0.25">
      <c r="A80" s="127" t="s">
        <v>9459</v>
      </c>
      <c r="B80" s="127" t="s">
        <v>8777</v>
      </c>
      <c r="C80" s="127"/>
      <c r="D80" s="127"/>
      <c r="E80" s="127" t="s">
        <v>8750</v>
      </c>
      <c r="F80" s="127" t="s">
        <v>590</v>
      </c>
      <c r="G80" s="128">
        <v>1</v>
      </c>
      <c r="H80" s="175">
        <v>2</v>
      </c>
      <c r="I80" s="127" t="s">
        <v>8778</v>
      </c>
      <c r="J80" s="127"/>
      <c r="K80" s="127"/>
      <c r="L80" s="190">
        <v>17</v>
      </c>
      <c r="M80" s="127"/>
      <c r="N80" s="21">
        <v>45853</v>
      </c>
      <c r="O80" s="21">
        <v>45853</v>
      </c>
    </row>
    <row r="81" spans="1:15" x14ac:dyDescent="0.25">
      <c r="A81" s="127" t="s">
        <v>9460</v>
      </c>
      <c r="B81" s="127" t="s">
        <v>8777</v>
      </c>
      <c r="C81" s="127"/>
      <c r="D81" s="127"/>
      <c r="E81" s="127" t="s">
        <v>8750</v>
      </c>
      <c r="F81" s="127" t="s">
        <v>590</v>
      </c>
      <c r="G81" s="128">
        <v>1</v>
      </c>
      <c r="H81" s="175">
        <v>2</v>
      </c>
      <c r="I81" s="127" t="s">
        <v>8778</v>
      </c>
      <c r="J81" s="127"/>
      <c r="K81" s="127"/>
      <c r="L81" s="190">
        <v>17</v>
      </c>
      <c r="M81" s="127"/>
      <c r="N81" s="21">
        <v>45853</v>
      </c>
      <c r="O81" s="21">
        <v>45853</v>
      </c>
    </row>
    <row r="82" spans="1:15" x14ac:dyDescent="0.25">
      <c r="A82" s="127" t="s">
        <v>9461</v>
      </c>
      <c r="B82" s="127" t="s">
        <v>8777</v>
      </c>
      <c r="C82" s="127"/>
      <c r="D82" s="127"/>
      <c r="E82" s="127" t="s">
        <v>8750</v>
      </c>
      <c r="F82" s="127" t="s">
        <v>590</v>
      </c>
      <c r="G82" s="128">
        <v>1</v>
      </c>
      <c r="H82" s="175">
        <v>2</v>
      </c>
      <c r="I82" s="127" t="s">
        <v>8778</v>
      </c>
      <c r="J82" s="127"/>
      <c r="K82" s="127"/>
      <c r="L82" s="190">
        <v>17</v>
      </c>
      <c r="M82" s="127"/>
      <c r="N82" s="21">
        <v>45853</v>
      </c>
      <c r="O82" s="21">
        <v>45853</v>
      </c>
    </row>
    <row r="83" spans="1:15" x14ac:dyDescent="0.25">
      <c r="A83" s="127" t="s">
        <v>9462</v>
      </c>
      <c r="B83" s="127" t="s">
        <v>8777</v>
      </c>
      <c r="C83" s="127"/>
      <c r="D83" s="127"/>
      <c r="E83" s="127" t="s">
        <v>8750</v>
      </c>
      <c r="F83" s="127" t="s">
        <v>590</v>
      </c>
      <c r="G83" s="128">
        <v>1</v>
      </c>
      <c r="H83" s="175">
        <v>2</v>
      </c>
      <c r="I83" s="127" t="s">
        <v>8778</v>
      </c>
      <c r="J83" s="127"/>
      <c r="K83" s="127"/>
      <c r="L83" s="190">
        <v>17</v>
      </c>
      <c r="M83" s="127"/>
      <c r="N83" s="21">
        <v>45853</v>
      </c>
      <c r="O83" s="21">
        <v>45853</v>
      </c>
    </row>
    <row r="84" spans="1:15" x14ac:dyDescent="0.25">
      <c r="A84" s="127" t="s">
        <v>9463</v>
      </c>
      <c r="B84" s="127" t="s">
        <v>8777</v>
      </c>
      <c r="C84" s="127"/>
      <c r="D84" s="127"/>
      <c r="E84" s="127" t="s">
        <v>8750</v>
      </c>
      <c r="F84" s="127" t="s">
        <v>590</v>
      </c>
      <c r="G84" s="128">
        <v>1</v>
      </c>
      <c r="H84" s="175">
        <v>2</v>
      </c>
      <c r="I84" s="127" t="s">
        <v>8778</v>
      </c>
      <c r="J84" s="127"/>
      <c r="K84" s="127"/>
      <c r="L84" s="190">
        <v>17</v>
      </c>
      <c r="M84" s="127"/>
      <c r="N84" s="21">
        <v>45853</v>
      </c>
      <c r="O84" s="21">
        <v>45853</v>
      </c>
    </row>
    <row r="85" spans="1:15" x14ac:dyDescent="0.25">
      <c r="A85" s="127" t="s">
        <v>9469</v>
      </c>
      <c r="B85" s="127" t="s">
        <v>8982</v>
      </c>
      <c r="C85" s="127"/>
      <c r="D85" s="127"/>
      <c r="E85" s="127" t="s">
        <v>8719</v>
      </c>
      <c r="F85" s="127" t="s">
        <v>623</v>
      </c>
      <c r="G85" s="175">
        <v>4</v>
      </c>
      <c r="H85" s="175">
        <v>20</v>
      </c>
      <c r="I85" s="127" t="s">
        <v>9185</v>
      </c>
      <c r="J85" s="127" t="s">
        <v>8983</v>
      </c>
      <c r="K85" s="127"/>
      <c r="L85" s="190">
        <v>6</v>
      </c>
      <c r="M85" s="127"/>
      <c r="N85" s="21">
        <v>45853</v>
      </c>
      <c r="O85" s="21">
        <v>45853</v>
      </c>
    </row>
    <row r="86" spans="1:15" x14ac:dyDescent="0.25">
      <c r="A86" s="127" t="s">
        <v>9470</v>
      </c>
      <c r="B86" s="127" t="s">
        <v>8982</v>
      </c>
      <c r="C86" s="127"/>
      <c r="D86" s="127"/>
      <c r="E86" s="127" t="s">
        <v>8719</v>
      </c>
      <c r="F86" s="127" t="s">
        <v>623</v>
      </c>
      <c r="G86" s="175">
        <v>4</v>
      </c>
      <c r="H86" s="175">
        <v>20</v>
      </c>
      <c r="I86" s="127" t="s">
        <v>9185</v>
      </c>
      <c r="J86" s="127" t="s">
        <v>8983</v>
      </c>
      <c r="K86" s="127"/>
      <c r="L86" s="190">
        <v>6</v>
      </c>
      <c r="M86" s="127"/>
      <c r="N86" s="21">
        <v>45853</v>
      </c>
      <c r="O86" s="21">
        <v>45853</v>
      </c>
    </row>
    <row r="87" spans="1:15" x14ac:dyDescent="0.25">
      <c r="A87" s="127" t="s">
        <v>9471</v>
      </c>
      <c r="B87" s="127" t="s">
        <v>8982</v>
      </c>
      <c r="C87" s="127"/>
      <c r="D87" s="127"/>
      <c r="E87" s="127" t="s">
        <v>8719</v>
      </c>
      <c r="F87" s="127" t="s">
        <v>623</v>
      </c>
      <c r="G87" s="175">
        <v>4</v>
      </c>
      <c r="H87" s="175">
        <v>20</v>
      </c>
      <c r="I87" s="127" t="s">
        <v>9185</v>
      </c>
      <c r="J87" s="127" t="s">
        <v>8983</v>
      </c>
      <c r="K87" s="127"/>
      <c r="L87" s="190">
        <v>6</v>
      </c>
      <c r="M87" s="127"/>
      <c r="N87" s="21">
        <v>45853</v>
      </c>
      <c r="O87" s="21">
        <v>45853</v>
      </c>
    </row>
    <row r="88" spans="1:15" x14ac:dyDescent="0.25">
      <c r="A88" s="127" t="s">
        <v>9472</v>
      </c>
      <c r="B88" s="127" t="s">
        <v>8982</v>
      </c>
      <c r="C88" s="127"/>
      <c r="D88" s="127"/>
      <c r="E88" s="127" t="s">
        <v>8719</v>
      </c>
      <c r="F88" s="127" t="s">
        <v>623</v>
      </c>
      <c r="G88" s="175">
        <v>4</v>
      </c>
      <c r="H88" s="175">
        <v>20</v>
      </c>
      <c r="I88" s="127" t="s">
        <v>9185</v>
      </c>
      <c r="J88" s="127" t="s">
        <v>8983</v>
      </c>
      <c r="K88" s="127"/>
      <c r="L88" s="190">
        <v>6</v>
      </c>
      <c r="M88" s="127"/>
      <c r="N88" s="21">
        <v>45853</v>
      </c>
      <c r="O88" s="21">
        <v>45853</v>
      </c>
    </row>
    <row r="89" spans="1:15" x14ac:dyDescent="0.25">
      <c r="A89" s="127" t="s">
        <v>9473</v>
      </c>
      <c r="B89" s="127" t="s">
        <v>8982</v>
      </c>
      <c r="C89" s="127"/>
      <c r="D89" s="127"/>
      <c r="E89" s="127" t="s">
        <v>8719</v>
      </c>
      <c r="F89" s="127" t="s">
        <v>623</v>
      </c>
      <c r="G89" s="175">
        <v>4</v>
      </c>
      <c r="H89" s="175">
        <v>20</v>
      </c>
      <c r="I89" s="127" t="s">
        <v>9185</v>
      </c>
      <c r="J89" s="127" t="s">
        <v>8983</v>
      </c>
      <c r="K89" s="127"/>
      <c r="L89" s="190">
        <v>6</v>
      </c>
      <c r="M89" s="127"/>
      <c r="N89" s="21">
        <v>45853</v>
      </c>
      <c r="O89" s="21">
        <v>45853</v>
      </c>
    </row>
    <row r="90" spans="1:15" x14ac:dyDescent="0.25">
      <c r="A90" s="127" t="s">
        <v>9474</v>
      </c>
      <c r="B90" s="127" t="s">
        <v>8982</v>
      </c>
      <c r="C90" s="127"/>
      <c r="D90" s="127"/>
      <c r="E90" s="127" t="s">
        <v>8719</v>
      </c>
      <c r="F90" s="127" t="s">
        <v>623</v>
      </c>
      <c r="G90" s="175">
        <v>4</v>
      </c>
      <c r="H90" s="175">
        <v>20</v>
      </c>
      <c r="I90" s="127" t="s">
        <v>9185</v>
      </c>
      <c r="J90" s="127" t="s">
        <v>8983</v>
      </c>
      <c r="K90" s="127"/>
      <c r="L90" s="190">
        <v>6</v>
      </c>
      <c r="M90" s="127"/>
      <c r="N90" s="21">
        <v>45853</v>
      </c>
      <c r="O90" s="21">
        <v>45853</v>
      </c>
    </row>
    <row r="91" spans="1:15" x14ac:dyDescent="0.25">
      <c r="A91" s="127" t="s">
        <v>9500</v>
      </c>
      <c r="B91" s="127" t="s">
        <v>9194</v>
      </c>
      <c r="C91" s="127"/>
      <c r="D91" s="127"/>
      <c r="E91" s="188" t="s">
        <v>8719</v>
      </c>
      <c r="F91" s="188" t="s">
        <v>623</v>
      </c>
      <c r="G91" s="187"/>
      <c r="H91" s="173">
        <v>18</v>
      </c>
      <c r="I91" s="189" t="s">
        <v>9192</v>
      </c>
      <c r="J91" s="189" t="s">
        <v>9193</v>
      </c>
      <c r="K91" s="189"/>
      <c r="L91" s="190">
        <v>30</v>
      </c>
      <c r="M91" s="127"/>
      <c r="N91" s="21">
        <v>45848</v>
      </c>
      <c r="O91" s="21">
        <v>45853</v>
      </c>
    </row>
    <row r="92" spans="1:15" x14ac:dyDescent="0.25">
      <c r="A92" s="127" t="s">
        <v>9501</v>
      </c>
      <c r="B92" s="127" t="s">
        <v>9194</v>
      </c>
      <c r="C92" s="127"/>
      <c r="D92" s="127"/>
      <c r="E92" s="188" t="s">
        <v>8719</v>
      </c>
      <c r="F92" s="188" t="s">
        <v>623</v>
      </c>
      <c r="G92" s="187"/>
      <c r="H92" s="173">
        <v>18</v>
      </c>
      <c r="I92" s="189" t="s">
        <v>9192</v>
      </c>
      <c r="J92" s="189" t="s">
        <v>9193</v>
      </c>
      <c r="K92" s="189"/>
      <c r="L92" s="190">
        <v>30</v>
      </c>
      <c r="M92" s="127"/>
      <c r="N92" s="21">
        <v>45853</v>
      </c>
      <c r="O92" s="21">
        <v>45853</v>
      </c>
    </row>
    <row r="93" spans="1:15" x14ac:dyDescent="0.25">
      <c r="A93" s="127" t="s">
        <v>9502</v>
      </c>
      <c r="B93" s="127" t="s">
        <v>9194</v>
      </c>
      <c r="C93" s="127"/>
      <c r="D93" s="127"/>
      <c r="E93" s="188" t="s">
        <v>8719</v>
      </c>
      <c r="F93" s="188" t="s">
        <v>623</v>
      </c>
      <c r="G93" s="187"/>
      <c r="H93" s="173">
        <v>18</v>
      </c>
      <c r="I93" s="189" t="s">
        <v>9192</v>
      </c>
      <c r="J93" s="189" t="s">
        <v>9193</v>
      </c>
      <c r="K93" s="189"/>
      <c r="L93" s="190">
        <v>30</v>
      </c>
      <c r="M93" s="127"/>
      <c r="N93" s="21">
        <v>45853</v>
      </c>
      <c r="O93" s="21">
        <v>45853</v>
      </c>
    </row>
    <row r="94" spans="1:15" x14ac:dyDescent="0.25">
      <c r="A94" s="127" t="s">
        <v>9503</v>
      </c>
      <c r="B94" s="127" t="s">
        <v>9194</v>
      </c>
      <c r="C94" s="127"/>
      <c r="D94" s="127"/>
      <c r="E94" s="188" t="s">
        <v>8719</v>
      </c>
      <c r="F94" s="188" t="s">
        <v>623</v>
      </c>
      <c r="G94" s="187"/>
      <c r="H94" s="173">
        <v>18</v>
      </c>
      <c r="I94" s="189" t="s">
        <v>9192</v>
      </c>
      <c r="J94" s="189" t="s">
        <v>9193</v>
      </c>
      <c r="K94" s="189"/>
      <c r="L94" s="190">
        <v>30</v>
      </c>
      <c r="M94" s="127"/>
      <c r="N94" s="21">
        <v>45853</v>
      </c>
      <c r="O94" s="21">
        <v>45853</v>
      </c>
    </row>
    <row r="95" spans="1:15" x14ac:dyDescent="0.25">
      <c r="A95" s="127" t="s">
        <v>9504</v>
      </c>
      <c r="B95" s="127" t="s">
        <v>9194</v>
      </c>
      <c r="C95" s="127"/>
      <c r="D95" s="127"/>
      <c r="E95" s="188" t="s">
        <v>8719</v>
      </c>
      <c r="F95" s="188" t="s">
        <v>623</v>
      </c>
      <c r="G95" s="187"/>
      <c r="H95" s="173">
        <v>18</v>
      </c>
      <c r="I95" s="189" t="s">
        <v>9192</v>
      </c>
      <c r="J95" s="189" t="s">
        <v>9193</v>
      </c>
      <c r="K95" s="189"/>
      <c r="L95" s="190">
        <v>30</v>
      </c>
      <c r="M95" s="127"/>
      <c r="N95" s="21">
        <v>45853</v>
      </c>
      <c r="O95" s="21">
        <v>45853</v>
      </c>
    </row>
    <row r="96" spans="1:15" x14ac:dyDescent="0.25">
      <c r="A96" s="127" t="s">
        <v>9505</v>
      </c>
      <c r="B96" s="127" t="s">
        <v>9194</v>
      </c>
      <c r="C96" s="127"/>
      <c r="D96" s="127"/>
      <c r="E96" s="188" t="s">
        <v>8719</v>
      </c>
      <c r="F96" s="188" t="s">
        <v>623</v>
      </c>
      <c r="G96" s="187"/>
      <c r="H96" s="173">
        <v>18</v>
      </c>
      <c r="I96" s="189" t="s">
        <v>9192</v>
      </c>
      <c r="J96" s="189" t="s">
        <v>9193</v>
      </c>
      <c r="K96" s="189"/>
      <c r="L96" s="190">
        <v>30</v>
      </c>
      <c r="M96" s="127"/>
      <c r="N96" s="21">
        <v>45853</v>
      </c>
      <c r="O96" s="21">
        <v>45853</v>
      </c>
    </row>
    <row r="97" spans="1:15" x14ac:dyDescent="0.25">
      <c r="A97" s="127" t="s">
        <v>9506</v>
      </c>
      <c r="B97" s="127" t="s">
        <v>9194</v>
      </c>
      <c r="C97" s="127"/>
      <c r="D97" s="127"/>
      <c r="E97" s="188" t="s">
        <v>8719</v>
      </c>
      <c r="F97" s="188" t="s">
        <v>623</v>
      </c>
      <c r="G97" s="187"/>
      <c r="H97" s="173">
        <v>18</v>
      </c>
      <c r="I97" s="189" t="s">
        <v>9192</v>
      </c>
      <c r="J97" s="189" t="s">
        <v>9193</v>
      </c>
      <c r="K97" s="189"/>
      <c r="L97" s="190">
        <v>30</v>
      </c>
      <c r="M97" s="127"/>
      <c r="N97" s="21">
        <v>45853</v>
      </c>
      <c r="O97" s="21">
        <v>45853</v>
      </c>
    </row>
    <row r="98" spans="1:15" x14ac:dyDescent="0.25">
      <c r="A98" s="127" t="s">
        <v>9507</v>
      </c>
      <c r="B98" s="127" t="s">
        <v>9194</v>
      </c>
      <c r="C98" s="127"/>
      <c r="D98" s="127"/>
      <c r="E98" s="188" t="s">
        <v>8719</v>
      </c>
      <c r="F98" s="188" t="s">
        <v>623</v>
      </c>
      <c r="G98" s="187"/>
      <c r="H98" s="173">
        <v>18</v>
      </c>
      <c r="I98" s="189" t="s">
        <v>9192</v>
      </c>
      <c r="J98" s="189" t="s">
        <v>9193</v>
      </c>
      <c r="K98" s="189"/>
      <c r="L98" s="190">
        <v>30</v>
      </c>
      <c r="M98" s="127"/>
      <c r="N98" s="21">
        <v>45853</v>
      </c>
      <c r="O98" s="21">
        <v>45853</v>
      </c>
    </row>
    <row r="99" spans="1:15" x14ac:dyDescent="0.25">
      <c r="A99" s="127" t="s">
        <v>9508</v>
      </c>
      <c r="B99" s="127" t="s">
        <v>9194</v>
      </c>
      <c r="C99" s="127"/>
      <c r="D99" s="127"/>
      <c r="E99" s="188" t="s">
        <v>8719</v>
      </c>
      <c r="F99" s="188" t="s">
        <v>623</v>
      </c>
      <c r="G99" s="187"/>
      <c r="H99" s="173">
        <v>18</v>
      </c>
      <c r="I99" s="189" t="s">
        <v>9192</v>
      </c>
      <c r="J99" s="189" t="s">
        <v>9193</v>
      </c>
      <c r="K99" s="189"/>
      <c r="L99" s="190">
        <v>30</v>
      </c>
      <c r="M99" s="127"/>
      <c r="N99" s="21">
        <v>45853</v>
      </c>
      <c r="O99" s="21">
        <v>45853</v>
      </c>
    </row>
    <row r="100" spans="1:15" x14ac:dyDescent="0.25">
      <c r="A100" s="127" t="s">
        <v>9509</v>
      </c>
      <c r="B100" s="127" t="s">
        <v>9194</v>
      </c>
      <c r="C100" s="127"/>
      <c r="D100" s="127"/>
      <c r="E100" s="188" t="s">
        <v>8719</v>
      </c>
      <c r="F100" s="188" t="s">
        <v>623</v>
      </c>
      <c r="G100" s="187"/>
      <c r="H100" s="173">
        <v>18</v>
      </c>
      <c r="I100" s="189" t="s">
        <v>9192</v>
      </c>
      <c r="J100" s="189" t="s">
        <v>9193</v>
      </c>
      <c r="K100" s="189"/>
      <c r="L100" s="190">
        <v>30</v>
      </c>
      <c r="M100" s="127"/>
      <c r="N100" s="21">
        <v>45853</v>
      </c>
      <c r="O100" s="21">
        <v>45853</v>
      </c>
    </row>
    <row r="101" spans="1:15" x14ac:dyDescent="0.25">
      <c r="A101" s="127" t="s">
        <v>9510</v>
      </c>
      <c r="B101" s="127" t="s">
        <v>9194</v>
      </c>
      <c r="C101" s="127"/>
      <c r="D101" s="127"/>
      <c r="E101" s="188" t="s">
        <v>8719</v>
      </c>
      <c r="F101" s="188" t="s">
        <v>623</v>
      </c>
      <c r="G101" s="187"/>
      <c r="H101" s="173">
        <v>18</v>
      </c>
      <c r="I101" s="189" t="s">
        <v>9192</v>
      </c>
      <c r="J101" s="189" t="s">
        <v>9193</v>
      </c>
      <c r="K101" s="189"/>
      <c r="L101" s="190">
        <v>30</v>
      </c>
      <c r="M101" s="127"/>
      <c r="N101" s="21">
        <v>45853</v>
      </c>
      <c r="O101" s="21">
        <v>45853</v>
      </c>
    </row>
    <row r="102" spans="1:15" x14ac:dyDescent="0.25">
      <c r="A102" s="127" t="s">
        <v>9511</v>
      </c>
      <c r="B102" s="127" t="s">
        <v>9194</v>
      </c>
      <c r="C102" s="127"/>
      <c r="D102" s="127"/>
      <c r="E102" s="188" t="s">
        <v>8719</v>
      </c>
      <c r="F102" s="188" t="s">
        <v>623</v>
      </c>
      <c r="G102" s="187"/>
      <c r="H102" s="173">
        <v>18</v>
      </c>
      <c r="I102" s="189" t="s">
        <v>9192</v>
      </c>
      <c r="J102" s="189" t="s">
        <v>9193</v>
      </c>
      <c r="K102" s="189"/>
      <c r="L102" s="190">
        <v>30</v>
      </c>
      <c r="M102" s="127"/>
      <c r="N102" s="21">
        <v>45853</v>
      </c>
      <c r="O102" s="21">
        <v>45853</v>
      </c>
    </row>
    <row r="103" spans="1:15" x14ac:dyDescent="0.25">
      <c r="A103" s="127" t="s">
        <v>9512</v>
      </c>
      <c r="B103" s="127" t="s">
        <v>9194</v>
      </c>
      <c r="C103" s="127"/>
      <c r="D103" s="127"/>
      <c r="E103" s="188" t="s">
        <v>8719</v>
      </c>
      <c r="F103" s="188" t="s">
        <v>623</v>
      </c>
      <c r="G103" s="187"/>
      <c r="H103" s="173">
        <v>18</v>
      </c>
      <c r="I103" s="189" t="s">
        <v>9192</v>
      </c>
      <c r="J103" s="189" t="s">
        <v>9193</v>
      </c>
      <c r="K103" s="189"/>
      <c r="L103" s="190">
        <v>30</v>
      </c>
      <c r="M103" s="127"/>
      <c r="N103" s="21">
        <v>45853</v>
      </c>
      <c r="O103" s="21">
        <v>45853</v>
      </c>
    </row>
    <row r="104" spans="1:15" x14ac:dyDescent="0.25">
      <c r="A104" s="127" t="s">
        <v>9513</v>
      </c>
      <c r="B104" s="127" t="s">
        <v>9194</v>
      </c>
      <c r="C104" s="127"/>
      <c r="D104" s="127"/>
      <c r="E104" s="188" t="s">
        <v>8719</v>
      </c>
      <c r="F104" s="188" t="s">
        <v>623</v>
      </c>
      <c r="G104" s="187"/>
      <c r="H104" s="173">
        <v>18</v>
      </c>
      <c r="I104" s="189" t="s">
        <v>9192</v>
      </c>
      <c r="J104" s="189" t="s">
        <v>9193</v>
      </c>
      <c r="K104" s="189"/>
      <c r="L104" s="190">
        <v>30</v>
      </c>
      <c r="M104" s="127"/>
      <c r="N104" s="21">
        <v>45853</v>
      </c>
      <c r="O104" s="21">
        <v>45853</v>
      </c>
    </row>
    <row r="105" spans="1:15" x14ac:dyDescent="0.25">
      <c r="A105" s="127" t="s">
        <v>9514</v>
      </c>
      <c r="B105" s="127" t="s">
        <v>9194</v>
      </c>
      <c r="C105" s="127"/>
      <c r="D105" s="127"/>
      <c r="E105" s="188" t="s">
        <v>8719</v>
      </c>
      <c r="F105" s="188" t="s">
        <v>623</v>
      </c>
      <c r="G105" s="187"/>
      <c r="H105" s="173">
        <v>18</v>
      </c>
      <c r="I105" s="189" t="s">
        <v>9192</v>
      </c>
      <c r="J105" s="189" t="s">
        <v>9193</v>
      </c>
      <c r="K105" s="189"/>
      <c r="L105" s="190">
        <v>30</v>
      </c>
      <c r="M105" s="127"/>
      <c r="N105" s="21">
        <v>45853</v>
      </c>
      <c r="O105" s="21">
        <v>45853</v>
      </c>
    </row>
    <row r="106" spans="1:15" x14ac:dyDescent="0.25">
      <c r="A106" s="127" t="s">
        <v>9515</v>
      </c>
      <c r="B106" s="127" t="s">
        <v>9194</v>
      </c>
      <c r="C106" s="127"/>
      <c r="D106" s="127"/>
      <c r="E106" s="188" t="s">
        <v>8719</v>
      </c>
      <c r="F106" s="188" t="s">
        <v>623</v>
      </c>
      <c r="G106" s="187"/>
      <c r="H106" s="173">
        <v>18</v>
      </c>
      <c r="I106" s="189" t="s">
        <v>9192</v>
      </c>
      <c r="J106" s="189" t="s">
        <v>9193</v>
      </c>
      <c r="K106" s="189"/>
      <c r="L106" s="190">
        <v>30</v>
      </c>
      <c r="M106" s="127"/>
      <c r="N106" s="21">
        <v>45853</v>
      </c>
      <c r="O106" s="21">
        <v>45853</v>
      </c>
    </row>
    <row r="107" spans="1:15" x14ac:dyDescent="0.25">
      <c r="A107" s="127" t="s">
        <v>9516</v>
      </c>
      <c r="B107" s="127" t="s">
        <v>9194</v>
      </c>
      <c r="C107" s="127"/>
      <c r="D107" s="127"/>
      <c r="E107" s="188" t="s">
        <v>8719</v>
      </c>
      <c r="F107" s="188" t="s">
        <v>623</v>
      </c>
      <c r="G107" s="187"/>
      <c r="H107" s="173">
        <v>18</v>
      </c>
      <c r="I107" s="189" t="s">
        <v>9192</v>
      </c>
      <c r="J107" s="189" t="s">
        <v>9193</v>
      </c>
      <c r="K107" s="189"/>
      <c r="L107" s="190">
        <v>30</v>
      </c>
      <c r="M107" s="127"/>
      <c r="N107" s="21">
        <v>45853</v>
      </c>
      <c r="O107" s="21">
        <v>45853</v>
      </c>
    </row>
    <row r="108" spans="1:15" x14ac:dyDescent="0.25">
      <c r="A108" s="127" t="s">
        <v>9517</v>
      </c>
      <c r="B108" s="127" t="s">
        <v>9194</v>
      </c>
      <c r="C108" s="127"/>
      <c r="D108" s="127"/>
      <c r="E108" s="188" t="s">
        <v>8719</v>
      </c>
      <c r="F108" s="188" t="s">
        <v>623</v>
      </c>
      <c r="G108" s="187"/>
      <c r="H108" s="173">
        <v>18</v>
      </c>
      <c r="I108" s="189" t="s">
        <v>9192</v>
      </c>
      <c r="J108" s="189" t="s">
        <v>9193</v>
      </c>
      <c r="K108" s="189"/>
      <c r="L108" s="190">
        <v>30</v>
      </c>
      <c r="M108" s="127"/>
      <c r="N108" s="21">
        <v>45853</v>
      </c>
      <c r="O108" s="21">
        <v>45853</v>
      </c>
    </row>
    <row r="109" spans="1:15" x14ac:dyDescent="0.25">
      <c r="A109" s="127" t="s">
        <v>9518</v>
      </c>
      <c r="B109" s="127" t="s">
        <v>9194</v>
      </c>
      <c r="C109" s="127"/>
      <c r="D109" s="127"/>
      <c r="E109" s="188" t="s">
        <v>8719</v>
      </c>
      <c r="F109" s="188" t="s">
        <v>623</v>
      </c>
      <c r="G109" s="187"/>
      <c r="H109" s="173">
        <v>18</v>
      </c>
      <c r="I109" s="189" t="s">
        <v>9192</v>
      </c>
      <c r="J109" s="189" t="s">
        <v>9193</v>
      </c>
      <c r="K109" s="189"/>
      <c r="L109" s="190">
        <v>30</v>
      </c>
      <c r="M109" s="127"/>
      <c r="N109" s="21">
        <v>45853</v>
      </c>
      <c r="O109" s="21">
        <v>45853</v>
      </c>
    </row>
    <row r="110" spans="1:15" x14ac:dyDescent="0.25">
      <c r="A110" s="127" t="s">
        <v>9519</v>
      </c>
      <c r="B110" s="127" t="s">
        <v>9194</v>
      </c>
      <c r="C110" s="127"/>
      <c r="D110" s="127"/>
      <c r="E110" s="188" t="s">
        <v>8719</v>
      </c>
      <c r="F110" s="188" t="s">
        <v>623</v>
      </c>
      <c r="G110" s="187"/>
      <c r="H110" s="173">
        <v>18</v>
      </c>
      <c r="I110" s="189" t="s">
        <v>9192</v>
      </c>
      <c r="J110" s="189" t="s">
        <v>9193</v>
      </c>
      <c r="K110" s="189"/>
      <c r="L110" s="190">
        <v>30</v>
      </c>
      <c r="M110" s="127"/>
      <c r="N110" s="21">
        <v>45853</v>
      </c>
      <c r="O110" s="21">
        <v>45853</v>
      </c>
    </row>
    <row r="111" spans="1:15" x14ac:dyDescent="0.25">
      <c r="A111" s="127" t="s">
        <v>9520</v>
      </c>
      <c r="B111" s="127" t="s">
        <v>9194</v>
      </c>
      <c r="C111" s="127"/>
      <c r="D111" s="127"/>
      <c r="E111" s="188" t="s">
        <v>8719</v>
      </c>
      <c r="F111" s="188" t="s">
        <v>623</v>
      </c>
      <c r="G111" s="187"/>
      <c r="H111" s="173">
        <v>18</v>
      </c>
      <c r="I111" s="189" t="s">
        <v>9192</v>
      </c>
      <c r="J111" s="189" t="s">
        <v>9193</v>
      </c>
      <c r="K111" s="189"/>
      <c r="L111" s="190">
        <v>30</v>
      </c>
      <c r="M111" s="127"/>
      <c r="N111" s="21">
        <v>45853</v>
      </c>
      <c r="O111" s="21">
        <v>45853</v>
      </c>
    </row>
    <row r="112" spans="1:15" x14ac:dyDescent="0.25">
      <c r="A112" s="127" t="s">
        <v>9521</v>
      </c>
      <c r="B112" s="127" t="s">
        <v>9194</v>
      </c>
      <c r="C112" s="127"/>
      <c r="D112" s="127"/>
      <c r="E112" s="188" t="s">
        <v>8719</v>
      </c>
      <c r="F112" s="188" t="s">
        <v>623</v>
      </c>
      <c r="G112" s="187"/>
      <c r="H112" s="173">
        <v>18</v>
      </c>
      <c r="I112" s="189" t="s">
        <v>9192</v>
      </c>
      <c r="J112" s="189" t="s">
        <v>9193</v>
      </c>
      <c r="K112" s="189"/>
      <c r="L112" s="190">
        <v>30</v>
      </c>
      <c r="M112" s="127"/>
      <c r="N112" s="21">
        <v>45853</v>
      </c>
      <c r="O112" s="21">
        <v>45853</v>
      </c>
    </row>
    <row r="113" spans="1:15" x14ac:dyDescent="0.25">
      <c r="A113" s="127" t="s">
        <v>9522</v>
      </c>
      <c r="B113" s="127" t="s">
        <v>9194</v>
      </c>
      <c r="C113" s="127"/>
      <c r="D113" s="127"/>
      <c r="E113" s="188" t="s">
        <v>8719</v>
      </c>
      <c r="F113" s="188" t="s">
        <v>623</v>
      </c>
      <c r="G113" s="187"/>
      <c r="H113" s="173">
        <v>18</v>
      </c>
      <c r="I113" s="189" t="s">
        <v>9192</v>
      </c>
      <c r="J113" s="189" t="s">
        <v>9193</v>
      </c>
      <c r="K113" s="189"/>
      <c r="L113" s="190">
        <v>30</v>
      </c>
      <c r="M113" s="127"/>
      <c r="N113" s="21">
        <v>45853</v>
      </c>
      <c r="O113" s="21">
        <v>45853</v>
      </c>
    </row>
    <row r="114" spans="1:15" x14ac:dyDescent="0.25">
      <c r="A114" s="127" t="s">
        <v>9523</v>
      </c>
      <c r="B114" s="127" t="s">
        <v>9194</v>
      </c>
      <c r="C114" s="127"/>
      <c r="D114" s="127"/>
      <c r="E114" s="188" t="s">
        <v>8719</v>
      </c>
      <c r="F114" s="188" t="s">
        <v>623</v>
      </c>
      <c r="G114" s="187"/>
      <c r="H114" s="173">
        <v>18</v>
      </c>
      <c r="I114" s="189" t="s">
        <v>9192</v>
      </c>
      <c r="J114" s="189" t="s">
        <v>9193</v>
      </c>
      <c r="K114" s="189"/>
      <c r="L114" s="190">
        <v>30</v>
      </c>
      <c r="M114" s="127"/>
      <c r="N114" s="21">
        <v>45853</v>
      </c>
      <c r="O114" s="21">
        <v>45853</v>
      </c>
    </row>
    <row r="115" spans="1:15" x14ac:dyDescent="0.25">
      <c r="A115" s="127" t="s">
        <v>9524</v>
      </c>
      <c r="B115" s="127" t="s">
        <v>9194</v>
      </c>
      <c r="C115" s="127"/>
      <c r="D115" s="127"/>
      <c r="E115" s="188" t="s">
        <v>8719</v>
      </c>
      <c r="F115" s="188" t="s">
        <v>623</v>
      </c>
      <c r="G115" s="187"/>
      <c r="H115" s="173">
        <v>18</v>
      </c>
      <c r="I115" s="189" t="s">
        <v>9192</v>
      </c>
      <c r="J115" s="189" t="s">
        <v>9193</v>
      </c>
      <c r="K115" s="189"/>
      <c r="L115" s="190">
        <v>30</v>
      </c>
      <c r="M115" s="127"/>
      <c r="N115" s="21">
        <v>45853</v>
      </c>
      <c r="O115" s="21">
        <v>45853</v>
      </c>
    </row>
    <row r="116" spans="1:15" x14ac:dyDescent="0.25">
      <c r="A116" s="127" t="s">
        <v>9525</v>
      </c>
      <c r="B116" s="127" t="s">
        <v>9194</v>
      </c>
      <c r="C116" s="127"/>
      <c r="D116" s="127"/>
      <c r="E116" s="188" t="s">
        <v>8719</v>
      </c>
      <c r="F116" s="188" t="s">
        <v>623</v>
      </c>
      <c r="G116" s="187"/>
      <c r="H116" s="173">
        <v>18</v>
      </c>
      <c r="I116" s="189" t="s">
        <v>9192</v>
      </c>
      <c r="J116" s="189" t="s">
        <v>9193</v>
      </c>
      <c r="K116" s="189"/>
      <c r="L116" s="190">
        <v>30</v>
      </c>
      <c r="M116" s="127"/>
      <c r="N116" s="21">
        <v>45853</v>
      </c>
      <c r="O116" s="21">
        <v>45853</v>
      </c>
    </row>
    <row r="117" spans="1:15" x14ac:dyDescent="0.25">
      <c r="A117" s="127" t="s">
        <v>9526</v>
      </c>
      <c r="B117" s="127" t="s">
        <v>9194</v>
      </c>
      <c r="C117" s="127"/>
      <c r="D117" s="127"/>
      <c r="E117" s="188" t="s">
        <v>8719</v>
      </c>
      <c r="F117" s="188" t="s">
        <v>623</v>
      </c>
      <c r="G117" s="187"/>
      <c r="H117" s="173">
        <v>18</v>
      </c>
      <c r="I117" s="189" t="s">
        <v>9192</v>
      </c>
      <c r="J117" s="189" t="s">
        <v>9193</v>
      </c>
      <c r="K117" s="189"/>
      <c r="L117" s="190">
        <v>30</v>
      </c>
      <c r="M117" s="127"/>
      <c r="N117" s="21">
        <v>45853</v>
      </c>
      <c r="O117" s="21">
        <v>45853</v>
      </c>
    </row>
    <row r="118" spans="1:15" x14ac:dyDescent="0.25">
      <c r="A118" s="127" t="s">
        <v>9527</v>
      </c>
      <c r="B118" s="127" t="s">
        <v>9194</v>
      </c>
      <c r="C118" s="127"/>
      <c r="D118" s="127"/>
      <c r="E118" s="188" t="s">
        <v>8719</v>
      </c>
      <c r="F118" s="188" t="s">
        <v>623</v>
      </c>
      <c r="G118" s="187"/>
      <c r="H118" s="173">
        <v>18</v>
      </c>
      <c r="I118" s="189" t="s">
        <v>9192</v>
      </c>
      <c r="J118" s="189" t="s">
        <v>9193</v>
      </c>
      <c r="K118" s="189"/>
      <c r="L118" s="190">
        <v>30</v>
      </c>
      <c r="M118" s="127"/>
      <c r="N118" s="21">
        <v>45853</v>
      </c>
      <c r="O118" s="21">
        <v>45853</v>
      </c>
    </row>
    <row r="119" spans="1:15" x14ac:dyDescent="0.25">
      <c r="A119" s="127" t="s">
        <v>9528</v>
      </c>
      <c r="B119" s="127" t="s">
        <v>9194</v>
      </c>
      <c r="C119" s="127"/>
      <c r="D119" s="127"/>
      <c r="E119" s="188" t="s">
        <v>8719</v>
      </c>
      <c r="F119" s="188" t="s">
        <v>623</v>
      </c>
      <c r="G119" s="187"/>
      <c r="H119" s="173">
        <v>18</v>
      </c>
      <c r="I119" s="189" t="s">
        <v>9192</v>
      </c>
      <c r="J119" s="189" t="s">
        <v>9193</v>
      </c>
      <c r="K119" s="189"/>
      <c r="L119" s="190">
        <v>30</v>
      </c>
      <c r="M119" s="127"/>
      <c r="N119" s="21">
        <v>45853</v>
      </c>
      <c r="O119" s="21">
        <v>45853</v>
      </c>
    </row>
    <row r="120" spans="1:15" x14ac:dyDescent="0.25">
      <c r="A120" s="127" t="s">
        <v>9529</v>
      </c>
      <c r="B120" s="127" t="s">
        <v>9194</v>
      </c>
      <c r="C120" s="127"/>
      <c r="D120" s="127"/>
      <c r="E120" s="188" t="s">
        <v>8719</v>
      </c>
      <c r="F120" s="188" t="s">
        <v>623</v>
      </c>
      <c r="G120" s="187"/>
      <c r="H120" s="173">
        <v>18</v>
      </c>
      <c r="I120" s="189" t="s">
        <v>9192</v>
      </c>
      <c r="J120" s="189" t="s">
        <v>9193</v>
      </c>
      <c r="K120" s="189"/>
      <c r="L120" s="190">
        <v>30</v>
      </c>
      <c r="M120" s="127"/>
      <c r="N120" s="21">
        <v>45853</v>
      </c>
      <c r="O120" s="21">
        <v>45853</v>
      </c>
    </row>
    <row r="121" spans="1:15" x14ac:dyDescent="0.25">
      <c r="A121" s="127" t="s">
        <v>9533</v>
      </c>
      <c r="B121" s="127" t="s">
        <v>9194</v>
      </c>
      <c r="C121" s="127"/>
      <c r="D121" s="127"/>
      <c r="E121" s="188" t="s">
        <v>8719</v>
      </c>
      <c r="F121" s="188" t="s">
        <v>623</v>
      </c>
      <c r="G121" s="187"/>
      <c r="H121" s="173">
        <v>18</v>
      </c>
      <c r="I121" s="189" t="s">
        <v>9192</v>
      </c>
      <c r="J121" s="189" t="s">
        <v>9193</v>
      </c>
      <c r="K121" s="189"/>
      <c r="L121" s="190">
        <v>30</v>
      </c>
      <c r="M121" s="127"/>
      <c r="N121" s="21">
        <v>45853</v>
      </c>
      <c r="O121" s="21">
        <v>45853</v>
      </c>
    </row>
    <row r="122" spans="1:15" x14ac:dyDescent="0.25">
      <c r="A122" s="127" t="s">
        <v>9646</v>
      </c>
      <c r="B122" s="127" t="s">
        <v>9572</v>
      </c>
      <c r="C122" s="127"/>
      <c r="D122" s="127"/>
      <c r="E122" s="127" t="s">
        <v>588</v>
      </c>
      <c r="F122" s="188" t="s">
        <v>590</v>
      </c>
      <c r="G122" s="128">
        <v>4</v>
      </c>
      <c r="H122" s="128">
        <v>7</v>
      </c>
      <c r="I122" s="127" t="s">
        <v>9573</v>
      </c>
      <c r="J122" s="127" t="s">
        <v>9574</v>
      </c>
      <c r="K122" s="127"/>
      <c r="L122" s="128">
        <v>1</v>
      </c>
      <c r="M122" s="127"/>
      <c r="N122" s="21">
        <v>45875</v>
      </c>
      <c r="O122" s="21">
        <v>45875</v>
      </c>
    </row>
    <row r="123" spans="1:15" x14ac:dyDescent="0.25">
      <c r="A123" s="127" t="s">
        <v>9645</v>
      </c>
      <c r="B123" s="127" t="s">
        <v>8650</v>
      </c>
      <c r="C123" s="127"/>
      <c r="D123" s="127"/>
      <c r="E123" s="127" t="s">
        <v>588</v>
      </c>
      <c r="F123" s="188" t="s">
        <v>590</v>
      </c>
      <c r="G123" s="128">
        <v>6</v>
      </c>
      <c r="H123" s="128">
        <v>7</v>
      </c>
      <c r="I123" s="127" t="s">
        <v>9634</v>
      </c>
      <c r="J123" s="127" t="s">
        <v>9601</v>
      </c>
      <c r="K123" s="127"/>
      <c r="L123" s="128">
        <v>1</v>
      </c>
      <c r="M123" s="127" t="s">
        <v>9602</v>
      </c>
      <c r="N123" s="21">
        <v>45859</v>
      </c>
      <c r="O123" s="21">
        <v>45875</v>
      </c>
    </row>
    <row r="124" spans="1:15" x14ac:dyDescent="0.25">
      <c r="A124" s="127"/>
      <c r="B124" s="127"/>
      <c r="C124" s="127"/>
      <c r="D124" s="127"/>
      <c r="E124" s="127"/>
      <c r="F124" s="127"/>
      <c r="G124" s="128"/>
      <c r="H124" s="128"/>
      <c r="I124" s="127"/>
      <c r="J124" s="127"/>
      <c r="K124" s="127"/>
      <c r="L124" s="128"/>
      <c r="M124" s="127"/>
      <c r="N124" s="21"/>
      <c r="O124" s="2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F5:F68 F85:F123</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1"/>
  <sheetViews>
    <sheetView zoomScaleNormal="100" workbookViewId="0">
      <pane ySplit="4" topLeftCell="A5" activePane="bottomLeft" state="frozen"/>
      <selection activeCell="F18" sqref="F18"/>
      <selection pane="bottomLeft" sqref="A1:H1"/>
    </sheetView>
  </sheetViews>
  <sheetFormatPr defaultColWidth="8.85546875" defaultRowHeight="15" x14ac:dyDescent="0.25"/>
  <cols>
    <col min="1" max="1" width="26" customWidth="1"/>
    <col min="2" max="2" width="41.140625" customWidth="1"/>
    <col min="3" max="26" width="20.7109375" customWidth="1"/>
  </cols>
  <sheetData>
    <row r="1" spans="1:14" ht="155.25" customHeight="1" x14ac:dyDescent="0.25">
      <c r="A1" s="198" t="s">
        <v>6600</v>
      </c>
      <c r="B1" s="198"/>
      <c r="C1" s="198"/>
      <c r="D1" s="198"/>
      <c r="E1" s="198"/>
      <c r="F1" s="198"/>
      <c r="G1" s="198"/>
      <c r="H1" s="198"/>
    </row>
    <row r="2" spans="1:14" ht="28.5" customHeight="1" x14ac:dyDescent="0.25">
      <c r="A2" s="89"/>
      <c r="B2" s="89"/>
      <c r="C2" s="90"/>
    </row>
    <row r="3" spans="1:14" s="16" customFormat="1" ht="32.25" customHeight="1" x14ac:dyDescent="0.2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2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25">
      <c r="A5" s="127" t="s">
        <v>9236</v>
      </c>
      <c r="B5" s="127"/>
      <c r="C5" s="127" t="s">
        <v>8581</v>
      </c>
      <c r="D5" s="127" t="s">
        <v>1708</v>
      </c>
      <c r="E5" s="127" t="s">
        <v>8582</v>
      </c>
      <c r="F5" s="127" t="s">
        <v>8583</v>
      </c>
      <c r="G5" s="106">
        <v>39.450000000000003</v>
      </c>
      <c r="H5" s="106">
        <v>115.08</v>
      </c>
      <c r="I5" s="106">
        <v>42</v>
      </c>
      <c r="J5" s="21"/>
      <c r="K5" s="106">
        <v>80</v>
      </c>
      <c r="L5" s="106"/>
      <c r="M5" s="127"/>
      <c r="N5" s="127"/>
    </row>
    <row r="6" spans="1:14" x14ac:dyDescent="0.25">
      <c r="A6" s="127" t="s">
        <v>9249</v>
      </c>
      <c r="B6" s="127"/>
      <c r="C6" s="127" t="s">
        <v>8605</v>
      </c>
      <c r="D6" s="127" t="s">
        <v>8568</v>
      </c>
      <c r="E6" s="127" t="s">
        <v>8603</v>
      </c>
      <c r="F6" s="127" t="s">
        <v>8604</v>
      </c>
      <c r="G6" s="106"/>
      <c r="H6" s="106"/>
      <c r="I6" s="106"/>
      <c r="J6" s="21"/>
      <c r="K6" s="106">
        <v>200</v>
      </c>
      <c r="L6" s="106"/>
      <c r="M6" s="127"/>
      <c r="N6" s="127"/>
    </row>
    <row r="7" spans="1:14" x14ac:dyDescent="0.25">
      <c r="A7" s="127" t="s">
        <v>9256</v>
      </c>
      <c r="B7" s="127"/>
      <c r="C7" s="127" t="s">
        <v>8625</v>
      </c>
      <c r="D7" s="127" t="s">
        <v>1707</v>
      </c>
      <c r="E7" s="127" t="s">
        <v>8626</v>
      </c>
      <c r="F7" s="127"/>
      <c r="G7" s="106">
        <v>-39.78</v>
      </c>
      <c r="H7" s="106">
        <v>-73.23</v>
      </c>
      <c r="I7" s="106"/>
      <c r="J7" s="21"/>
      <c r="K7" s="106"/>
      <c r="L7" s="106"/>
      <c r="M7" s="127"/>
      <c r="N7" s="127"/>
    </row>
    <row r="8" spans="1:14" x14ac:dyDescent="0.25">
      <c r="A8" s="127" t="s">
        <v>9315</v>
      </c>
      <c r="B8" s="127" t="s">
        <v>9315</v>
      </c>
      <c r="C8" s="127"/>
      <c r="D8" s="127"/>
      <c r="E8" s="127" t="s">
        <v>8654</v>
      </c>
      <c r="F8" s="127"/>
      <c r="G8" s="106">
        <v>41.45</v>
      </c>
      <c r="H8" s="106">
        <v>15.6</v>
      </c>
      <c r="I8" s="106">
        <v>90</v>
      </c>
      <c r="J8" s="21"/>
      <c r="K8" s="106"/>
      <c r="L8" s="106"/>
      <c r="M8" s="127"/>
      <c r="N8" s="127" t="s">
        <v>8655</v>
      </c>
    </row>
    <row r="9" spans="1:14" x14ac:dyDescent="0.25">
      <c r="A9" s="127" t="s">
        <v>9369</v>
      </c>
      <c r="B9" s="127" t="s">
        <v>9369</v>
      </c>
      <c r="C9" s="127" t="s">
        <v>8689</v>
      </c>
      <c r="D9" s="127" t="s">
        <v>1681</v>
      </c>
      <c r="E9" s="127" t="s">
        <v>8577</v>
      </c>
      <c r="F9" s="127" t="s">
        <v>8578</v>
      </c>
      <c r="G9" s="106">
        <v>-36.75</v>
      </c>
      <c r="H9" s="106">
        <v>142.11000000000001</v>
      </c>
      <c r="I9" s="106">
        <v>128</v>
      </c>
      <c r="J9" s="21"/>
      <c r="K9" s="106"/>
      <c r="L9" s="106"/>
      <c r="M9" s="127"/>
      <c r="N9" s="127" t="s">
        <v>8690</v>
      </c>
    </row>
    <row r="10" spans="1:14" x14ac:dyDescent="0.25">
      <c r="A10" t="s">
        <v>9396</v>
      </c>
      <c r="B10" t="s">
        <v>9394</v>
      </c>
      <c r="C10" s="127"/>
      <c r="D10" s="127" t="s">
        <v>1734</v>
      </c>
      <c r="E10" s="127" t="s">
        <v>8723</v>
      </c>
      <c r="F10" s="127"/>
      <c r="G10" s="106">
        <v>49.465000000000003</v>
      </c>
      <c r="H10" s="106">
        <v>2.0720000000000001</v>
      </c>
      <c r="I10" s="106">
        <v>112</v>
      </c>
      <c r="J10" s="21"/>
      <c r="K10" s="106"/>
      <c r="L10" s="106"/>
      <c r="M10" s="127"/>
      <c r="N10" s="127"/>
    </row>
    <row r="11" spans="1:14" x14ac:dyDescent="0.25">
      <c r="A11" t="s">
        <v>9397</v>
      </c>
      <c r="B11" t="s">
        <v>9395</v>
      </c>
      <c r="C11" s="127"/>
      <c r="D11" s="127" t="s">
        <v>1734</v>
      </c>
      <c r="E11" s="127" t="s">
        <v>8722</v>
      </c>
      <c r="F11" s="127"/>
      <c r="G11" s="106">
        <v>49.543999999999997</v>
      </c>
      <c r="H11" s="106">
        <v>2.3879999999999999</v>
      </c>
      <c r="I11" s="106">
        <v>135</v>
      </c>
      <c r="J11" s="21"/>
      <c r="K11" s="106">
        <v>120</v>
      </c>
      <c r="L11" s="106"/>
      <c r="M11" s="127"/>
      <c r="N11" s="127"/>
    </row>
    <row r="12" spans="1:14" x14ac:dyDescent="0.25">
      <c r="A12" s="127" t="s">
        <v>9425</v>
      </c>
      <c r="B12" s="127" t="s">
        <v>9425</v>
      </c>
      <c r="C12" s="127" t="s">
        <v>8733</v>
      </c>
      <c r="D12" s="127" t="s">
        <v>1708</v>
      </c>
      <c r="E12" s="127" t="s">
        <v>8734</v>
      </c>
      <c r="F12" s="127" t="s">
        <v>8735</v>
      </c>
      <c r="G12" s="106">
        <v>35.270000000000003</v>
      </c>
      <c r="H12" s="106">
        <v>107.5</v>
      </c>
      <c r="I12" s="106">
        <v>1254</v>
      </c>
      <c r="J12" s="21"/>
      <c r="K12" s="106">
        <v>150</v>
      </c>
      <c r="L12" s="106"/>
      <c r="M12" s="127"/>
      <c r="N12" s="127"/>
    </row>
    <row r="13" spans="1:14" x14ac:dyDescent="0.25">
      <c r="A13" s="127" t="s">
        <v>9437</v>
      </c>
      <c r="B13" s="127" t="s">
        <v>9437</v>
      </c>
      <c r="C13" s="127" t="s">
        <v>8753</v>
      </c>
      <c r="D13" s="127" t="s">
        <v>1708</v>
      </c>
      <c r="E13" s="127"/>
      <c r="F13" s="127"/>
      <c r="G13" s="106">
        <v>37.880000000000003</v>
      </c>
      <c r="H13" s="106">
        <v>114.68</v>
      </c>
      <c r="I13" s="106">
        <v>50.1</v>
      </c>
      <c r="J13" s="21"/>
      <c r="K13" s="106"/>
      <c r="L13" s="106"/>
      <c r="M13" s="127"/>
      <c r="N13" s="127" t="s">
        <v>8754</v>
      </c>
    </row>
    <row r="14" spans="1:14" x14ac:dyDescent="0.25">
      <c r="A14" s="127" t="s">
        <v>9464</v>
      </c>
      <c r="B14" s="127" t="s">
        <v>9464</v>
      </c>
      <c r="C14" s="127" t="s">
        <v>8654</v>
      </c>
      <c r="D14" s="127" t="s">
        <v>1756</v>
      </c>
      <c r="E14" s="127"/>
      <c r="F14" s="127"/>
      <c r="G14" s="106">
        <v>41.47</v>
      </c>
      <c r="H14" s="106">
        <v>15.53</v>
      </c>
      <c r="I14" s="106">
        <v>75</v>
      </c>
      <c r="J14" s="21"/>
      <c r="K14" s="106"/>
      <c r="L14" s="106"/>
      <c r="M14" s="127"/>
      <c r="N14" s="127"/>
    </row>
    <row r="15" spans="1:14" x14ac:dyDescent="0.25">
      <c r="A15" s="127" t="s">
        <v>9475</v>
      </c>
      <c r="B15" s="127" t="s">
        <v>9475</v>
      </c>
      <c r="C15" s="127" t="s">
        <v>8984</v>
      </c>
      <c r="D15" s="127" t="s">
        <v>1799</v>
      </c>
      <c r="E15" s="127" t="s">
        <v>8986</v>
      </c>
      <c r="F15" s="127"/>
      <c r="G15" s="106">
        <v>43.75</v>
      </c>
      <c r="H15" s="106">
        <v>172.25</v>
      </c>
      <c r="I15" s="106"/>
      <c r="J15" s="21"/>
      <c r="K15" s="106"/>
      <c r="L15" s="106"/>
      <c r="M15" s="127"/>
      <c r="N15" s="127" t="s">
        <v>9186</v>
      </c>
    </row>
    <row r="16" spans="1:14" x14ac:dyDescent="0.25">
      <c r="A16" s="127" t="s">
        <v>9475</v>
      </c>
      <c r="B16" s="127" t="s">
        <v>9475</v>
      </c>
      <c r="C16" s="127" t="s">
        <v>8985</v>
      </c>
      <c r="D16" s="127" t="s">
        <v>1799</v>
      </c>
      <c r="E16" s="127" t="s">
        <v>8986</v>
      </c>
      <c r="F16" s="127"/>
      <c r="G16" s="106">
        <v>43.97</v>
      </c>
      <c r="H16" s="106">
        <v>171.8</v>
      </c>
      <c r="I16" s="106"/>
      <c r="J16" s="21"/>
      <c r="K16" s="106"/>
      <c r="L16" s="106"/>
      <c r="M16" s="127"/>
      <c r="N16" s="127" t="s">
        <v>9186</v>
      </c>
    </row>
    <row r="17" spans="1:14" x14ac:dyDescent="0.25">
      <c r="A17" s="127" t="s">
        <v>9530</v>
      </c>
      <c r="B17" s="127" t="s">
        <v>9530</v>
      </c>
      <c r="C17" s="127" t="s">
        <v>9196</v>
      </c>
      <c r="D17" s="127" t="s">
        <v>1756</v>
      </c>
      <c r="E17" s="127" t="s">
        <v>9197</v>
      </c>
      <c r="F17" s="127"/>
      <c r="G17" s="106">
        <v>39.4</v>
      </c>
      <c r="H17" s="106">
        <v>9.0833329999999997</v>
      </c>
      <c r="I17" s="106">
        <v>80</v>
      </c>
      <c r="J17" s="21"/>
      <c r="K17" s="106"/>
      <c r="L17" s="106"/>
      <c r="M17" s="127"/>
      <c r="N17" s="127" t="s">
        <v>9199</v>
      </c>
    </row>
    <row r="18" spans="1:14" x14ac:dyDescent="0.25">
      <c r="A18" s="127" t="s">
        <v>9531</v>
      </c>
      <c r="B18" s="127" t="s">
        <v>9531</v>
      </c>
      <c r="C18" s="127" t="s">
        <v>9195</v>
      </c>
      <c r="D18" s="127" t="s">
        <v>1756</v>
      </c>
      <c r="E18" s="127" t="s">
        <v>9197</v>
      </c>
      <c r="F18" s="127"/>
      <c r="G18" s="106">
        <v>39.4</v>
      </c>
      <c r="H18" s="106">
        <v>9.0833329999999997</v>
      </c>
      <c r="I18" s="106">
        <v>114</v>
      </c>
      <c r="J18" s="21"/>
      <c r="K18" s="106"/>
      <c r="L18" s="106"/>
      <c r="M18" s="127"/>
      <c r="N18" s="127" t="s">
        <v>9198</v>
      </c>
    </row>
    <row r="19" spans="1:14" x14ac:dyDescent="0.25">
      <c r="A19" s="127" t="s">
        <v>9646</v>
      </c>
      <c r="B19" s="127" t="s">
        <v>9646</v>
      </c>
      <c r="C19" s="127"/>
      <c r="D19" s="182" t="s">
        <v>1798</v>
      </c>
      <c r="E19" s="127"/>
      <c r="F19" s="127" t="s">
        <v>9575</v>
      </c>
      <c r="G19" s="106"/>
      <c r="H19" s="106"/>
      <c r="I19" s="106"/>
      <c r="J19" s="21"/>
      <c r="K19" s="106"/>
      <c r="L19" s="106"/>
      <c r="M19" s="127"/>
      <c r="N19" s="127" t="s">
        <v>9630</v>
      </c>
    </row>
    <row r="20" spans="1:14" x14ac:dyDescent="0.25">
      <c r="A20" s="127" t="s">
        <v>9645</v>
      </c>
      <c r="B20" s="127" t="s">
        <v>9645</v>
      </c>
      <c r="C20" s="127"/>
      <c r="D20" s="182" t="s">
        <v>1798</v>
      </c>
      <c r="E20" s="127"/>
      <c r="F20" s="127" t="s">
        <v>9635</v>
      </c>
      <c r="G20" s="106"/>
      <c r="H20" s="106"/>
      <c r="I20" s="106"/>
      <c r="J20" s="21"/>
      <c r="K20" s="106"/>
      <c r="L20" s="106"/>
      <c r="M20" s="127"/>
      <c r="N20" s="127"/>
    </row>
    <row r="21" spans="1:14" x14ac:dyDescent="0.25">
      <c r="A21" s="127"/>
      <c r="B21" s="127"/>
      <c r="C21" s="127"/>
      <c r="D21" s="127"/>
      <c r="E21" s="127"/>
      <c r="F21" s="127"/>
      <c r="G21" s="106"/>
      <c r="H21" s="106"/>
      <c r="I21" s="106"/>
      <c r="J21" s="21"/>
      <c r="K21" s="106"/>
      <c r="L21" s="106"/>
      <c r="M21" s="127"/>
      <c r="N21" s="127"/>
    </row>
  </sheetData>
  <mergeCells count="1">
    <mergeCell ref="A1:H1"/>
  </mergeCells>
  <phoneticPr fontId="23" type="noConversion"/>
  <dataValidations count="1">
    <dataValidation allowBlank="1" showDropDown="1" showInputMessage="1" showErrorMessage="1" sqref="D19:D20" xr:uid="{3C2691B8-5E79-4953-9504-D61CEA8A99F2}"/>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5"/>
  <sheetViews>
    <sheetView zoomScaleNormal="100" workbookViewId="0">
      <pane ySplit="4" topLeftCell="A5" activePane="bottomLeft" state="frozen"/>
      <selection activeCell="F18" sqref="F18"/>
      <selection pane="bottomLeft" activeCell="D14" sqref="D14"/>
    </sheetView>
  </sheetViews>
  <sheetFormatPr defaultColWidth="8.85546875" defaultRowHeight="15" x14ac:dyDescent="0.25"/>
  <cols>
    <col min="1" max="1" width="13.7109375" customWidth="1"/>
    <col min="2" max="26" width="20.7109375" customWidth="1"/>
  </cols>
  <sheetData>
    <row r="1" spans="1:14" ht="150" customHeight="1" x14ac:dyDescent="0.25">
      <c r="A1" s="198" t="s">
        <v>6603</v>
      </c>
      <c r="B1" s="198"/>
      <c r="C1" s="198"/>
      <c r="D1" s="198"/>
      <c r="E1" s="198"/>
      <c r="F1" s="198"/>
      <c r="G1" s="198"/>
      <c r="H1" s="198"/>
    </row>
    <row r="2" spans="1:14" ht="28.5" customHeight="1" x14ac:dyDescent="0.25">
      <c r="A2" s="89"/>
      <c r="B2" s="89"/>
      <c r="C2" s="90"/>
    </row>
    <row r="3" spans="1:14" s="16" customFormat="1" ht="32.25" customHeight="1" x14ac:dyDescent="0.25">
      <c r="A3" s="15" t="s">
        <v>8981</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25">
      <c r="A4" s="4" t="s">
        <v>237</v>
      </c>
      <c r="B4" s="4" t="s">
        <v>238</v>
      </c>
      <c r="C4" s="4" t="s">
        <v>239</v>
      </c>
      <c r="D4" s="4" t="s">
        <v>240</v>
      </c>
      <c r="E4" s="4" t="s">
        <v>241</v>
      </c>
      <c r="F4" s="4" t="s">
        <v>242</v>
      </c>
      <c r="G4" s="4" t="s">
        <v>243</v>
      </c>
      <c r="H4" s="4" t="s">
        <v>244</v>
      </c>
      <c r="I4" s="4" t="s">
        <v>246</v>
      </c>
      <c r="J4" s="4" t="s">
        <v>247</v>
      </c>
      <c r="K4" s="4" t="s">
        <v>4051</v>
      </c>
      <c r="L4" s="4" t="s">
        <v>4047</v>
      </c>
    </row>
    <row r="5" spans="1:14" x14ac:dyDescent="0.25">
      <c r="A5" s="127" t="s">
        <v>9236</v>
      </c>
      <c r="B5" s="127"/>
      <c r="C5" s="131"/>
      <c r="D5" s="131"/>
      <c r="E5" s="131"/>
      <c r="F5" s="131"/>
      <c r="G5" s="106">
        <v>39.450000000000003</v>
      </c>
      <c r="H5" s="106">
        <v>115.08</v>
      </c>
      <c r="I5" s="106">
        <v>42</v>
      </c>
      <c r="J5" s="117"/>
      <c r="K5" s="117"/>
      <c r="L5" s="106" t="s">
        <v>8600</v>
      </c>
    </row>
    <row r="6" spans="1:14" x14ac:dyDescent="0.25">
      <c r="A6" s="127" t="s">
        <v>9249</v>
      </c>
      <c r="B6" s="131" t="s">
        <v>8606</v>
      </c>
      <c r="C6" s="127" t="s">
        <v>8568</v>
      </c>
      <c r="D6" s="127" t="s">
        <v>8607</v>
      </c>
      <c r="E6" s="127"/>
      <c r="F6" s="127"/>
      <c r="G6" s="106"/>
      <c r="H6" s="106"/>
      <c r="I6" s="106"/>
      <c r="J6" s="106"/>
      <c r="K6" s="106"/>
      <c r="L6" s="106" t="s">
        <v>8608</v>
      </c>
    </row>
    <row r="7" spans="1:14" x14ac:dyDescent="0.25">
      <c r="A7" s="127" t="s">
        <v>9256</v>
      </c>
      <c r="B7" s="131"/>
      <c r="C7" s="127"/>
      <c r="D7" s="127"/>
      <c r="E7" s="127"/>
      <c r="F7" s="127"/>
      <c r="G7" s="106"/>
      <c r="H7" s="106"/>
      <c r="I7" s="106"/>
      <c r="J7" s="106"/>
      <c r="K7" s="106"/>
      <c r="L7" s="106"/>
      <c r="M7" s="106"/>
    </row>
    <row r="8" spans="1:14" x14ac:dyDescent="0.25">
      <c r="A8" s="127" t="s">
        <v>9315</v>
      </c>
      <c r="B8" s="131"/>
      <c r="C8" s="127"/>
      <c r="D8" s="127"/>
      <c r="E8" s="127"/>
      <c r="F8" s="127"/>
      <c r="G8" s="106"/>
      <c r="H8" s="106"/>
      <c r="I8" s="106"/>
      <c r="J8" s="106"/>
      <c r="K8" s="106"/>
      <c r="L8" s="106" t="s">
        <v>8656</v>
      </c>
    </row>
    <row r="9" spans="1:14" x14ac:dyDescent="0.25">
      <c r="A9" s="127" t="s">
        <v>9644</v>
      </c>
      <c r="B9" s="131"/>
      <c r="C9" s="127" t="s">
        <v>1734</v>
      </c>
      <c r="D9" s="127"/>
      <c r="E9" s="127"/>
      <c r="F9" s="127"/>
      <c r="G9" s="106"/>
      <c r="H9" s="106"/>
      <c r="I9" s="106"/>
      <c r="J9" s="106"/>
      <c r="K9" s="106"/>
      <c r="L9" s="106"/>
    </row>
    <row r="10" spans="1:14" x14ac:dyDescent="0.25">
      <c r="A10" s="127" t="s">
        <v>9425</v>
      </c>
      <c r="B10" s="131" t="s">
        <v>8739</v>
      </c>
      <c r="C10" s="127" t="s">
        <v>1708</v>
      </c>
      <c r="D10" s="131" t="s">
        <v>8739</v>
      </c>
      <c r="E10" s="127"/>
      <c r="F10" s="127"/>
      <c r="G10" s="106">
        <v>35.200000000000003</v>
      </c>
      <c r="H10" s="106">
        <v>107.8</v>
      </c>
      <c r="I10" s="106">
        <v>1207</v>
      </c>
      <c r="J10" s="106"/>
      <c r="K10" s="106"/>
      <c r="L10" s="106" t="s">
        <v>8740</v>
      </c>
    </row>
    <row r="11" spans="1:14" x14ac:dyDescent="0.25">
      <c r="A11" s="127" t="s">
        <v>9475</v>
      </c>
      <c r="B11" s="127"/>
      <c r="C11" s="127"/>
      <c r="D11" s="127"/>
      <c r="E11" s="127"/>
      <c r="F11" s="106"/>
      <c r="G11" s="106"/>
      <c r="H11" s="106"/>
      <c r="I11" s="106"/>
      <c r="J11" s="106"/>
      <c r="K11" s="106"/>
      <c r="L11" s="186" t="s">
        <v>9187</v>
      </c>
    </row>
    <row r="12" spans="1:14" x14ac:dyDescent="0.25">
      <c r="A12" s="127" t="s">
        <v>9532</v>
      </c>
      <c r="B12" s="127"/>
      <c r="C12" s="127"/>
      <c r="D12" s="127"/>
      <c r="E12" s="127"/>
      <c r="F12" s="106"/>
      <c r="G12" s="106"/>
      <c r="H12" s="106"/>
      <c r="I12" s="106"/>
      <c r="J12" s="106"/>
      <c r="K12" s="106"/>
      <c r="L12" s="186" t="s">
        <v>9200</v>
      </c>
    </row>
    <row r="13" spans="1:14" x14ac:dyDescent="0.25">
      <c r="A13" s="127" t="s">
        <v>9646</v>
      </c>
      <c r="B13" s="127"/>
      <c r="C13" s="127" t="s">
        <v>9576</v>
      </c>
      <c r="D13" s="127" t="s">
        <v>9575</v>
      </c>
      <c r="E13" s="127"/>
      <c r="F13" s="106"/>
      <c r="G13" s="106"/>
      <c r="H13" s="106"/>
      <c r="I13" s="106"/>
      <c r="J13" s="106"/>
      <c r="K13" s="106"/>
      <c r="L13" s="186"/>
    </row>
    <row r="14" spans="1:14" x14ac:dyDescent="0.25">
      <c r="A14" s="127" t="s">
        <v>9645</v>
      </c>
      <c r="B14" s="127"/>
      <c r="C14" s="127" t="s">
        <v>9576</v>
      </c>
      <c r="D14" s="127" t="s">
        <v>9635</v>
      </c>
      <c r="E14" s="127"/>
      <c r="F14" s="106"/>
      <c r="G14" s="106"/>
      <c r="H14" s="106"/>
      <c r="I14" s="106"/>
      <c r="J14" s="106"/>
      <c r="K14" s="106"/>
      <c r="L14" s="186"/>
    </row>
    <row r="15" spans="1:14" x14ac:dyDescent="0.25">
      <c r="A15" s="127"/>
      <c r="B15" s="127"/>
      <c r="C15" s="127"/>
      <c r="D15" s="127"/>
      <c r="E15" s="127"/>
      <c r="F15" s="106"/>
      <c r="G15" s="106"/>
      <c r="H15" s="106"/>
      <c r="I15" s="106"/>
      <c r="J15" s="106"/>
      <c r="K15" s="106"/>
      <c r="L15" s="186"/>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517"/>
  <sheetViews>
    <sheetView zoomScaleNormal="100" workbookViewId="0">
      <pane ySplit="4" topLeftCell="A486" activePane="bottomLeft" state="frozen"/>
      <selection activeCell="I19" sqref="I19"/>
      <selection pane="bottomLeft" activeCell="D526" sqref="D526"/>
    </sheetView>
  </sheetViews>
  <sheetFormatPr defaultColWidth="8.85546875" defaultRowHeight="15" x14ac:dyDescent="0.25"/>
  <cols>
    <col min="1" max="1" width="21.28515625" customWidth="1"/>
    <col min="2"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98" t="s">
        <v>6581</v>
      </c>
      <c r="B1" s="198"/>
      <c r="C1" s="198"/>
      <c r="D1" s="198"/>
      <c r="E1" s="198"/>
      <c r="F1" s="198"/>
      <c r="G1" s="198"/>
      <c r="H1" s="198"/>
      <c r="I1" s="198"/>
    </row>
    <row r="2" spans="1:9" ht="28.5" customHeight="1" x14ac:dyDescent="0.25">
      <c r="A2" s="30"/>
      <c r="B2" s="30"/>
      <c r="C2" s="30"/>
    </row>
    <row r="3" spans="1:9" s="15" customFormat="1" ht="32.25" customHeight="1" x14ac:dyDescent="0.25">
      <c r="A3" s="15" t="s">
        <v>6613</v>
      </c>
      <c r="B3" s="15" t="s">
        <v>7464</v>
      </c>
      <c r="C3" s="15" t="s">
        <v>1922</v>
      </c>
      <c r="D3" s="15" t="s">
        <v>1924</v>
      </c>
      <c r="E3" s="15" t="s">
        <v>7536</v>
      </c>
      <c r="F3" s="15" t="s">
        <v>7537</v>
      </c>
      <c r="G3" s="15" t="s">
        <v>1895</v>
      </c>
    </row>
    <row r="4" spans="1:9" x14ac:dyDescent="0.25">
      <c r="A4" s="4" t="s">
        <v>6611</v>
      </c>
      <c r="B4" s="4" t="s">
        <v>6612</v>
      </c>
      <c r="C4" s="4" t="s">
        <v>106</v>
      </c>
      <c r="D4" s="4" t="s">
        <v>107</v>
      </c>
      <c r="E4" s="4" t="s">
        <v>109</v>
      </c>
      <c r="F4" s="4" t="s">
        <v>108</v>
      </c>
      <c r="G4" s="4" t="s">
        <v>3816</v>
      </c>
    </row>
    <row r="5" spans="1:9" x14ac:dyDescent="0.25">
      <c r="A5" s="127" t="s">
        <v>9234</v>
      </c>
      <c r="B5" s="127" t="s">
        <v>7466</v>
      </c>
      <c r="C5" s="128" cm="1">
        <f t="array" ref="C5">IF(ROW() &lt; ROW(INDEX(institutions[resource_ID],ROWS(institutions[resource_ID]))), COUNTIF(INDEX(institutions[resource_ID],1):institutions[[#This Row],[resource_ID]],institutions[[#This Row],[resource_ID]]), "")</f>
        <v>1</v>
      </c>
      <c r="D5" s="127" t="s">
        <v>8835</v>
      </c>
      <c r="E5" s="127"/>
      <c r="F5" s="127" t="s">
        <v>8834</v>
      </c>
      <c r="G5" s="127"/>
    </row>
    <row r="6" spans="1:9" x14ac:dyDescent="0.25">
      <c r="A6" s="127" t="s">
        <v>9234</v>
      </c>
      <c r="B6" s="127" t="s">
        <v>7466</v>
      </c>
      <c r="C6" s="128" cm="1">
        <f t="array" ref="C6">IF(ROW() &lt; ROW(INDEX(institutions[resource_ID],ROWS(institutions[resource_ID]))), COUNTIF(INDEX(institutions[resource_ID],1):institutions[[#This Row],[resource_ID]],institutions[[#This Row],[resource_ID]]), "")</f>
        <v>2</v>
      </c>
      <c r="D6" s="127" t="s">
        <v>8836</v>
      </c>
      <c r="E6" s="127"/>
      <c r="F6" s="127" t="s">
        <v>8834</v>
      </c>
      <c r="G6" s="127"/>
    </row>
    <row r="7" spans="1:9" x14ac:dyDescent="0.25">
      <c r="A7" s="127" t="s">
        <v>9234</v>
      </c>
      <c r="B7" s="127" t="s">
        <v>7466</v>
      </c>
      <c r="C7" s="128" cm="1">
        <f t="array" ref="C7">IF(ROW() &lt; ROW(INDEX(institutions[resource_ID],ROWS(institutions[resource_ID]))), COUNTIF(INDEX(institutions[resource_ID],1):institutions[[#This Row],[resource_ID]],institutions[[#This Row],[resource_ID]]), "")</f>
        <v>3</v>
      </c>
      <c r="D7" s="127" t="s">
        <v>8837</v>
      </c>
      <c r="E7" s="127"/>
      <c r="F7" s="127" t="s">
        <v>8834</v>
      </c>
      <c r="G7" s="127"/>
    </row>
    <row r="8" spans="1:9" x14ac:dyDescent="0.25">
      <c r="A8" s="127" t="s">
        <v>9234</v>
      </c>
      <c r="B8" s="127" t="s">
        <v>7466</v>
      </c>
      <c r="C8" s="128" cm="1">
        <f t="array" ref="C8">IF(ROW() &lt; ROW(INDEX(institutions[resource_ID],ROWS(institutions[resource_ID]))), COUNTIF(INDEX(institutions[resource_ID],1):institutions[[#This Row],[resource_ID]],institutions[[#This Row],[resource_ID]]), "")</f>
        <v>4</v>
      </c>
      <c r="D8" s="127" t="s">
        <v>8838</v>
      </c>
      <c r="E8" s="127"/>
      <c r="F8" s="127" t="s">
        <v>8839</v>
      </c>
      <c r="G8" s="127"/>
    </row>
    <row r="9" spans="1:9" x14ac:dyDescent="0.25">
      <c r="A9" s="127" t="s">
        <v>9235</v>
      </c>
      <c r="B9" s="127" t="s">
        <v>7466</v>
      </c>
      <c r="C9" s="128" cm="1">
        <f t="array" ref="C9">IF(ROW() &lt; ROW(INDEX(institutions[resource_ID],ROWS(institutions[resource_ID]))), COUNTIF(INDEX(institutions[resource_ID],1):institutions[[#This Row],[resource_ID]],institutions[[#This Row],[resource_ID]]), "")</f>
        <v>1</v>
      </c>
      <c r="D9" s="127" t="s">
        <v>8835</v>
      </c>
      <c r="E9" s="127"/>
      <c r="F9" s="127" t="s">
        <v>8834</v>
      </c>
      <c r="G9" s="127"/>
    </row>
    <row r="10" spans="1:9" x14ac:dyDescent="0.25">
      <c r="A10" s="127" t="s">
        <v>9235</v>
      </c>
      <c r="B10" s="127" t="s">
        <v>7466</v>
      </c>
      <c r="C10" s="128" cm="1">
        <f t="array" ref="C10">IF(ROW() &lt; ROW(INDEX(institutions[resource_ID],ROWS(institutions[resource_ID]))), COUNTIF(INDEX(institutions[resource_ID],1):institutions[[#This Row],[resource_ID]],institutions[[#This Row],[resource_ID]]), "")</f>
        <v>2</v>
      </c>
      <c r="D10" s="127" t="s">
        <v>8836</v>
      </c>
      <c r="E10" s="127"/>
      <c r="F10" s="127" t="s">
        <v>8834</v>
      </c>
      <c r="G10" s="127"/>
    </row>
    <row r="11" spans="1:9" x14ac:dyDescent="0.25">
      <c r="A11" s="127" t="s">
        <v>9235</v>
      </c>
      <c r="B11" s="127" t="s">
        <v>7466</v>
      </c>
      <c r="C11" s="128" cm="1">
        <f t="array" ref="C11">IF(ROW() &lt; ROW(INDEX(institutions[resource_ID],ROWS(institutions[resource_ID]))), COUNTIF(INDEX(institutions[resource_ID],1):institutions[[#This Row],[resource_ID]],institutions[[#This Row],[resource_ID]]), "")</f>
        <v>3</v>
      </c>
      <c r="D11" s="127" t="s">
        <v>8837</v>
      </c>
      <c r="E11" s="127"/>
      <c r="F11" s="127" t="s">
        <v>8834</v>
      </c>
      <c r="G11" s="127"/>
    </row>
    <row r="12" spans="1:9" x14ac:dyDescent="0.25">
      <c r="A12" s="127" t="s">
        <v>9235</v>
      </c>
      <c r="B12" s="127" t="s">
        <v>7466</v>
      </c>
      <c r="C12" s="128" cm="1">
        <f t="array" ref="C12">IF(ROW() &lt; ROW(INDEX(institutions[resource_ID],ROWS(institutions[resource_ID]))), COUNTIF(INDEX(institutions[resource_ID],1):institutions[[#This Row],[resource_ID]],institutions[[#This Row],[resource_ID]]), "")</f>
        <v>4</v>
      </c>
      <c r="D12" s="127" t="s">
        <v>8838</v>
      </c>
      <c r="E12" s="127"/>
      <c r="F12" s="127" t="s">
        <v>8839</v>
      </c>
      <c r="G12" s="127"/>
    </row>
    <row r="13" spans="1:9" x14ac:dyDescent="0.25">
      <c r="A13" s="127" t="s">
        <v>9247</v>
      </c>
      <c r="B13" s="127" t="s">
        <v>7466</v>
      </c>
      <c r="C13" s="128" cm="1">
        <f t="array" ref="C13">IF(ROW() &lt; ROW(INDEX(institutions[resource_ID],ROWS(institutions[resource_ID]))), COUNTIF(INDEX(institutions[resource_ID],1):institutions[[#This Row],[resource_ID]],institutions[[#This Row],[resource_ID]]), "")</f>
        <v>1</v>
      </c>
      <c r="D13" s="127" t="s">
        <v>8854</v>
      </c>
      <c r="E13" s="127"/>
      <c r="F13" s="127" t="s">
        <v>692</v>
      </c>
      <c r="G13" s="127"/>
    </row>
    <row r="14" spans="1:9" x14ac:dyDescent="0.25">
      <c r="A14" s="127" t="s">
        <v>9248</v>
      </c>
      <c r="B14" s="127" t="s">
        <v>7466</v>
      </c>
      <c r="C14" s="128" cm="1">
        <f t="array" ref="C14">IF(ROW() &lt; ROW(INDEX(institutions[resource_ID],ROWS(institutions[resource_ID]))), COUNTIF(INDEX(institutions[resource_ID],1):institutions[[#This Row],[resource_ID]],institutions[[#This Row],[resource_ID]]), "")</f>
        <v>1</v>
      </c>
      <c r="D14" s="127" t="s">
        <v>8854</v>
      </c>
      <c r="E14" s="127"/>
      <c r="F14" s="127" t="s">
        <v>692</v>
      </c>
      <c r="G14" s="127"/>
    </row>
    <row r="15" spans="1:9" x14ac:dyDescent="0.25">
      <c r="A15" s="127" t="s">
        <v>9254</v>
      </c>
      <c r="B15" s="127" t="s">
        <v>7466</v>
      </c>
      <c r="C15" s="128" cm="1">
        <f t="array" ref="C15">IF(ROW() &lt; ROW(INDEX(institutions[resource_ID],ROWS(institutions[resource_ID]))), COUNTIF(INDEX(institutions[resource_ID],1):institutions[[#This Row],[resource_ID]],institutions[[#This Row],[resource_ID]]), "")</f>
        <v>1</v>
      </c>
      <c r="D15" s="127" t="s">
        <v>8864</v>
      </c>
      <c r="E15" s="127"/>
      <c r="F15" s="127" t="s">
        <v>8834</v>
      </c>
      <c r="G15" s="127"/>
    </row>
    <row r="16" spans="1:9" x14ac:dyDescent="0.25">
      <c r="A16" s="127" t="s">
        <v>9254</v>
      </c>
      <c r="B16" s="127" t="s">
        <v>7466</v>
      </c>
      <c r="C16" s="128" cm="1">
        <f t="array" ref="C16">IF(ROW() &lt; ROW(INDEX(institutions[resource_ID],ROWS(institutions[resource_ID]))), COUNTIF(INDEX(institutions[resource_ID],1):institutions[[#This Row],[resource_ID]],institutions[[#This Row],[resource_ID]]), "")</f>
        <v>2</v>
      </c>
      <c r="D16" s="127" t="s">
        <v>8865</v>
      </c>
      <c r="E16" s="127"/>
      <c r="F16" s="127" t="s">
        <v>8834</v>
      </c>
      <c r="G16" s="127"/>
    </row>
    <row r="17" spans="1:7" x14ac:dyDescent="0.25">
      <c r="A17" s="127" t="s">
        <v>9254</v>
      </c>
      <c r="B17" s="127" t="s">
        <v>7466</v>
      </c>
      <c r="C17" s="128" cm="1">
        <f t="array" ref="C17">IF(ROW() &lt; ROW(INDEX(institutions[resource_ID],ROWS(institutions[resource_ID]))), COUNTIF(INDEX(institutions[resource_ID],1):institutions[[#This Row],[resource_ID]],institutions[[#This Row],[resource_ID]]), "")</f>
        <v>3</v>
      </c>
      <c r="D17" s="127" t="s">
        <v>8866</v>
      </c>
      <c r="E17" s="127"/>
      <c r="F17" s="127" t="s">
        <v>8867</v>
      </c>
      <c r="G17" s="127"/>
    </row>
    <row r="18" spans="1:7" x14ac:dyDescent="0.25">
      <c r="A18" s="127" t="s">
        <v>9255</v>
      </c>
      <c r="B18" s="127" t="s">
        <v>7466</v>
      </c>
      <c r="C18" s="128" cm="1">
        <f t="array" ref="C18">IF(ROW() &lt; ROW(INDEX(institutions[resource_ID],ROWS(institutions[resource_ID]))), COUNTIF(INDEX(institutions[resource_ID],1):institutions[[#This Row],[resource_ID]],institutions[[#This Row],[resource_ID]]), "")</f>
        <v>1</v>
      </c>
      <c r="D18" s="127" t="s">
        <v>8864</v>
      </c>
      <c r="E18" s="127"/>
      <c r="F18" s="127" t="s">
        <v>8834</v>
      </c>
      <c r="G18" s="127"/>
    </row>
    <row r="19" spans="1:7" x14ac:dyDescent="0.25">
      <c r="A19" s="127" t="s">
        <v>9255</v>
      </c>
      <c r="B19" s="127" t="s">
        <v>7466</v>
      </c>
      <c r="C19" s="128" cm="1">
        <f t="array" ref="C19">IF(ROW() &lt; ROW(INDEX(institutions[resource_ID],ROWS(institutions[resource_ID]))), COUNTIF(INDEX(institutions[resource_ID],1):institutions[[#This Row],[resource_ID]],institutions[[#This Row],[resource_ID]]), "")</f>
        <v>2</v>
      </c>
      <c r="D19" s="127" t="s">
        <v>8865</v>
      </c>
      <c r="E19" s="127"/>
      <c r="F19" s="127" t="s">
        <v>8834</v>
      </c>
      <c r="G19" s="127"/>
    </row>
    <row r="20" spans="1:7" x14ac:dyDescent="0.25">
      <c r="A20" s="127" t="s">
        <v>9255</v>
      </c>
      <c r="B20" s="127" t="s">
        <v>7466</v>
      </c>
      <c r="C20" s="128" cm="1">
        <f t="array" ref="C20">IF(ROW() &lt; ROW(INDEX(institutions[resource_ID],ROWS(institutions[resource_ID]))), COUNTIF(INDEX(institutions[resource_ID],1):institutions[[#This Row],[resource_ID]],institutions[[#This Row],[resource_ID]]), "")</f>
        <v>3</v>
      </c>
      <c r="D20" s="127" t="s">
        <v>8866</v>
      </c>
      <c r="E20" s="127"/>
      <c r="F20" s="127" t="s">
        <v>8867</v>
      </c>
      <c r="G20" s="127"/>
    </row>
    <row r="21" spans="1:7" x14ac:dyDescent="0.25">
      <c r="A21" s="127" t="s">
        <v>9257</v>
      </c>
      <c r="B21" s="127" t="s">
        <v>7466</v>
      </c>
      <c r="C21" s="128" cm="1">
        <f t="array" ref="C21">IF(ROW() &lt; ROW(INDEX(institutions[resource_ID],ROWS(institutions[resource_ID]))), COUNTIF(INDEX(institutions[resource_ID],1):institutions[[#This Row],[resource_ID]],institutions[[#This Row],[resource_ID]]), "")</f>
        <v>1</v>
      </c>
      <c r="D21" s="127" t="s">
        <v>8864</v>
      </c>
      <c r="E21" s="127"/>
      <c r="F21" s="127" t="s">
        <v>8834</v>
      </c>
      <c r="G21" s="127"/>
    </row>
    <row r="22" spans="1:7" x14ac:dyDescent="0.25">
      <c r="A22" s="127" t="s">
        <v>9257</v>
      </c>
      <c r="B22" s="127" t="s">
        <v>7466</v>
      </c>
      <c r="C22" s="128" cm="1">
        <f t="array" ref="C22">IF(ROW() &lt; ROW(INDEX(institutions[resource_ID],ROWS(institutions[resource_ID]))), COUNTIF(INDEX(institutions[resource_ID],1):institutions[[#This Row],[resource_ID]],institutions[[#This Row],[resource_ID]]), "")</f>
        <v>2</v>
      </c>
      <c r="D22" s="127" t="s">
        <v>8865</v>
      </c>
      <c r="E22" s="127"/>
      <c r="F22" s="127" t="s">
        <v>8834</v>
      </c>
      <c r="G22" s="127"/>
    </row>
    <row r="23" spans="1:7" x14ac:dyDescent="0.25">
      <c r="A23" s="127" t="s">
        <v>9257</v>
      </c>
      <c r="B23" s="127" t="s">
        <v>7466</v>
      </c>
      <c r="C23" s="128" cm="1">
        <f t="array" ref="C23">IF(ROW() &lt; ROW(INDEX(institutions[resource_ID],ROWS(institutions[resource_ID]))), COUNTIF(INDEX(institutions[resource_ID],1):institutions[[#This Row],[resource_ID]],institutions[[#This Row],[resource_ID]]), "")</f>
        <v>3</v>
      </c>
      <c r="D23" s="127" t="s">
        <v>8866</v>
      </c>
      <c r="E23" s="127"/>
      <c r="F23" s="127" t="s">
        <v>8867</v>
      </c>
      <c r="G23" s="127"/>
    </row>
    <row r="24" spans="1:7" x14ac:dyDescent="0.25">
      <c r="A24" s="127" t="s">
        <v>9279</v>
      </c>
      <c r="B24" s="127" t="s">
        <v>7466</v>
      </c>
      <c r="C24" s="128" cm="1">
        <f t="array" ref="C24">IF(ROW() &lt; ROW(INDEX(institutions[resource_ID],ROWS(institutions[resource_ID]))), COUNTIF(INDEX(institutions[resource_ID],1):institutions[[#This Row],[resource_ID]],institutions[[#This Row],[resource_ID]]), "")</f>
        <v>1</v>
      </c>
      <c r="D24" s="127" t="s">
        <v>8657</v>
      </c>
      <c r="E24" s="127"/>
      <c r="F24" s="127"/>
      <c r="G24" s="127"/>
    </row>
    <row r="25" spans="1:7" x14ac:dyDescent="0.25">
      <c r="A25" s="127" t="s">
        <v>9280</v>
      </c>
      <c r="B25" s="127" t="s">
        <v>7466</v>
      </c>
      <c r="C25" s="128" cm="1">
        <f t="array" ref="C25">IF(ROW() &lt; ROW(INDEX(institutions[resource_ID],ROWS(institutions[resource_ID]))), COUNTIF(INDEX(institutions[resource_ID],1):institutions[[#This Row],[resource_ID]],institutions[[#This Row],[resource_ID]]), "")</f>
        <v>1</v>
      </c>
      <c r="D25" s="127" t="s">
        <v>8657</v>
      </c>
      <c r="E25" s="127"/>
      <c r="F25" s="127"/>
      <c r="G25" s="127"/>
    </row>
    <row r="26" spans="1:7" x14ac:dyDescent="0.25">
      <c r="A26" s="127" t="s">
        <v>9281</v>
      </c>
      <c r="B26" s="127" t="s">
        <v>7466</v>
      </c>
      <c r="C26" s="128" cm="1">
        <f t="array" ref="C26">IF(ROW() &lt; ROW(INDEX(institutions[resource_ID],ROWS(institutions[resource_ID]))), COUNTIF(INDEX(institutions[resource_ID],1):institutions[[#This Row],[resource_ID]],institutions[[#This Row],[resource_ID]]), "")</f>
        <v>1</v>
      </c>
      <c r="D26" s="127" t="s">
        <v>8657</v>
      </c>
      <c r="E26" s="127"/>
      <c r="F26" s="127"/>
      <c r="G26" s="127"/>
    </row>
    <row r="27" spans="1:7" x14ac:dyDescent="0.25">
      <c r="A27" s="127" t="s">
        <v>9282</v>
      </c>
      <c r="B27" s="127" t="s">
        <v>7466</v>
      </c>
      <c r="C27" s="128" cm="1">
        <f t="array" ref="C27">IF(ROW() &lt; ROW(INDEX(institutions[resource_ID],ROWS(institutions[resource_ID]))), COUNTIF(INDEX(institutions[resource_ID],1):institutions[[#This Row],[resource_ID]],institutions[[#This Row],[resource_ID]]), "")</f>
        <v>1</v>
      </c>
      <c r="D27" s="127" t="s">
        <v>8657</v>
      </c>
      <c r="E27" s="127"/>
      <c r="F27" s="127"/>
      <c r="G27" s="127"/>
    </row>
    <row r="28" spans="1:7" x14ac:dyDescent="0.25">
      <c r="A28" s="127" t="s">
        <v>9283</v>
      </c>
      <c r="B28" s="127" t="s">
        <v>7466</v>
      </c>
      <c r="C28" s="128" cm="1">
        <f t="array" ref="C28">IF(ROW() &lt; ROW(INDEX(institutions[resource_ID],ROWS(institutions[resource_ID]))), COUNTIF(INDEX(institutions[resource_ID],1):institutions[[#This Row],[resource_ID]],institutions[[#This Row],[resource_ID]]), "")</f>
        <v>1</v>
      </c>
      <c r="D28" s="127" t="s">
        <v>8657</v>
      </c>
      <c r="E28" s="127"/>
      <c r="F28" s="127"/>
      <c r="G28" s="127"/>
    </row>
    <row r="29" spans="1:7" x14ac:dyDescent="0.25">
      <c r="A29" s="127" t="s">
        <v>9284</v>
      </c>
      <c r="B29" s="127" t="s">
        <v>7466</v>
      </c>
      <c r="C29" s="128" cm="1">
        <f t="array" ref="C29">IF(ROW() &lt; ROW(INDEX(institutions[resource_ID],ROWS(institutions[resource_ID]))), COUNTIF(INDEX(institutions[resource_ID],1):institutions[[#This Row],[resource_ID]],institutions[[#This Row],[resource_ID]]), "")</f>
        <v>1</v>
      </c>
      <c r="D29" s="127" t="s">
        <v>8657</v>
      </c>
      <c r="E29" s="127"/>
      <c r="F29" s="127"/>
      <c r="G29" s="127"/>
    </row>
    <row r="30" spans="1:7" x14ac:dyDescent="0.25">
      <c r="A30" s="127" t="s">
        <v>9285</v>
      </c>
      <c r="B30" s="127" t="s">
        <v>7466</v>
      </c>
      <c r="C30" s="128" cm="1">
        <f t="array" ref="C30">IF(ROW() &lt; ROW(INDEX(institutions[resource_ID],ROWS(institutions[resource_ID]))), COUNTIF(INDEX(institutions[resource_ID],1):institutions[[#This Row],[resource_ID]],institutions[[#This Row],[resource_ID]]), "")</f>
        <v>1</v>
      </c>
      <c r="D30" s="127" t="s">
        <v>8657</v>
      </c>
      <c r="E30" s="127"/>
      <c r="F30" s="127"/>
      <c r="G30" s="127"/>
    </row>
    <row r="31" spans="1:7" x14ac:dyDescent="0.25">
      <c r="A31" s="127" t="s">
        <v>9286</v>
      </c>
      <c r="B31" s="127" t="s">
        <v>7466</v>
      </c>
      <c r="C31" s="128" cm="1">
        <f t="array" ref="C31">IF(ROW() &lt; ROW(INDEX(institutions[resource_ID],ROWS(institutions[resource_ID]))), COUNTIF(INDEX(institutions[resource_ID],1):institutions[[#This Row],[resource_ID]],institutions[[#This Row],[resource_ID]]), "")</f>
        <v>1</v>
      </c>
      <c r="D31" s="127" t="s">
        <v>8657</v>
      </c>
      <c r="E31" s="127"/>
      <c r="F31" s="127"/>
      <c r="G31" s="127"/>
    </row>
    <row r="32" spans="1:7" x14ac:dyDescent="0.25">
      <c r="A32" s="127" t="s">
        <v>9287</v>
      </c>
      <c r="B32" s="127" t="s">
        <v>7466</v>
      </c>
      <c r="C32" s="128" cm="1">
        <f t="array" ref="C32">IF(ROW() &lt; ROW(INDEX(institutions[resource_ID],ROWS(institutions[resource_ID]))), COUNTIF(INDEX(institutions[resource_ID],1):institutions[[#This Row],[resource_ID]],institutions[[#This Row],[resource_ID]]), "")</f>
        <v>1</v>
      </c>
      <c r="D32" s="127" t="s">
        <v>8657</v>
      </c>
      <c r="E32" s="127"/>
      <c r="F32" s="127"/>
      <c r="G32" s="127"/>
    </row>
    <row r="33" spans="1:7" x14ac:dyDescent="0.25">
      <c r="A33" s="127" t="s">
        <v>9288</v>
      </c>
      <c r="B33" s="127" t="s">
        <v>7466</v>
      </c>
      <c r="C33" s="128" cm="1">
        <f t="array" ref="C33">IF(ROW() &lt; ROW(INDEX(institutions[resource_ID],ROWS(institutions[resource_ID]))), COUNTIF(INDEX(institutions[resource_ID],1):institutions[[#This Row],[resource_ID]],institutions[[#This Row],[resource_ID]]), "")</f>
        <v>1</v>
      </c>
      <c r="D33" s="127" t="s">
        <v>8657</v>
      </c>
      <c r="E33" s="127"/>
      <c r="F33" s="127"/>
      <c r="G33" s="127"/>
    </row>
    <row r="34" spans="1:7" x14ac:dyDescent="0.25">
      <c r="A34" s="127" t="s">
        <v>9289</v>
      </c>
      <c r="B34" s="127" t="s">
        <v>7466</v>
      </c>
      <c r="C34" s="128" cm="1">
        <f t="array" ref="C34">IF(ROW() &lt; ROW(INDEX(institutions[resource_ID],ROWS(institutions[resource_ID]))), COUNTIF(INDEX(institutions[resource_ID],1):institutions[[#This Row],[resource_ID]],institutions[[#This Row],[resource_ID]]), "")</f>
        <v>1</v>
      </c>
      <c r="D34" s="127" t="s">
        <v>8657</v>
      </c>
      <c r="E34" s="127"/>
      <c r="F34" s="127"/>
      <c r="G34" s="127"/>
    </row>
    <row r="35" spans="1:7" x14ac:dyDescent="0.25">
      <c r="A35" s="127" t="s">
        <v>9290</v>
      </c>
      <c r="B35" s="127" t="s">
        <v>7466</v>
      </c>
      <c r="C35" s="128" cm="1">
        <f t="array" ref="C35">IF(ROW() &lt; ROW(INDEX(institutions[resource_ID],ROWS(institutions[resource_ID]))), COUNTIF(INDEX(institutions[resource_ID],1):institutions[[#This Row],[resource_ID]],institutions[[#This Row],[resource_ID]]), "")</f>
        <v>1</v>
      </c>
      <c r="D35" s="127" t="s">
        <v>8657</v>
      </c>
      <c r="E35" s="127"/>
      <c r="F35" s="127"/>
      <c r="G35" s="127"/>
    </row>
    <row r="36" spans="1:7" x14ac:dyDescent="0.25">
      <c r="A36" s="127" t="s">
        <v>9291</v>
      </c>
      <c r="B36" s="127" t="s">
        <v>7466</v>
      </c>
      <c r="C36" s="128" cm="1">
        <f t="array" ref="C36">IF(ROW() &lt; ROW(INDEX(institutions[resource_ID],ROWS(institutions[resource_ID]))), COUNTIF(INDEX(institutions[resource_ID],1):institutions[[#This Row],[resource_ID]],institutions[[#This Row],[resource_ID]]), "")</f>
        <v>1</v>
      </c>
      <c r="D36" s="127" t="s">
        <v>8657</v>
      </c>
      <c r="E36" s="127"/>
      <c r="F36" s="127"/>
      <c r="G36" s="127"/>
    </row>
    <row r="37" spans="1:7" x14ac:dyDescent="0.25">
      <c r="A37" s="127" t="s">
        <v>9292</v>
      </c>
      <c r="B37" s="127" t="s">
        <v>7466</v>
      </c>
      <c r="C37" s="128" cm="1">
        <f t="array" ref="C37">IF(ROW() &lt; ROW(INDEX(institutions[resource_ID],ROWS(institutions[resource_ID]))), COUNTIF(INDEX(institutions[resource_ID],1):institutions[[#This Row],[resource_ID]],institutions[[#This Row],[resource_ID]]), "")</f>
        <v>1</v>
      </c>
      <c r="D37" s="127" t="s">
        <v>8657</v>
      </c>
      <c r="E37" s="127"/>
      <c r="F37" s="127"/>
      <c r="G37" s="127"/>
    </row>
    <row r="38" spans="1:7" x14ac:dyDescent="0.25">
      <c r="A38" s="127" t="s">
        <v>9293</v>
      </c>
      <c r="B38" s="127" t="s">
        <v>7466</v>
      </c>
      <c r="C38" s="128" cm="1">
        <f t="array" ref="C38">IF(ROW() &lt; ROW(INDEX(institutions[resource_ID],ROWS(institutions[resource_ID]))), COUNTIF(INDEX(institutions[resource_ID],1):institutions[[#This Row],[resource_ID]],institutions[[#This Row],[resource_ID]]), "")</f>
        <v>1</v>
      </c>
      <c r="D38" s="127" t="s">
        <v>8657</v>
      </c>
      <c r="E38" s="127"/>
      <c r="F38" s="127"/>
      <c r="G38" s="127"/>
    </row>
    <row r="39" spans="1:7" x14ac:dyDescent="0.25">
      <c r="A39" s="127" t="s">
        <v>9294</v>
      </c>
      <c r="B39" s="127" t="s">
        <v>7466</v>
      </c>
      <c r="C39" s="128" cm="1">
        <f t="array" ref="C39">IF(ROW() &lt; ROW(INDEX(institutions[resource_ID],ROWS(institutions[resource_ID]))), COUNTIF(INDEX(institutions[resource_ID],1):institutions[[#This Row],[resource_ID]],institutions[[#This Row],[resource_ID]]), "")</f>
        <v>1</v>
      </c>
      <c r="D39" s="127" t="s">
        <v>8657</v>
      </c>
      <c r="E39" s="127"/>
      <c r="F39" s="127"/>
      <c r="G39" s="127"/>
    </row>
    <row r="40" spans="1:7" x14ac:dyDescent="0.25">
      <c r="A40" s="127" t="s">
        <v>9295</v>
      </c>
      <c r="B40" s="127" t="s">
        <v>7466</v>
      </c>
      <c r="C40" s="128" cm="1">
        <f t="array" ref="C40">IF(ROW() &lt; ROW(INDEX(institutions[resource_ID],ROWS(institutions[resource_ID]))), COUNTIF(INDEX(institutions[resource_ID],1):institutions[[#This Row],[resource_ID]],institutions[[#This Row],[resource_ID]]), "")</f>
        <v>1</v>
      </c>
      <c r="D40" s="127" t="s">
        <v>8657</v>
      </c>
      <c r="E40" s="127"/>
      <c r="F40" s="127"/>
      <c r="G40" s="127"/>
    </row>
    <row r="41" spans="1:7" x14ac:dyDescent="0.25">
      <c r="A41" s="127" t="s">
        <v>9296</v>
      </c>
      <c r="B41" s="127" t="s">
        <v>7466</v>
      </c>
      <c r="C41" s="128" cm="1">
        <f t="array" ref="C41">IF(ROW() &lt; ROW(INDEX(institutions[resource_ID],ROWS(institutions[resource_ID]))), COUNTIF(INDEX(institutions[resource_ID],1):institutions[[#This Row],[resource_ID]],institutions[[#This Row],[resource_ID]]), "")</f>
        <v>1</v>
      </c>
      <c r="D41" s="127" t="s">
        <v>8657</v>
      </c>
      <c r="E41" s="127"/>
      <c r="F41" s="127"/>
      <c r="G41" s="127"/>
    </row>
    <row r="42" spans="1:7" x14ac:dyDescent="0.25">
      <c r="A42" s="127" t="s">
        <v>9297</v>
      </c>
      <c r="B42" s="127" t="s">
        <v>7466</v>
      </c>
      <c r="C42" s="128" cm="1">
        <f t="array" ref="C42">IF(ROW() &lt; ROW(INDEX(institutions[resource_ID],ROWS(institutions[resource_ID]))), COUNTIF(INDEX(institutions[resource_ID],1):institutions[[#This Row],[resource_ID]],institutions[[#This Row],[resource_ID]]), "")</f>
        <v>1</v>
      </c>
      <c r="D42" s="127" t="s">
        <v>8657</v>
      </c>
      <c r="E42" s="127"/>
      <c r="F42" s="127"/>
      <c r="G42" s="127"/>
    </row>
    <row r="43" spans="1:7" x14ac:dyDescent="0.25">
      <c r="A43" s="127" t="s">
        <v>9298</v>
      </c>
      <c r="B43" s="127" t="s">
        <v>7466</v>
      </c>
      <c r="C43" s="128" cm="1">
        <f t="array" ref="C43">IF(ROW() &lt; ROW(INDEX(institutions[resource_ID],ROWS(institutions[resource_ID]))), COUNTIF(INDEX(institutions[resource_ID],1):institutions[[#This Row],[resource_ID]],institutions[[#This Row],[resource_ID]]), "")</f>
        <v>1</v>
      </c>
      <c r="D43" s="127" t="s">
        <v>8657</v>
      </c>
      <c r="E43" s="127"/>
      <c r="F43" s="127"/>
      <c r="G43" s="127"/>
    </row>
    <row r="44" spans="1:7" x14ac:dyDescent="0.25">
      <c r="A44" s="127" t="s">
        <v>9299</v>
      </c>
      <c r="B44" s="127" t="s">
        <v>7466</v>
      </c>
      <c r="C44" s="128" cm="1">
        <f t="array" ref="C44">IF(ROW() &lt; ROW(INDEX(institutions[resource_ID],ROWS(institutions[resource_ID]))), COUNTIF(INDEX(institutions[resource_ID],1):institutions[[#This Row],[resource_ID]],institutions[[#This Row],[resource_ID]]), "")</f>
        <v>1</v>
      </c>
      <c r="D44" s="127" t="s">
        <v>8657</v>
      </c>
      <c r="E44" s="127"/>
      <c r="F44" s="127"/>
      <c r="G44" s="127"/>
    </row>
    <row r="45" spans="1:7" x14ac:dyDescent="0.25">
      <c r="A45" s="127" t="s">
        <v>9300</v>
      </c>
      <c r="B45" s="127" t="s">
        <v>7466</v>
      </c>
      <c r="C45" s="128" cm="1">
        <f t="array" ref="C45">IF(ROW() &lt; ROW(INDEX(institutions[resource_ID],ROWS(institutions[resource_ID]))), COUNTIF(INDEX(institutions[resource_ID],1):institutions[[#This Row],[resource_ID]],institutions[[#This Row],[resource_ID]]), "")</f>
        <v>1</v>
      </c>
      <c r="D45" s="127" t="s">
        <v>8657</v>
      </c>
      <c r="E45" s="127"/>
      <c r="F45" s="127"/>
      <c r="G45" s="127"/>
    </row>
    <row r="46" spans="1:7" x14ac:dyDescent="0.25">
      <c r="A46" s="127" t="s">
        <v>9301</v>
      </c>
      <c r="B46" s="127" t="s">
        <v>7466</v>
      </c>
      <c r="C46" s="128" cm="1">
        <f t="array" ref="C46">IF(ROW() &lt; ROW(INDEX(institutions[resource_ID],ROWS(institutions[resource_ID]))), COUNTIF(INDEX(institutions[resource_ID],1):institutions[[#This Row],[resource_ID]],institutions[[#This Row],[resource_ID]]), "")</f>
        <v>1</v>
      </c>
      <c r="D46" s="127" t="s">
        <v>8657</v>
      </c>
      <c r="E46" s="127"/>
      <c r="F46" s="127"/>
      <c r="G46" s="127"/>
    </row>
    <row r="47" spans="1:7" x14ac:dyDescent="0.25">
      <c r="A47" s="127" t="s">
        <v>9302</v>
      </c>
      <c r="B47" s="127" t="s">
        <v>7466</v>
      </c>
      <c r="C47" s="128" cm="1">
        <f t="array" ref="C47">IF(ROW() &lt; ROW(INDEX(institutions[resource_ID],ROWS(institutions[resource_ID]))), COUNTIF(INDEX(institutions[resource_ID],1):institutions[[#This Row],[resource_ID]],institutions[[#This Row],[resource_ID]]), "")</f>
        <v>1</v>
      </c>
      <c r="D47" s="127" t="s">
        <v>8657</v>
      </c>
      <c r="E47" s="127"/>
      <c r="F47" s="127"/>
      <c r="G47" s="127"/>
    </row>
    <row r="48" spans="1:7" x14ac:dyDescent="0.25">
      <c r="A48" s="127" t="s">
        <v>9303</v>
      </c>
      <c r="B48" s="127" t="s">
        <v>7466</v>
      </c>
      <c r="C48" s="128" cm="1">
        <f t="array" ref="C48">IF(ROW() &lt; ROW(INDEX(institutions[resource_ID],ROWS(institutions[resource_ID]))), COUNTIF(INDEX(institutions[resource_ID],1):institutions[[#This Row],[resource_ID]],institutions[[#This Row],[resource_ID]]), "")</f>
        <v>1</v>
      </c>
      <c r="D48" s="127" t="s">
        <v>8657</v>
      </c>
      <c r="E48" s="127"/>
      <c r="F48" s="127"/>
      <c r="G48" s="127"/>
    </row>
    <row r="49" spans="1:7" x14ac:dyDescent="0.25">
      <c r="A49" s="127" t="s">
        <v>9304</v>
      </c>
      <c r="B49" s="127" t="s">
        <v>7466</v>
      </c>
      <c r="C49" s="128" cm="1">
        <f t="array" ref="C49">IF(ROW() &lt; ROW(INDEX(institutions[resource_ID],ROWS(institutions[resource_ID]))), COUNTIF(INDEX(institutions[resource_ID],1):institutions[[#This Row],[resource_ID]],institutions[[#This Row],[resource_ID]]), "")</f>
        <v>1</v>
      </c>
      <c r="D49" s="127" t="s">
        <v>8657</v>
      </c>
      <c r="E49" s="127"/>
      <c r="F49" s="127"/>
      <c r="G49" s="127"/>
    </row>
    <row r="50" spans="1:7" x14ac:dyDescent="0.25">
      <c r="A50" s="127" t="s">
        <v>9305</v>
      </c>
      <c r="B50" s="127" t="s">
        <v>7466</v>
      </c>
      <c r="C50" s="128" cm="1">
        <f t="array" ref="C50">IF(ROW() &lt; ROW(INDEX(institutions[resource_ID],ROWS(institutions[resource_ID]))), COUNTIF(INDEX(institutions[resource_ID],1):institutions[[#This Row],[resource_ID]],institutions[[#This Row],[resource_ID]]), "")</f>
        <v>1</v>
      </c>
      <c r="D50" s="127" t="s">
        <v>8657</v>
      </c>
      <c r="E50" s="127"/>
      <c r="F50" s="127"/>
      <c r="G50" s="127"/>
    </row>
    <row r="51" spans="1:7" x14ac:dyDescent="0.25">
      <c r="A51" s="127" t="s">
        <v>9306</v>
      </c>
      <c r="B51" s="127" t="s">
        <v>7466</v>
      </c>
      <c r="C51" s="128" cm="1">
        <f t="array" ref="C51">IF(ROW() &lt; ROW(INDEX(institutions[resource_ID],ROWS(institutions[resource_ID]))), COUNTIF(INDEX(institutions[resource_ID],1):institutions[[#This Row],[resource_ID]],institutions[[#This Row],[resource_ID]]), "")</f>
        <v>1</v>
      </c>
      <c r="D51" s="127" t="s">
        <v>8657</v>
      </c>
      <c r="E51" s="127"/>
      <c r="F51" s="127"/>
      <c r="G51" s="127"/>
    </row>
    <row r="52" spans="1:7" x14ac:dyDescent="0.25">
      <c r="A52" s="127" t="s">
        <v>9307</v>
      </c>
      <c r="B52" s="127" t="s">
        <v>7466</v>
      </c>
      <c r="C52" s="128" cm="1">
        <f t="array" ref="C52">IF(ROW() &lt; ROW(INDEX(institutions[resource_ID],ROWS(institutions[resource_ID]))), COUNTIF(INDEX(institutions[resource_ID],1):institutions[[#This Row],[resource_ID]],institutions[[#This Row],[resource_ID]]), "")</f>
        <v>1</v>
      </c>
      <c r="D52" s="127" t="s">
        <v>8657</v>
      </c>
      <c r="E52" s="127"/>
      <c r="F52" s="127"/>
      <c r="G52" s="127"/>
    </row>
    <row r="53" spans="1:7" x14ac:dyDescent="0.25">
      <c r="A53" s="127" t="s">
        <v>9308</v>
      </c>
      <c r="B53" s="127" t="s">
        <v>7466</v>
      </c>
      <c r="C53" s="128" cm="1">
        <f t="array" ref="C53">IF(ROW() &lt; ROW(INDEX(institutions[resource_ID],ROWS(institutions[resource_ID]))), COUNTIF(INDEX(institutions[resource_ID],1):institutions[[#This Row],[resource_ID]],institutions[[#This Row],[resource_ID]]), "")</f>
        <v>1</v>
      </c>
      <c r="D53" s="127" t="s">
        <v>8657</v>
      </c>
      <c r="E53" s="127"/>
      <c r="F53" s="127"/>
      <c r="G53" s="127"/>
    </row>
    <row r="54" spans="1:7" x14ac:dyDescent="0.25">
      <c r="A54" s="127" t="s">
        <v>9309</v>
      </c>
      <c r="B54" s="127" t="s">
        <v>7466</v>
      </c>
      <c r="C54" s="128" cm="1">
        <f t="array" ref="C54">IF(ROW() &lt; ROW(INDEX(institutions[resource_ID],ROWS(institutions[resource_ID]))), COUNTIF(INDEX(institutions[resource_ID],1):institutions[[#This Row],[resource_ID]],institutions[[#This Row],[resource_ID]]), "")</f>
        <v>1</v>
      </c>
      <c r="D54" s="127" t="s">
        <v>8657</v>
      </c>
      <c r="E54" s="127"/>
      <c r="F54" s="127"/>
      <c r="G54" s="127"/>
    </row>
    <row r="55" spans="1:7" x14ac:dyDescent="0.25">
      <c r="A55" s="127" t="s">
        <v>9310</v>
      </c>
      <c r="B55" s="127" t="s">
        <v>7466</v>
      </c>
      <c r="C55" s="128" cm="1">
        <f t="array" ref="C55">IF(ROW() &lt; ROW(INDEX(institutions[resource_ID],ROWS(institutions[resource_ID]))), COUNTIF(INDEX(institutions[resource_ID],1):institutions[[#This Row],[resource_ID]],institutions[[#This Row],[resource_ID]]), "")</f>
        <v>1</v>
      </c>
      <c r="D55" s="127" t="s">
        <v>8657</v>
      </c>
      <c r="E55" s="127"/>
      <c r="F55" s="127"/>
      <c r="G55" s="127"/>
    </row>
    <row r="56" spans="1:7" x14ac:dyDescent="0.25">
      <c r="A56" s="127" t="s">
        <v>9311</v>
      </c>
      <c r="B56" s="127" t="s">
        <v>7466</v>
      </c>
      <c r="C56" s="128" cm="1">
        <f t="array" ref="C56">IF(ROW() &lt; ROW(INDEX(institutions[resource_ID],ROWS(institutions[resource_ID]))), COUNTIF(INDEX(institutions[resource_ID],1):institutions[[#This Row],[resource_ID]],institutions[[#This Row],[resource_ID]]), "")</f>
        <v>1</v>
      </c>
      <c r="D56" s="127" t="s">
        <v>8657</v>
      </c>
      <c r="E56" s="127"/>
      <c r="F56" s="127"/>
      <c r="G56" s="127"/>
    </row>
    <row r="57" spans="1:7" x14ac:dyDescent="0.25">
      <c r="A57" s="127" t="s">
        <v>9312</v>
      </c>
      <c r="B57" s="127" t="s">
        <v>7466</v>
      </c>
      <c r="C57" s="128" cm="1">
        <f t="array" ref="C57">IF(ROW() &lt; ROW(INDEX(institutions[resource_ID],ROWS(institutions[resource_ID]))), COUNTIF(INDEX(institutions[resource_ID],1):institutions[[#This Row],[resource_ID]],institutions[[#This Row],[resource_ID]]), "")</f>
        <v>1</v>
      </c>
      <c r="D57" s="127" t="s">
        <v>8657</v>
      </c>
      <c r="E57" s="127"/>
      <c r="F57" s="127"/>
      <c r="G57" s="127"/>
    </row>
    <row r="58" spans="1:7" x14ac:dyDescent="0.25">
      <c r="A58" s="127" t="s">
        <v>9313</v>
      </c>
      <c r="B58" s="127" t="s">
        <v>7466</v>
      </c>
      <c r="C58" s="128" cm="1">
        <f t="array" ref="C58">IF(ROW() &lt; ROW(INDEX(institutions[resource_ID],ROWS(institutions[resource_ID]))), COUNTIF(INDEX(institutions[resource_ID],1):institutions[[#This Row],[resource_ID]],institutions[[#This Row],[resource_ID]]), "")</f>
        <v>1</v>
      </c>
      <c r="D58" s="127" t="s">
        <v>8657</v>
      </c>
      <c r="E58" s="127"/>
      <c r="F58" s="127"/>
      <c r="G58" s="127"/>
    </row>
    <row r="59" spans="1:7" x14ac:dyDescent="0.25">
      <c r="A59" s="127" t="s">
        <v>9314</v>
      </c>
      <c r="B59" s="127" t="s">
        <v>7466</v>
      </c>
      <c r="C59" s="128" cm="1">
        <f t="array" ref="C59">IF(ROW() &lt; ROW(INDEX(institutions[resource_ID],ROWS(institutions[resource_ID]))), COUNTIF(INDEX(institutions[resource_ID],1):institutions[[#This Row],[resource_ID]],institutions[[#This Row],[resource_ID]]), "")</f>
        <v>1</v>
      </c>
      <c r="D59" s="127" t="s">
        <v>8657</v>
      </c>
      <c r="E59" s="127"/>
      <c r="F59" s="127"/>
      <c r="G59" s="127"/>
    </row>
    <row r="60" spans="1:7" x14ac:dyDescent="0.25">
      <c r="A60" s="127" t="s">
        <v>9366</v>
      </c>
      <c r="B60" s="127" t="s">
        <v>7466</v>
      </c>
      <c r="C60" s="128" cm="1">
        <f t="array" ref="C60">IF(ROW() &lt; ROW(INDEX(institutions[resource_ID],ROWS(institutions[resource_ID]))), COUNTIF(INDEX(institutions[resource_ID],1):institutions[[#This Row],[resource_ID]],institutions[[#This Row],[resource_ID]]), "")</f>
        <v>1</v>
      </c>
      <c r="D60" s="127" t="s">
        <v>8890</v>
      </c>
      <c r="E60" s="127"/>
      <c r="F60" s="127" t="s">
        <v>8834</v>
      </c>
      <c r="G60" s="127"/>
    </row>
    <row r="61" spans="1:7" x14ac:dyDescent="0.25">
      <c r="A61" s="127" t="s">
        <v>9366</v>
      </c>
      <c r="B61" s="127" t="s">
        <v>7466</v>
      </c>
      <c r="C61" s="128" cm="1">
        <f t="array" ref="C61">IF(ROW() &lt; ROW(INDEX(institutions[resource_ID],ROWS(institutions[resource_ID]))), COUNTIF(INDEX(institutions[resource_ID],1):institutions[[#This Row],[resource_ID]],institutions[[#This Row],[resource_ID]]), "")</f>
        <v>2</v>
      </c>
      <c r="D61" s="127" t="s">
        <v>8891</v>
      </c>
      <c r="E61" s="127"/>
      <c r="F61" s="127"/>
      <c r="G61" s="127"/>
    </row>
    <row r="62" spans="1:7" x14ac:dyDescent="0.25">
      <c r="A62" s="127" t="s">
        <v>9366</v>
      </c>
      <c r="B62" s="127" t="s">
        <v>7466</v>
      </c>
      <c r="C62" s="128" cm="1">
        <f t="array" ref="C62">IF(ROW() &lt; ROW(INDEX(institutions[resource_ID],ROWS(institutions[resource_ID]))), COUNTIF(INDEX(institutions[resource_ID],1):institutions[[#This Row],[resource_ID]],institutions[[#This Row],[resource_ID]]), "")</f>
        <v>3</v>
      </c>
      <c r="D62" s="127" t="s">
        <v>8892</v>
      </c>
      <c r="E62" s="127"/>
      <c r="F62" s="127" t="s">
        <v>8834</v>
      </c>
      <c r="G62" s="127"/>
    </row>
    <row r="63" spans="1:7" x14ac:dyDescent="0.25">
      <c r="A63" s="127" t="s">
        <v>9366</v>
      </c>
      <c r="B63" s="127" t="s">
        <v>7466</v>
      </c>
      <c r="C63" s="128" cm="1">
        <f t="array" ref="C63">IF(ROW() &lt; ROW(INDEX(institutions[resource_ID],ROWS(institutions[resource_ID]))), COUNTIF(INDEX(institutions[resource_ID],1):institutions[[#This Row],[resource_ID]],institutions[[#This Row],[resource_ID]]), "")</f>
        <v>4</v>
      </c>
      <c r="D63" s="127" t="s">
        <v>8893</v>
      </c>
      <c r="E63" s="127" t="s">
        <v>694</v>
      </c>
      <c r="F63" s="127"/>
      <c r="G63" s="127"/>
    </row>
    <row r="64" spans="1:7" x14ac:dyDescent="0.25">
      <c r="A64" s="127" t="s">
        <v>9367</v>
      </c>
      <c r="B64" s="127" t="s">
        <v>7466</v>
      </c>
      <c r="C64" s="128" cm="1">
        <f t="array" ref="C64">IF(ROW() &lt; ROW(INDEX(institutions[resource_ID],ROWS(institutions[resource_ID]))), COUNTIF(INDEX(institutions[resource_ID],1):institutions[[#This Row],[resource_ID]],institutions[[#This Row],[resource_ID]]), "")</f>
        <v>1</v>
      </c>
      <c r="D64" s="127" t="s">
        <v>8890</v>
      </c>
      <c r="E64" s="127"/>
      <c r="F64" s="127"/>
      <c r="G64" s="127"/>
    </row>
    <row r="65" spans="1:7" x14ac:dyDescent="0.25">
      <c r="A65" s="127" t="s">
        <v>9367</v>
      </c>
      <c r="B65" s="127" t="s">
        <v>7466</v>
      </c>
      <c r="C65" s="128" cm="1">
        <f t="array" ref="C65">IF(ROW() &lt; ROW(INDEX(institutions[resource_ID],ROWS(institutions[resource_ID]))), COUNTIF(INDEX(institutions[resource_ID],1):institutions[[#This Row],[resource_ID]],institutions[[#This Row],[resource_ID]]), "")</f>
        <v>2</v>
      </c>
      <c r="D65" s="127" t="s">
        <v>8891</v>
      </c>
      <c r="E65" s="127"/>
      <c r="F65" s="127"/>
      <c r="G65" s="127"/>
    </row>
    <row r="66" spans="1:7" x14ac:dyDescent="0.25">
      <c r="A66" s="127" t="s">
        <v>9367</v>
      </c>
      <c r="B66" s="127" t="s">
        <v>7466</v>
      </c>
      <c r="C66" s="128" cm="1">
        <f t="array" ref="C66">IF(ROW() &lt; ROW(INDEX(institutions[resource_ID],ROWS(institutions[resource_ID]))), COUNTIF(INDEX(institutions[resource_ID],1):institutions[[#This Row],[resource_ID]],institutions[[#This Row],[resource_ID]]), "")</f>
        <v>3</v>
      </c>
      <c r="D66" s="127" t="s">
        <v>8892</v>
      </c>
      <c r="E66" s="127"/>
      <c r="F66" s="127"/>
      <c r="G66" s="127"/>
    </row>
    <row r="67" spans="1:7" x14ac:dyDescent="0.25">
      <c r="A67" s="127" t="s">
        <v>9367</v>
      </c>
      <c r="B67" s="127" t="s">
        <v>7466</v>
      </c>
      <c r="C67" s="128" cm="1">
        <f t="array" ref="C67">IF(ROW() &lt; ROW(INDEX(institutions[resource_ID],ROWS(institutions[resource_ID]))), COUNTIF(INDEX(institutions[resource_ID],1):institutions[[#This Row],[resource_ID]],institutions[[#This Row],[resource_ID]]), "")</f>
        <v>4</v>
      </c>
      <c r="D67" s="127" t="s">
        <v>8893</v>
      </c>
      <c r="E67" s="127"/>
      <c r="F67" s="127"/>
      <c r="G67" s="127"/>
    </row>
    <row r="68" spans="1:7" x14ac:dyDescent="0.25">
      <c r="A68" s="127" t="s">
        <v>9368</v>
      </c>
      <c r="B68" s="127" t="s">
        <v>7466</v>
      </c>
      <c r="C68" s="128" cm="1">
        <f t="array" ref="C68">IF(ROW() &lt; ROW(INDEX(institutions[resource_ID],ROWS(institutions[resource_ID]))), COUNTIF(INDEX(institutions[resource_ID],1):institutions[[#This Row],[resource_ID]],institutions[[#This Row],[resource_ID]]), "")</f>
        <v>1</v>
      </c>
      <c r="D68" s="127" t="s">
        <v>8890</v>
      </c>
      <c r="E68" s="127"/>
      <c r="F68" s="127"/>
      <c r="G68" s="127"/>
    </row>
    <row r="69" spans="1:7" x14ac:dyDescent="0.25">
      <c r="A69" s="127" t="s">
        <v>9368</v>
      </c>
      <c r="B69" s="127" t="s">
        <v>7466</v>
      </c>
      <c r="C69" s="128" cm="1">
        <f t="array" ref="C69">IF(ROW() &lt; ROW(INDEX(institutions[resource_ID],ROWS(institutions[resource_ID]))), COUNTIF(INDEX(institutions[resource_ID],1):institutions[[#This Row],[resource_ID]],institutions[[#This Row],[resource_ID]]), "")</f>
        <v>2</v>
      </c>
      <c r="D69" s="127" t="s">
        <v>8891</v>
      </c>
      <c r="E69" s="127"/>
      <c r="F69" s="127"/>
      <c r="G69" s="127"/>
    </row>
    <row r="70" spans="1:7" x14ac:dyDescent="0.25">
      <c r="A70" s="127" t="s">
        <v>9368</v>
      </c>
      <c r="B70" s="127" t="s">
        <v>7466</v>
      </c>
      <c r="C70" s="128" cm="1">
        <f t="array" ref="C70">IF(ROW() &lt; ROW(INDEX(institutions[resource_ID],ROWS(institutions[resource_ID]))), COUNTIF(INDEX(institutions[resource_ID],1):institutions[[#This Row],[resource_ID]],institutions[[#This Row],[resource_ID]]), "")</f>
        <v>3</v>
      </c>
      <c r="D70" s="127" t="s">
        <v>8892</v>
      </c>
      <c r="E70" s="127"/>
      <c r="F70" s="127"/>
      <c r="G70" s="127"/>
    </row>
    <row r="71" spans="1:7" x14ac:dyDescent="0.25">
      <c r="A71" s="127" t="s">
        <v>9368</v>
      </c>
      <c r="B71" s="127" t="s">
        <v>7466</v>
      </c>
      <c r="C71" s="128" cm="1">
        <f t="array" ref="C71">IF(ROW() &lt; ROW(INDEX(institutions[resource_ID],ROWS(institutions[resource_ID]))), COUNTIF(INDEX(institutions[resource_ID],1):institutions[[#This Row],[resource_ID]],institutions[[#This Row],[resource_ID]]), "")</f>
        <v>4</v>
      </c>
      <c r="D71" s="127" t="s">
        <v>8893</v>
      </c>
      <c r="E71" s="127"/>
      <c r="F71" s="127"/>
      <c r="G71" s="127"/>
    </row>
    <row r="72" spans="1:7" x14ac:dyDescent="0.25">
      <c r="A72" s="127" t="s">
        <v>9644</v>
      </c>
      <c r="B72" s="127" t="s">
        <v>7466</v>
      </c>
      <c r="C72" s="128" cm="1">
        <f t="array" ref="C72">IF(ROW() &lt; ROW(INDEX(institutions[resource_ID],ROWS(institutions[resource_ID]))), COUNTIF(INDEX(institutions[resource_ID],1):institutions[[#This Row],[resource_ID]],institutions[[#This Row],[resource_ID]]), "")</f>
        <v>1</v>
      </c>
      <c r="D72" s="127" t="s">
        <v>8909</v>
      </c>
      <c r="E72" s="127"/>
      <c r="F72" s="127"/>
      <c r="G72" s="127"/>
    </row>
    <row r="73" spans="1:7" x14ac:dyDescent="0.25">
      <c r="A73" s="127" t="s">
        <v>9411</v>
      </c>
      <c r="B73" s="127" t="s">
        <v>7466</v>
      </c>
      <c r="C73" s="128" cm="1">
        <f t="array" ref="C73">IF(ROW() &lt; ROW(INDEX(institutions[resource_ID],ROWS(institutions[resource_ID]))), COUNTIF(INDEX(institutions[resource_ID],1):institutions[[#This Row],[resource_ID]],institutions[[#This Row],[resource_ID]]), "")</f>
        <v>1</v>
      </c>
      <c r="D73" s="127" t="s">
        <v>8921</v>
      </c>
      <c r="E73" s="127"/>
      <c r="F73" s="127" t="s">
        <v>8834</v>
      </c>
      <c r="G73" s="127"/>
    </row>
    <row r="74" spans="1:7" x14ac:dyDescent="0.25">
      <c r="A74" s="127" t="s">
        <v>9411</v>
      </c>
      <c r="B74" s="127" t="s">
        <v>7466</v>
      </c>
      <c r="C74" s="128" cm="1">
        <f t="array" ref="C74">IF(ROW() &lt; ROW(INDEX(institutions[resource_ID],ROWS(institutions[resource_ID]))), COUNTIF(INDEX(institutions[resource_ID],1):institutions[[#This Row],[resource_ID]],institutions[[#This Row],[resource_ID]]), "")</f>
        <v>2</v>
      </c>
      <c r="D74" s="127" t="s">
        <v>8922</v>
      </c>
      <c r="E74" s="127"/>
      <c r="F74" s="127"/>
      <c r="G74" s="127"/>
    </row>
    <row r="75" spans="1:7" x14ac:dyDescent="0.25">
      <c r="A75" s="127" t="s">
        <v>9411</v>
      </c>
      <c r="B75" s="127" t="s">
        <v>7466</v>
      </c>
      <c r="C75" s="128" cm="1">
        <f t="array" ref="C75">IF(ROW() &lt; ROW(INDEX(institutions[resource_ID],ROWS(institutions[resource_ID]))), COUNTIF(INDEX(institutions[resource_ID],1):institutions[[#This Row],[resource_ID]],institutions[[#This Row],[resource_ID]]), "")</f>
        <v>3</v>
      </c>
      <c r="D75" s="127" t="s">
        <v>8923</v>
      </c>
      <c r="E75" s="127"/>
      <c r="F75" s="127" t="s">
        <v>8834</v>
      </c>
      <c r="G75" s="127"/>
    </row>
    <row r="76" spans="1:7" x14ac:dyDescent="0.25">
      <c r="A76" s="127" t="s">
        <v>9412</v>
      </c>
      <c r="B76" s="127" t="s">
        <v>7466</v>
      </c>
      <c r="C76" s="128" cm="1">
        <f t="array" ref="C76">IF(ROW() &lt; ROW(INDEX(institutions[resource_ID],ROWS(institutions[resource_ID]))), COUNTIF(INDEX(institutions[resource_ID],1):institutions[[#This Row],[resource_ID]],institutions[[#This Row],[resource_ID]]), "")</f>
        <v>1</v>
      </c>
      <c r="D76" s="127" t="s">
        <v>8921</v>
      </c>
      <c r="E76" s="127"/>
      <c r="F76" s="127" t="s">
        <v>8834</v>
      </c>
      <c r="G76" s="127"/>
    </row>
    <row r="77" spans="1:7" x14ac:dyDescent="0.25">
      <c r="A77" s="127" t="s">
        <v>9412</v>
      </c>
      <c r="B77" s="127" t="s">
        <v>7466</v>
      </c>
      <c r="C77" s="128" cm="1">
        <f t="array" ref="C77">IF(ROW() &lt; ROW(INDEX(institutions[resource_ID],ROWS(institutions[resource_ID]))), COUNTIF(INDEX(institutions[resource_ID],1):institutions[[#This Row],[resource_ID]],institutions[[#This Row],[resource_ID]]), "")</f>
        <v>2</v>
      </c>
      <c r="D77" s="127" t="s">
        <v>8922</v>
      </c>
      <c r="E77" s="127"/>
      <c r="F77" s="127"/>
      <c r="G77" s="127"/>
    </row>
    <row r="78" spans="1:7" x14ac:dyDescent="0.25">
      <c r="A78" s="127" t="s">
        <v>9412</v>
      </c>
      <c r="B78" s="127" t="s">
        <v>7466</v>
      </c>
      <c r="C78" s="128" cm="1">
        <f t="array" ref="C78">IF(ROW() &lt; ROW(INDEX(institutions[resource_ID],ROWS(institutions[resource_ID]))), COUNTIF(INDEX(institutions[resource_ID],1):institutions[[#This Row],[resource_ID]],institutions[[#This Row],[resource_ID]]), "")</f>
        <v>3</v>
      </c>
      <c r="D78" s="127" t="s">
        <v>8923</v>
      </c>
      <c r="E78" s="127"/>
      <c r="F78" s="127" t="s">
        <v>8834</v>
      </c>
      <c r="G78" s="127"/>
    </row>
    <row r="79" spans="1:7" x14ac:dyDescent="0.25">
      <c r="A79" s="127" t="s">
        <v>9413</v>
      </c>
      <c r="B79" s="127" t="s">
        <v>7466</v>
      </c>
      <c r="C79" s="128" cm="1">
        <f t="array" ref="C79">IF(ROW() &lt; ROW(INDEX(institutions[resource_ID],ROWS(institutions[resource_ID]))), COUNTIF(INDEX(institutions[resource_ID],1):institutions[[#This Row],[resource_ID]],institutions[[#This Row],[resource_ID]]), "")</f>
        <v>1</v>
      </c>
      <c r="D79" s="127" t="s">
        <v>8921</v>
      </c>
      <c r="E79" s="127"/>
      <c r="F79" s="127" t="s">
        <v>8834</v>
      </c>
      <c r="G79" s="127"/>
    </row>
    <row r="80" spans="1:7" x14ac:dyDescent="0.25">
      <c r="A80" s="127" t="s">
        <v>9413</v>
      </c>
      <c r="B80" s="127" t="s">
        <v>7466</v>
      </c>
      <c r="C80" s="128" cm="1">
        <f t="array" ref="C80">IF(ROW() &lt; ROW(INDEX(institutions[resource_ID],ROWS(institutions[resource_ID]))), COUNTIF(INDEX(institutions[resource_ID],1):institutions[[#This Row],[resource_ID]],institutions[[#This Row],[resource_ID]]), "")</f>
        <v>2</v>
      </c>
      <c r="D80" s="127" t="s">
        <v>8922</v>
      </c>
      <c r="E80" s="127"/>
      <c r="F80" s="127"/>
      <c r="G80" s="127"/>
    </row>
    <row r="81" spans="1:7" x14ac:dyDescent="0.25">
      <c r="A81" s="127" t="s">
        <v>9413</v>
      </c>
      <c r="B81" s="127" t="s">
        <v>7466</v>
      </c>
      <c r="C81" s="128" cm="1">
        <f t="array" ref="C81">IF(ROW() &lt; ROW(INDEX(institutions[resource_ID],ROWS(institutions[resource_ID]))), COUNTIF(INDEX(institutions[resource_ID],1):institutions[[#This Row],[resource_ID]],institutions[[#This Row],[resource_ID]]), "")</f>
        <v>3</v>
      </c>
      <c r="D81" s="127" t="s">
        <v>8923</v>
      </c>
      <c r="E81" s="127"/>
      <c r="F81" s="127" t="s">
        <v>8834</v>
      </c>
      <c r="G81" s="127"/>
    </row>
    <row r="82" spans="1:7" x14ac:dyDescent="0.25">
      <c r="A82" s="127" t="s">
        <v>9414</v>
      </c>
      <c r="B82" s="127" t="s">
        <v>7466</v>
      </c>
      <c r="C82" s="128" cm="1">
        <f t="array" ref="C82">IF(ROW() &lt; ROW(INDEX(institutions[resource_ID],ROWS(institutions[resource_ID]))), COUNTIF(INDEX(institutions[resource_ID],1):institutions[[#This Row],[resource_ID]],institutions[[#This Row],[resource_ID]]), "")</f>
        <v>1</v>
      </c>
      <c r="D82" s="127" t="s">
        <v>8921</v>
      </c>
      <c r="E82" s="127"/>
      <c r="F82" s="127" t="s">
        <v>8834</v>
      </c>
      <c r="G82" s="127"/>
    </row>
    <row r="83" spans="1:7" x14ac:dyDescent="0.25">
      <c r="A83" s="127" t="s">
        <v>9414</v>
      </c>
      <c r="B83" s="127" t="s">
        <v>7466</v>
      </c>
      <c r="C83" s="128" cm="1">
        <f t="array" ref="C83">IF(ROW() &lt; ROW(INDEX(institutions[resource_ID],ROWS(institutions[resource_ID]))), COUNTIF(INDEX(institutions[resource_ID],1):institutions[[#This Row],[resource_ID]],institutions[[#This Row],[resource_ID]]), "")</f>
        <v>2</v>
      </c>
      <c r="D83" s="127" t="s">
        <v>8922</v>
      </c>
      <c r="E83" s="127"/>
      <c r="F83" s="127"/>
      <c r="G83" s="127"/>
    </row>
    <row r="84" spans="1:7" x14ac:dyDescent="0.25">
      <c r="A84" s="127" t="s">
        <v>9414</v>
      </c>
      <c r="B84" s="127" t="s">
        <v>7466</v>
      </c>
      <c r="C84" s="128" cm="1">
        <f t="array" ref="C84">IF(ROW() &lt; ROW(INDEX(institutions[resource_ID],ROWS(institutions[resource_ID]))), COUNTIF(INDEX(institutions[resource_ID],1):institutions[[#This Row],[resource_ID]],institutions[[#This Row],[resource_ID]]), "")</f>
        <v>3</v>
      </c>
      <c r="D84" s="127" t="s">
        <v>8923</v>
      </c>
      <c r="E84" s="127"/>
      <c r="F84" s="127" t="s">
        <v>8834</v>
      </c>
      <c r="G84" s="127"/>
    </row>
    <row r="85" spans="1:7" x14ac:dyDescent="0.25">
      <c r="A85" s="127" t="s">
        <v>9415</v>
      </c>
      <c r="B85" s="127" t="s">
        <v>7466</v>
      </c>
      <c r="C85" s="128" cm="1">
        <f t="array" ref="C85">IF(ROW() &lt; ROW(INDEX(institutions[resource_ID],ROWS(institutions[resource_ID]))), COUNTIF(INDEX(institutions[resource_ID],1):institutions[[#This Row],[resource_ID]],institutions[[#This Row],[resource_ID]]), "")</f>
        <v>1</v>
      </c>
      <c r="D85" s="127" t="s">
        <v>8921</v>
      </c>
      <c r="E85" s="127"/>
      <c r="F85" s="127" t="s">
        <v>8834</v>
      </c>
      <c r="G85" s="127"/>
    </row>
    <row r="86" spans="1:7" x14ac:dyDescent="0.25">
      <c r="A86" s="127" t="s">
        <v>9415</v>
      </c>
      <c r="B86" s="127" t="s">
        <v>7466</v>
      </c>
      <c r="C86" s="128" cm="1">
        <f t="array" ref="C86">IF(ROW() &lt; ROW(INDEX(institutions[resource_ID],ROWS(institutions[resource_ID]))), COUNTIF(INDEX(institutions[resource_ID],1):institutions[[#This Row],[resource_ID]],institutions[[#This Row],[resource_ID]]), "")</f>
        <v>2</v>
      </c>
      <c r="D86" s="127" t="s">
        <v>8922</v>
      </c>
      <c r="E86" s="127"/>
      <c r="F86" s="127"/>
      <c r="G86" s="127"/>
    </row>
    <row r="87" spans="1:7" x14ac:dyDescent="0.25">
      <c r="A87" s="127" t="s">
        <v>9415</v>
      </c>
      <c r="B87" s="127" t="s">
        <v>7466</v>
      </c>
      <c r="C87" s="128" cm="1">
        <f t="array" ref="C87">IF(ROW() &lt; ROW(INDEX(institutions[resource_ID],ROWS(institutions[resource_ID]))), COUNTIF(INDEX(institutions[resource_ID],1):institutions[[#This Row],[resource_ID]],institutions[[#This Row],[resource_ID]]), "")</f>
        <v>3</v>
      </c>
      <c r="D87" s="127" t="s">
        <v>8923</v>
      </c>
      <c r="E87" s="127"/>
      <c r="F87" s="127" t="s">
        <v>8834</v>
      </c>
      <c r="G87" s="127"/>
    </row>
    <row r="88" spans="1:7" x14ac:dyDescent="0.25">
      <c r="A88" s="127" t="s">
        <v>9416</v>
      </c>
      <c r="B88" s="127" t="s">
        <v>7466</v>
      </c>
      <c r="C88" s="128" cm="1">
        <f t="array" ref="C88">IF(ROW() &lt; ROW(INDEX(institutions[resource_ID],ROWS(institutions[resource_ID]))), COUNTIF(INDEX(institutions[resource_ID],1):institutions[[#This Row],[resource_ID]],institutions[[#This Row],[resource_ID]]), "")</f>
        <v>1</v>
      </c>
      <c r="D88" s="127" t="s">
        <v>8921</v>
      </c>
      <c r="E88" s="127"/>
      <c r="F88" s="127" t="s">
        <v>8834</v>
      </c>
      <c r="G88" s="127"/>
    </row>
    <row r="89" spans="1:7" x14ac:dyDescent="0.25">
      <c r="A89" s="127" t="s">
        <v>9416</v>
      </c>
      <c r="B89" s="127" t="s">
        <v>7466</v>
      </c>
      <c r="C89" s="128" cm="1">
        <f t="array" ref="C89">IF(ROW() &lt; ROW(INDEX(institutions[resource_ID],ROWS(institutions[resource_ID]))), COUNTIF(INDEX(institutions[resource_ID],1):institutions[[#This Row],[resource_ID]],institutions[[#This Row],[resource_ID]]), "")</f>
        <v>2</v>
      </c>
      <c r="D89" s="127" t="s">
        <v>8922</v>
      </c>
      <c r="E89" s="127"/>
      <c r="F89" s="127"/>
      <c r="G89" s="127"/>
    </row>
    <row r="90" spans="1:7" x14ac:dyDescent="0.25">
      <c r="A90" s="127" t="s">
        <v>9416</v>
      </c>
      <c r="B90" s="127" t="s">
        <v>7466</v>
      </c>
      <c r="C90" s="128" cm="1">
        <f t="array" ref="C90">IF(ROW() &lt; ROW(INDEX(institutions[resource_ID],ROWS(institutions[resource_ID]))), COUNTIF(INDEX(institutions[resource_ID],1):institutions[[#This Row],[resource_ID]],institutions[[#This Row],[resource_ID]]), "")</f>
        <v>3</v>
      </c>
      <c r="D90" s="127" t="s">
        <v>8923</v>
      </c>
      <c r="E90" s="127"/>
      <c r="F90" s="127" t="s">
        <v>8834</v>
      </c>
      <c r="G90" s="127"/>
    </row>
    <row r="91" spans="1:7" x14ac:dyDescent="0.25">
      <c r="A91" s="127" t="s">
        <v>9417</v>
      </c>
      <c r="B91" s="127" t="s">
        <v>7466</v>
      </c>
      <c r="C91" s="128" cm="1">
        <f t="array" ref="C91">IF(ROW() &lt; ROW(INDEX(institutions[resource_ID],ROWS(institutions[resource_ID]))), COUNTIF(INDEX(institutions[resource_ID],1):institutions[[#This Row],[resource_ID]],institutions[[#This Row],[resource_ID]]), "")</f>
        <v>1</v>
      </c>
      <c r="D91" s="127" t="s">
        <v>8921</v>
      </c>
      <c r="E91" s="127"/>
      <c r="F91" s="127" t="s">
        <v>8834</v>
      </c>
      <c r="G91" s="127"/>
    </row>
    <row r="92" spans="1:7" x14ac:dyDescent="0.25">
      <c r="A92" s="127" t="s">
        <v>9417</v>
      </c>
      <c r="B92" s="127" t="s">
        <v>7466</v>
      </c>
      <c r="C92" s="128" cm="1">
        <f t="array" ref="C92">IF(ROW() &lt; ROW(INDEX(institutions[resource_ID],ROWS(institutions[resource_ID]))), COUNTIF(INDEX(institutions[resource_ID],1):institutions[[#This Row],[resource_ID]],institutions[[#This Row],[resource_ID]]), "")</f>
        <v>2</v>
      </c>
      <c r="D92" s="127" t="s">
        <v>8922</v>
      </c>
      <c r="E92" s="127"/>
      <c r="F92" s="127"/>
      <c r="G92" s="127"/>
    </row>
    <row r="93" spans="1:7" x14ac:dyDescent="0.25">
      <c r="A93" s="127" t="s">
        <v>9417</v>
      </c>
      <c r="B93" s="127" t="s">
        <v>7466</v>
      </c>
      <c r="C93" s="128" cm="1">
        <f t="array" ref="C93">IF(ROW() &lt; ROW(INDEX(institutions[resource_ID],ROWS(institutions[resource_ID]))), COUNTIF(INDEX(institutions[resource_ID],1):institutions[[#This Row],[resource_ID]],institutions[[#This Row],[resource_ID]]), "")</f>
        <v>3</v>
      </c>
      <c r="D93" s="127" t="s">
        <v>8923</v>
      </c>
      <c r="E93" s="127"/>
      <c r="F93" s="127" t="s">
        <v>8834</v>
      </c>
      <c r="G93" s="127"/>
    </row>
    <row r="94" spans="1:7" x14ac:dyDescent="0.25">
      <c r="A94" s="127" t="s">
        <v>9418</v>
      </c>
      <c r="B94" s="127" t="s">
        <v>7466</v>
      </c>
      <c r="C94" s="128" cm="1">
        <f t="array" ref="C94">IF(ROW() &lt; ROW(INDEX(institutions[resource_ID],ROWS(institutions[resource_ID]))), COUNTIF(INDEX(institutions[resource_ID],1):institutions[[#This Row],[resource_ID]],institutions[[#This Row],[resource_ID]]), "")</f>
        <v>1</v>
      </c>
      <c r="D94" s="127" t="s">
        <v>8921</v>
      </c>
      <c r="E94" s="127"/>
      <c r="F94" s="127" t="s">
        <v>8834</v>
      </c>
      <c r="G94" s="127"/>
    </row>
    <row r="95" spans="1:7" x14ac:dyDescent="0.25">
      <c r="A95" s="127" t="s">
        <v>9418</v>
      </c>
      <c r="B95" s="127" t="s">
        <v>7466</v>
      </c>
      <c r="C95" s="128" cm="1">
        <f t="array" ref="C95">IF(ROW() &lt; ROW(INDEX(institutions[resource_ID],ROWS(institutions[resource_ID]))), COUNTIF(INDEX(institutions[resource_ID],1):institutions[[#This Row],[resource_ID]],institutions[[#This Row],[resource_ID]]), "")</f>
        <v>2</v>
      </c>
      <c r="D95" s="127" t="s">
        <v>8922</v>
      </c>
      <c r="E95" s="127"/>
      <c r="F95" s="127"/>
      <c r="G95" s="127"/>
    </row>
    <row r="96" spans="1:7" x14ac:dyDescent="0.25">
      <c r="A96" s="127" t="s">
        <v>9418</v>
      </c>
      <c r="B96" s="127" t="s">
        <v>7466</v>
      </c>
      <c r="C96" s="128" cm="1">
        <f t="array" ref="C96">IF(ROW() &lt; ROW(INDEX(institutions[resource_ID],ROWS(institutions[resource_ID]))), COUNTIF(INDEX(institutions[resource_ID],1):institutions[[#This Row],[resource_ID]],institutions[[#This Row],[resource_ID]]), "")</f>
        <v>3</v>
      </c>
      <c r="D96" s="127" t="s">
        <v>8923</v>
      </c>
      <c r="E96" s="127"/>
      <c r="F96" s="127" t="s">
        <v>8834</v>
      </c>
      <c r="G96" s="127"/>
    </row>
    <row r="97" spans="1:7" x14ac:dyDescent="0.25">
      <c r="A97" s="127" t="s">
        <v>9419</v>
      </c>
      <c r="B97" s="127" t="s">
        <v>7466</v>
      </c>
      <c r="C97" s="128" cm="1">
        <f t="array" ref="C97">IF(ROW() &lt; ROW(INDEX(institutions[resource_ID],ROWS(institutions[resource_ID]))), COUNTIF(INDEX(institutions[resource_ID],1):institutions[[#This Row],[resource_ID]],institutions[[#This Row],[resource_ID]]), "")</f>
        <v>1</v>
      </c>
      <c r="D97" s="127" t="s">
        <v>8921</v>
      </c>
      <c r="E97" s="127"/>
      <c r="F97" s="127" t="s">
        <v>8834</v>
      </c>
      <c r="G97" s="127"/>
    </row>
    <row r="98" spans="1:7" x14ac:dyDescent="0.25">
      <c r="A98" s="127" t="s">
        <v>9419</v>
      </c>
      <c r="B98" s="127" t="s">
        <v>7466</v>
      </c>
      <c r="C98" s="128" cm="1">
        <f t="array" ref="C98">IF(ROW() &lt; ROW(INDEX(institutions[resource_ID],ROWS(institutions[resource_ID]))), COUNTIF(INDEX(institutions[resource_ID],1):institutions[[#This Row],[resource_ID]],institutions[[#This Row],[resource_ID]]), "")</f>
        <v>2</v>
      </c>
      <c r="D98" s="127" t="s">
        <v>8922</v>
      </c>
      <c r="E98" s="127"/>
      <c r="F98" s="127"/>
      <c r="G98" s="127"/>
    </row>
    <row r="99" spans="1:7" x14ac:dyDescent="0.25">
      <c r="A99" s="127" t="s">
        <v>9419</v>
      </c>
      <c r="B99" s="127" t="s">
        <v>7466</v>
      </c>
      <c r="C99" s="128" cm="1">
        <f t="array" ref="C99">IF(ROW() &lt; ROW(INDEX(institutions[resource_ID],ROWS(institutions[resource_ID]))), COUNTIF(INDEX(institutions[resource_ID],1):institutions[[#This Row],[resource_ID]],institutions[[#This Row],[resource_ID]]), "")</f>
        <v>3</v>
      </c>
      <c r="D99" s="127" t="s">
        <v>8923</v>
      </c>
      <c r="E99" s="127"/>
      <c r="F99" s="127" t="s">
        <v>8834</v>
      </c>
      <c r="G99" s="127"/>
    </row>
    <row r="100" spans="1:7" x14ac:dyDescent="0.25">
      <c r="A100" s="127" t="s">
        <v>9420</v>
      </c>
      <c r="B100" s="127" t="s">
        <v>7466</v>
      </c>
      <c r="C100" s="128" cm="1">
        <f t="array" ref="C100">IF(ROW() &lt; ROW(INDEX(institutions[resource_ID],ROWS(institutions[resource_ID]))), COUNTIF(INDEX(institutions[resource_ID],1):institutions[[#This Row],[resource_ID]],institutions[[#This Row],[resource_ID]]), "")</f>
        <v>1</v>
      </c>
      <c r="D100" s="127" t="s">
        <v>8921</v>
      </c>
      <c r="E100" s="127"/>
      <c r="F100" s="127" t="s">
        <v>8834</v>
      </c>
      <c r="G100" s="127"/>
    </row>
    <row r="101" spans="1:7" x14ac:dyDescent="0.25">
      <c r="A101" s="127" t="s">
        <v>9420</v>
      </c>
      <c r="B101" s="127" t="s">
        <v>7466</v>
      </c>
      <c r="C101" s="128" cm="1">
        <f t="array" ref="C101">IF(ROW() &lt; ROW(INDEX(institutions[resource_ID],ROWS(institutions[resource_ID]))), COUNTIF(INDEX(institutions[resource_ID],1):institutions[[#This Row],[resource_ID]],institutions[[#This Row],[resource_ID]]), "")</f>
        <v>2</v>
      </c>
      <c r="D101" s="127" t="s">
        <v>8922</v>
      </c>
      <c r="E101" s="127"/>
      <c r="F101" s="127"/>
      <c r="G101" s="127"/>
    </row>
    <row r="102" spans="1:7" x14ac:dyDescent="0.25">
      <c r="A102" s="127" t="s">
        <v>9420</v>
      </c>
      <c r="B102" s="127" t="s">
        <v>7466</v>
      </c>
      <c r="C102" s="128" cm="1">
        <f t="array" ref="C102">IF(ROW() &lt; ROW(INDEX(institutions[resource_ID],ROWS(institutions[resource_ID]))), COUNTIF(INDEX(institutions[resource_ID],1):institutions[[#This Row],[resource_ID]],institutions[[#This Row],[resource_ID]]), "")</f>
        <v>3</v>
      </c>
      <c r="D102" s="127" t="s">
        <v>8923</v>
      </c>
      <c r="E102" s="127"/>
      <c r="F102" s="127" t="s">
        <v>8834</v>
      </c>
      <c r="G102" s="127"/>
    </row>
    <row r="103" spans="1:7" x14ac:dyDescent="0.25">
      <c r="A103" s="127" t="s">
        <v>9421</v>
      </c>
      <c r="B103" s="127" t="s">
        <v>7466</v>
      </c>
      <c r="C103" s="128" cm="1">
        <f t="array" ref="C103">IF(ROW() &lt; ROW(INDEX(institutions[resource_ID],ROWS(institutions[resource_ID]))), COUNTIF(INDEX(institutions[resource_ID],1):institutions[[#This Row],[resource_ID]],institutions[[#This Row],[resource_ID]]), "")</f>
        <v>1</v>
      </c>
      <c r="D103" s="127" t="s">
        <v>8921</v>
      </c>
      <c r="E103" s="127"/>
      <c r="F103" s="127" t="s">
        <v>8834</v>
      </c>
      <c r="G103" s="127"/>
    </row>
    <row r="104" spans="1:7" x14ac:dyDescent="0.25">
      <c r="A104" s="127" t="s">
        <v>9421</v>
      </c>
      <c r="B104" s="127" t="s">
        <v>7466</v>
      </c>
      <c r="C104" s="128" cm="1">
        <f t="array" ref="C104">IF(ROW() &lt; ROW(INDEX(institutions[resource_ID],ROWS(institutions[resource_ID]))), COUNTIF(INDEX(institutions[resource_ID],1):institutions[[#This Row],[resource_ID]],institutions[[#This Row],[resource_ID]]), "")</f>
        <v>2</v>
      </c>
      <c r="D104" s="127" t="s">
        <v>8922</v>
      </c>
      <c r="E104" s="127"/>
      <c r="F104" s="127"/>
      <c r="G104" s="127"/>
    </row>
    <row r="105" spans="1:7" x14ac:dyDescent="0.25">
      <c r="A105" s="127" t="s">
        <v>9421</v>
      </c>
      <c r="B105" s="127" t="s">
        <v>7466</v>
      </c>
      <c r="C105" s="128" cm="1">
        <f t="array" ref="C105">IF(ROW() &lt; ROW(INDEX(institutions[resource_ID],ROWS(institutions[resource_ID]))), COUNTIF(INDEX(institutions[resource_ID],1):institutions[[#This Row],[resource_ID]],institutions[[#This Row],[resource_ID]]), "")</f>
        <v>3</v>
      </c>
      <c r="D105" s="127" t="s">
        <v>8923</v>
      </c>
      <c r="E105" s="127"/>
      <c r="F105" s="127" t="s">
        <v>8834</v>
      </c>
      <c r="G105" s="127"/>
    </row>
    <row r="106" spans="1:7" x14ac:dyDescent="0.25">
      <c r="A106" s="127" t="s">
        <v>9422</v>
      </c>
      <c r="B106" s="127" t="s">
        <v>7466</v>
      </c>
      <c r="C106" s="128" cm="1">
        <f t="array" ref="C106">IF(ROW() &lt; ROW(INDEX(institutions[resource_ID],ROWS(institutions[resource_ID]))), COUNTIF(INDEX(institutions[resource_ID],1):institutions[[#This Row],[resource_ID]],institutions[[#This Row],[resource_ID]]), "")</f>
        <v>1</v>
      </c>
      <c r="D106" s="127" t="s">
        <v>8921</v>
      </c>
      <c r="E106" s="127"/>
      <c r="F106" s="127" t="s">
        <v>8834</v>
      </c>
      <c r="G106" s="127"/>
    </row>
    <row r="107" spans="1:7" x14ac:dyDescent="0.25">
      <c r="A107" s="127" t="s">
        <v>9422</v>
      </c>
      <c r="B107" s="127" t="s">
        <v>7466</v>
      </c>
      <c r="C107" s="128" cm="1">
        <f t="array" ref="C107">IF(ROW() &lt; ROW(INDEX(institutions[resource_ID],ROWS(institutions[resource_ID]))), COUNTIF(INDEX(institutions[resource_ID],1):institutions[[#This Row],[resource_ID]],institutions[[#This Row],[resource_ID]]), "")</f>
        <v>2</v>
      </c>
      <c r="D107" s="127" t="s">
        <v>8922</v>
      </c>
      <c r="E107" s="127"/>
      <c r="F107" s="127"/>
      <c r="G107" s="127"/>
    </row>
    <row r="108" spans="1:7" x14ac:dyDescent="0.25">
      <c r="A108" s="127" t="s">
        <v>9422</v>
      </c>
      <c r="B108" s="127" t="s">
        <v>7466</v>
      </c>
      <c r="C108" s="128" cm="1">
        <f t="array" ref="C108">IF(ROW() &lt; ROW(INDEX(institutions[resource_ID],ROWS(institutions[resource_ID]))), COUNTIF(INDEX(institutions[resource_ID],1):institutions[[#This Row],[resource_ID]],institutions[[#This Row],[resource_ID]]), "")</f>
        <v>3</v>
      </c>
      <c r="D108" s="127" t="s">
        <v>8923</v>
      </c>
      <c r="E108" s="127"/>
      <c r="F108" s="127" t="s">
        <v>8834</v>
      </c>
      <c r="G108" s="127"/>
    </row>
    <row r="109" spans="1:7" x14ac:dyDescent="0.25">
      <c r="A109" s="127" t="s">
        <v>9423</v>
      </c>
      <c r="B109" s="127" t="s">
        <v>7466</v>
      </c>
      <c r="C109" s="128" cm="1">
        <f t="array" ref="C109">IF(ROW() &lt; ROW(INDEX(institutions[resource_ID],ROWS(institutions[resource_ID]))), COUNTIF(INDEX(institutions[resource_ID],1):institutions[[#This Row],[resource_ID]],institutions[[#This Row],[resource_ID]]), "")</f>
        <v>1</v>
      </c>
      <c r="D109" s="127" t="s">
        <v>8921</v>
      </c>
      <c r="E109" s="127"/>
      <c r="F109" s="127" t="s">
        <v>8834</v>
      </c>
      <c r="G109" s="127"/>
    </row>
    <row r="110" spans="1:7" x14ac:dyDescent="0.25">
      <c r="A110" s="127" t="s">
        <v>9423</v>
      </c>
      <c r="B110" s="127" t="s">
        <v>7466</v>
      </c>
      <c r="C110" s="128" cm="1">
        <f t="array" ref="C110">IF(ROW() &lt; ROW(INDEX(institutions[resource_ID],ROWS(institutions[resource_ID]))), COUNTIF(INDEX(institutions[resource_ID],1):institutions[[#This Row],[resource_ID]],institutions[[#This Row],[resource_ID]]), "")</f>
        <v>2</v>
      </c>
      <c r="D110" s="127" t="s">
        <v>8922</v>
      </c>
      <c r="E110" s="127"/>
      <c r="F110" s="127"/>
      <c r="G110" s="127"/>
    </row>
    <row r="111" spans="1:7" x14ac:dyDescent="0.25">
      <c r="A111" s="127" t="s">
        <v>9423</v>
      </c>
      <c r="B111" s="127" t="s">
        <v>7466</v>
      </c>
      <c r="C111" s="128" cm="1">
        <f t="array" ref="C111">IF(ROW() &lt; ROW(INDEX(institutions[resource_ID],ROWS(institutions[resource_ID]))), COUNTIF(INDEX(institutions[resource_ID],1):institutions[[#This Row],[resource_ID]],institutions[[#This Row],[resource_ID]]), "")</f>
        <v>3</v>
      </c>
      <c r="D111" s="127" t="s">
        <v>8923</v>
      </c>
      <c r="E111" s="127"/>
      <c r="F111" s="127" t="s">
        <v>8834</v>
      </c>
      <c r="G111" s="127"/>
    </row>
    <row r="112" spans="1:7" x14ac:dyDescent="0.25">
      <c r="A112" s="127" t="s">
        <v>9424</v>
      </c>
      <c r="B112" s="127" t="s">
        <v>7466</v>
      </c>
      <c r="C112" s="128" cm="1">
        <f t="array" ref="C112">IF(ROW() &lt; ROW(INDEX(institutions[resource_ID],ROWS(institutions[resource_ID]))), COUNTIF(INDEX(institutions[resource_ID],1):institutions[[#This Row],[resource_ID]],institutions[[#This Row],[resource_ID]]), "")</f>
        <v>1</v>
      </c>
      <c r="D112" s="127" t="s">
        <v>8921</v>
      </c>
      <c r="E112" s="127"/>
      <c r="F112" s="127" t="s">
        <v>8834</v>
      </c>
      <c r="G112" s="127"/>
    </row>
    <row r="113" spans="1:7" x14ac:dyDescent="0.25">
      <c r="A113" s="127" t="s">
        <v>9424</v>
      </c>
      <c r="B113" s="127" t="s">
        <v>7466</v>
      </c>
      <c r="C113" s="128" cm="1">
        <f t="array" ref="C113">IF(ROW() &lt; ROW(INDEX(institutions[resource_ID],ROWS(institutions[resource_ID]))), COUNTIF(INDEX(institutions[resource_ID],1):institutions[[#This Row],[resource_ID]],institutions[[#This Row],[resource_ID]]), "")</f>
        <v>2</v>
      </c>
      <c r="D113" s="127" t="s">
        <v>8922</v>
      </c>
      <c r="E113" s="127"/>
      <c r="F113" s="127"/>
      <c r="G113" s="127"/>
    </row>
    <row r="114" spans="1:7" x14ac:dyDescent="0.25">
      <c r="A114" s="127" t="s">
        <v>9424</v>
      </c>
      <c r="B114" s="127" t="s">
        <v>7466</v>
      </c>
      <c r="C114" s="128" cm="1">
        <f t="array" ref="C114">IF(ROW() &lt; ROW(INDEX(institutions[resource_ID],ROWS(institutions[resource_ID]))), COUNTIF(INDEX(institutions[resource_ID],1):institutions[[#This Row],[resource_ID]],institutions[[#This Row],[resource_ID]]), "")</f>
        <v>3</v>
      </c>
      <c r="D114" s="127" t="s">
        <v>8923</v>
      </c>
      <c r="E114" s="127"/>
      <c r="F114" s="127" t="s">
        <v>8834</v>
      </c>
      <c r="G114" s="127"/>
    </row>
    <row r="115" spans="1:7" x14ac:dyDescent="0.25">
      <c r="A115" s="127" t="s">
        <v>9434</v>
      </c>
      <c r="B115" s="127" t="s">
        <v>7466</v>
      </c>
      <c r="C115" s="128" cm="1">
        <f t="array" ref="C115">IF(ROW() &lt; ROW(INDEX(institutions[resource_ID],ROWS(institutions[resource_ID]))), COUNTIF(INDEX(institutions[resource_ID],1):institutions[[#This Row],[resource_ID]],institutions[[#This Row],[resource_ID]]), "")</f>
        <v>1</v>
      </c>
      <c r="D115" s="127" t="s">
        <v>8930</v>
      </c>
      <c r="E115" s="127"/>
      <c r="F115" s="127"/>
      <c r="G115" s="127"/>
    </row>
    <row r="116" spans="1:7" x14ac:dyDescent="0.25">
      <c r="A116" s="127" t="s">
        <v>9434</v>
      </c>
      <c r="B116" s="127" t="s">
        <v>7466</v>
      </c>
      <c r="C116" s="128" cm="1">
        <f t="array" ref="C116">IF(ROW() &lt; ROW(INDEX(institutions[resource_ID],ROWS(institutions[resource_ID]))), COUNTIF(INDEX(institutions[resource_ID],1):institutions[[#This Row],[resource_ID]],institutions[[#This Row],[resource_ID]]), "")</f>
        <v>2</v>
      </c>
      <c r="D116" s="127" t="s">
        <v>8931</v>
      </c>
      <c r="E116" s="127"/>
      <c r="F116" s="127" t="s">
        <v>8834</v>
      </c>
      <c r="G116" s="127"/>
    </row>
    <row r="117" spans="1:7" x14ac:dyDescent="0.25">
      <c r="A117" s="127" t="s">
        <v>9434</v>
      </c>
      <c r="B117" s="127" t="s">
        <v>7466</v>
      </c>
      <c r="C117" s="128" cm="1">
        <f t="array" ref="C117">IF(ROW() &lt; ROW(INDEX(institutions[resource_ID],ROWS(institutions[resource_ID]))), COUNTIF(INDEX(institutions[resource_ID],1):institutions[[#This Row],[resource_ID]],institutions[[#This Row],[resource_ID]]), "")</f>
        <v>3</v>
      </c>
      <c r="D117" s="127" t="s">
        <v>8932</v>
      </c>
      <c r="E117" s="127"/>
      <c r="F117" s="127" t="s">
        <v>8834</v>
      </c>
      <c r="G117" s="127"/>
    </row>
    <row r="118" spans="1:7" x14ac:dyDescent="0.25">
      <c r="A118" s="127" t="s">
        <v>9434</v>
      </c>
      <c r="B118" s="127" t="s">
        <v>7466</v>
      </c>
      <c r="C118" s="128" cm="1">
        <f t="array" ref="C118">IF(ROW() &lt; ROW(INDEX(institutions[resource_ID],ROWS(institutions[resource_ID]))), COUNTIF(INDEX(institutions[resource_ID],1):institutions[[#This Row],[resource_ID]],institutions[[#This Row],[resource_ID]]), "")</f>
        <v>4</v>
      </c>
      <c r="D118" s="127" t="s">
        <v>8933</v>
      </c>
      <c r="E118" s="127"/>
      <c r="F118" s="127" t="s">
        <v>8834</v>
      </c>
      <c r="G118" s="127"/>
    </row>
    <row r="119" spans="1:7" x14ac:dyDescent="0.25">
      <c r="A119" s="127" t="s">
        <v>9435</v>
      </c>
      <c r="B119" s="127" t="s">
        <v>7466</v>
      </c>
      <c r="C119" s="128" cm="1">
        <f t="array" ref="C119">IF(ROW() &lt; ROW(INDEX(institutions[resource_ID],ROWS(institutions[resource_ID]))), COUNTIF(INDEX(institutions[resource_ID],1):institutions[[#This Row],[resource_ID]],institutions[[#This Row],[resource_ID]]), "")</f>
        <v>1</v>
      </c>
      <c r="D119" s="127" t="s">
        <v>8930</v>
      </c>
      <c r="E119" s="127"/>
      <c r="F119" s="127"/>
      <c r="G119" s="127"/>
    </row>
    <row r="120" spans="1:7" x14ac:dyDescent="0.25">
      <c r="A120" s="127" t="s">
        <v>9435</v>
      </c>
      <c r="B120" s="127" t="s">
        <v>7466</v>
      </c>
      <c r="C120" s="128" cm="1">
        <f t="array" ref="C120">IF(ROW() &lt; ROW(INDEX(institutions[resource_ID],ROWS(institutions[resource_ID]))), COUNTIF(INDEX(institutions[resource_ID],1):institutions[[#This Row],[resource_ID]],institutions[[#This Row],[resource_ID]]), "")</f>
        <v>2</v>
      </c>
      <c r="D120" s="127" t="s">
        <v>8931</v>
      </c>
      <c r="E120" s="127"/>
      <c r="F120" s="127"/>
      <c r="G120" s="127"/>
    </row>
    <row r="121" spans="1:7" x14ac:dyDescent="0.25">
      <c r="A121" s="127" t="s">
        <v>9435</v>
      </c>
      <c r="B121" s="127" t="s">
        <v>7466</v>
      </c>
      <c r="C121" s="128" cm="1">
        <f t="array" ref="C121">IF(ROW() &lt; ROW(INDEX(institutions[resource_ID],ROWS(institutions[resource_ID]))), COUNTIF(INDEX(institutions[resource_ID],1):institutions[[#This Row],[resource_ID]],institutions[[#This Row],[resource_ID]]), "")</f>
        <v>3</v>
      </c>
      <c r="D121" s="127" t="s">
        <v>8932</v>
      </c>
      <c r="E121" s="127"/>
      <c r="F121" s="127"/>
      <c r="G121" s="127"/>
    </row>
    <row r="122" spans="1:7" x14ac:dyDescent="0.25">
      <c r="A122" s="127" t="s">
        <v>9435</v>
      </c>
      <c r="B122" s="127" t="s">
        <v>7466</v>
      </c>
      <c r="C122" s="128" cm="1">
        <f t="array" ref="C122">IF(ROW() &lt; ROW(INDEX(institutions[resource_ID],ROWS(institutions[resource_ID]))), COUNTIF(INDEX(institutions[resource_ID],1):institutions[[#This Row],[resource_ID]],institutions[[#This Row],[resource_ID]]), "")</f>
        <v>4</v>
      </c>
      <c r="D122" s="127" t="s">
        <v>8933</v>
      </c>
      <c r="E122" s="127"/>
      <c r="F122" s="127"/>
      <c r="G122" s="127"/>
    </row>
    <row r="123" spans="1:7" x14ac:dyDescent="0.25">
      <c r="A123" s="127" t="s">
        <v>9436</v>
      </c>
      <c r="B123" s="127" t="s">
        <v>7466</v>
      </c>
      <c r="C123" s="128" cm="1">
        <f t="array" ref="C123">IF(ROW() &lt; ROW(INDEX(institutions[resource_ID],ROWS(institutions[resource_ID]))), COUNTIF(INDEX(institutions[resource_ID],1):institutions[[#This Row],[resource_ID]],institutions[[#This Row],[resource_ID]]), "")</f>
        <v>1</v>
      </c>
      <c r="D123" s="127" t="s">
        <v>8930</v>
      </c>
      <c r="E123" s="127"/>
      <c r="F123" s="127"/>
      <c r="G123" s="127"/>
    </row>
    <row r="124" spans="1:7" x14ac:dyDescent="0.25">
      <c r="A124" s="127" t="s">
        <v>9436</v>
      </c>
      <c r="B124" s="127" t="s">
        <v>7466</v>
      </c>
      <c r="C124" s="128" cm="1">
        <f t="array" ref="C124">IF(ROW() &lt; ROW(INDEX(institutions[resource_ID],ROWS(institutions[resource_ID]))), COUNTIF(INDEX(institutions[resource_ID],1):institutions[[#This Row],[resource_ID]],institutions[[#This Row],[resource_ID]]), "")</f>
        <v>2</v>
      </c>
      <c r="D124" s="127" t="s">
        <v>8931</v>
      </c>
      <c r="E124" s="127"/>
      <c r="F124" s="127"/>
      <c r="G124" s="127"/>
    </row>
    <row r="125" spans="1:7" x14ac:dyDescent="0.25">
      <c r="A125" s="127" t="s">
        <v>9436</v>
      </c>
      <c r="B125" s="127" t="s">
        <v>7466</v>
      </c>
      <c r="C125" s="128" cm="1">
        <f t="array" ref="C125">IF(ROW() &lt; ROW(INDEX(institutions[resource_ID],ROWS(institutions[resource_ID]))), COUNTIF(INDEX(institutions[resource_ID],1):institutions[[#This Row],[resource_ID]],institutions[[#This Row],[resource_ID]]), "")</f>
        <v>3</v>
      </c>
      <c r="D125" s="127" t="s">
        <v>8932</v>
      </c>
      <c r="E125" s="127"/>
      <c r="F125" s="127"/>
      <c r="G125" s="127"/>
    </row>
    <row r="126" spans="1:7" x14ac:dyDescent="0.25">
      <c r="A126" s="127" t="s">
        <v>9436</v>
      </c>
      <c r="B126" s="127" t="s">
        <v>7466</v>
      </c>
      <c r="C126" s="128" cm="1">
        <f t="array" ref="C126">IF(ROW() &lt; ROW(INDEX(institutions[resource_ID],ROWS(institutions[resource_ID]))), COUNTIF(INDEX(institutions[resource_ID],1):institutions[[#This Row],[resource_ID]],institutions[[#This Row],[resource_ID]]), "")</f>
        <v>4</v>
      </c>
      <c r="D126" s="127" t="s">
        <v>8933</v>
      </c>
      <c r="E126" s="127"/>
      <c r="F126" s="127"/>
      <c r="G126" s="127"/>
    </row>
    <row r="127" spans="1:7" x14ac:dyDescent="0.25">
      <c r="A127" s="127" t="s">
        <v>9448</v>
      </c>
      <c r="B127" s="127" t="s">
        <v>7466</v>
      </c>
      <c r="C127" s="128" cm="1">
        <f t="array" ref="C127">IF(ROW() &lt; ROW(INDEX(institutions[resource_ID],ROWS(institutions[resource_ID]))), COUNTIF(INDEX(institutions[resource_ID],1):institutions[[#This Row],[resource_ID]],institutions[[#This Row],[resource_ID]]), "")</f>
        <v>1</v>
      </c>
      <c r="D127" s="127" t="s">
        <v>8960</v>
      </c>
      <c r="E127" s="127"/>
      <c r="F127" s="127" t="s">
        <v>8834</v>
      </c>
      <c r="G127" s="127"/>
    </row>
    <row r="128" spans="1:7" x14ac:dyDescent="0.25">
      <c r="A128" s="127" t="s">
        <v>9448</v>
      </c>
      <c r="B128" s="127" t="s">
        <v>7466</v>
      </c>
      <c r="C128" s="128" cm="1">
        <f t="array" ref="C128">IF(ROW() &lt; ROW(INDEX(institutions[resource_ID],ROWS(institutions[resource_ID]))), COUNTIF(INDEX(institutions[resource_ID],1):institutions[[#This Row],[resource_ID]],institutions[[#This Row],[resource_ID]]), "")</f>
        <v>2</v>
      </c>
      <c r="D128" s="127" t="s">
        <v>8961</v>
      </c>
      <c r="E128" s="127"/>
      <c r="F128" s="127" t="s">
        <v>8834</v>
      </c>
      <c r="G128" s="127"/>
    </row>
    <row r="129" spans="1:7" x14ac:dyDescent="0.25">
      <c r="A129" s="127" t="s">
        <v>9448</v>
      </c>
      <c r="B129" s="127" t="s">
        <v>7466</v>
      </c>
      <c r="C129" s="128" cm="1">
        <f t="array" ref="C129">IF(ROW() &lt; ROW(INDEX(institutions[resource_ID],ROWS(institutions[resource_ID]))), COUNTIF(INDEX(institutions[resource_ID],1):institutions[[#This Row],[resource_ID]],institutions[[#This Row],[resource_ID]]), "")</f>
        <v>3</v>
      </c>
      <c r="D129" s="127" t="s">
        <v>8962</v>
      </c>
      <c r="E129" s="127"/>
      <c r="F129" s="127"/>
      <c r="G129" s="127"/>
    </row>
    <row r="130" spans="1:7" x14ac:dyDescent="0.25">
      <c r="A130" s="127" t="s">
        <v>9448</v>
      </c>
      <c r="B130" s="127" t="s">
        <v>7466</v>
      </c>
      <c r="C130" s="128" cm="1">
        <f t="array" ref="C130">IF(ROW() &lt; ROW(INDEX(institutions[resource_ID],ROWS(institutions[resource_ID]))), COUNTIF(INDEX(institutions[resource_ID],1):institutions[[#This Row],[resource_ID]],institutions[[#This Row],[resource_ID]]), "")</f>
        <v>4</v>
      </c>
      <c r="D130" s="127" t="s">
        <v>8963</v>
      </c>
      <c r="E130" s="127"/>
      <c r="F130" s="127" t="s">
        <v>8834</v>
      </c>
      <c r="G130" s="127"/>
    </row>
    <row r="131" spans="1:7" x14ac:dyDescent="0.25">
      <c r="A131" s="127" t="s">
        <v>9448</v>
      </c>
      <c r="B131" s="127" t="s">
        <v>7466</v>
      </c>
      <c r="C131" s="128" cm="1">
        <f t="array" ref="C131">IF(ROW() &lt; ROW(INDEX(institutions[resource_ID],ROWS(institutions[resource_ID]))), COUNTIF(INDEX(institutions[resource_ID],1):institutions[[#This Row],[resource_ID]],institutions[[#This Row],[resource_ID]]), "")</f>
        <v>5</v>
      </c>
      <c r="D131" s="127" t="s">
        <v>8964</v>
      </c>
      <c r="E131" s="127"/>
      <c r="F131" s="127" t="s">
        <v>8834</v>
      </c>
      <c r="G131" s="127"/>
    </row>
    <row r="132" spans="1:7" x14ac:dyDescent="0.25">
      <c r="A132" s="127" t="s">
        <v>9449</v>
      </c>
      <c r="B132" s="127" t="s">
        <v>7466</v>
      </c>
      <c r="C132" s="128" cm="1">
        <f t="array" ref="C132">IF(ROW() &lt; ROW(INDEX(institutions[resource_ID],ROWS(institutions[resource_ID]))), COUNTIF(INDEX(institutions[resource_ID],1):institutions[[#This Row],[resource_ID]],institutions[[#This Row],[resource_ID]]), "")</f>
        <v>1</v>
      </c>
      <c r="D132" s="127" t="s">
        <v>8960</v>
      </c>
      <c r="E132" s="127"/>
      <c r="F132" s="127"/>
      <c r="G132" s="127"/>
    </row>
    <row r="133" spans="1:7" x14ac:dyDescent="0.25">
      <c r="A133" s="127" t="s">
        <v>9449</v>
      </c>
      <c r="B133" s="127" t="s">
        <v>7466</v>
      </c>
      <c r="C133" s="128" cm="1">
        <f t="array" ref="C133">IF(ROW() &lt; ROW(INDEX(institutions[resource_ID],ROWS(institutions[resource_ID]))), COUNTIF(INDEX(institutions[resource_ID],1):institutions[[#This Row],[resource_ID]],institutions[[#This Row],[resource_ID]]), "")</f>
        <v>2</v>
      </c>
      <c r="D133" s="127" t="s">
        <v>8961</v>
      </c>
      <c r="E133" s="127"/>
      <c r="F133" s="127"/>
      <c r="G133" s="127"/>
    </row>
    <row r="134" spans="1:7" x14ac:dyDescent="0.25">
      <c r="A134" s="127" t="s">
        <v>9449</v>
      </c>
      <c r="B134" s="127" t="s">
        <v>7466</v>
      </c>
      <c r="C134" s="128" cm="1">
        <f t="array" ref="C134">IF(ROW() &lt; ROW(INDEX(institutions[resource_ID],ROWS(institutions[resource_ID]))), COUNTIF(INDEX(institutions[resource_ID],1):institutions[[#This Row],[resource_ID]],institutions[[#This Row],[resource_ID]]), "")</f>
        <v>3</v>
      </c>
      <c r="D134" s="127" t="s">
        <v>8962</v>
      </c>
      <c r="E134" s="127"/>
      <c r="F134" s="127"/>
      <c r="G134" s="127"/>
    </row>
    <row r="135" spans="1:7" x14ac:dyDescent="0.25">
      <c r="A135" s="127" t="s">
        <v>9449</v>
      </c>
      <c r="B135" s="127" t="s">
        <v>7466</v>
      </c>
      <c r="C135" s="128" cm="1">
        <f t="array" ref="C135">IF(ROW() &lt; ROW(INDEX(institutions[resource_ID],ROWS(institutions[resource_ID]))), COUNTIF(INDEX(institutions[resource_ID],1):institutions[[#This Row],[resource_ID]],institutions[[#This Row],[resource_ID]]), "")</f>
        <v>4</v>
      </c>
      <c r="D135" s="127" t="s">
        <v>8963</v>
      </c>
      <c r="E135" s="127"/>
      <c r="F135" s="127"/>
      <c r="G135" s="127"/>
    </row>
    <row r="136" spans="1:7" x14ac:dyDescent="0.25">
      <c r="A136" s="127" t="s">
        <v>9449</v>
      </c>
      <c r="B136" s="127" t="s">
        <v>7466</v>
      </c>
      <c r="C136" s="128" cm="1">
        <f t="array" ref="C136">IF(ROW() &lt; ROW(INDEX(institutions[resource_ID],ROWS(institutions[resource_ID]))), COUNTIF(INDEX(institutions[resource_ID],1):institutions[[#This Row],[resource_ID]],institutions[[#This Row],[resource_ID]]), "")</f>
        <v>5</v>
      </c>
      <c r="D136" s="127" t="s">
        <v>8964</v>
      </c>
      <c r="E136" s="127"/>
      <c r="F136" s="127"/>
      <c r="G136" s="127"/>
    </row>
    <row r="137" spans="1:7" x14ac:dyDescent="0.25">
      <c r="A137" s="127" t="s">
        <v>9450</v>
      </c>
      <c r="B137" s="127" t="s">
        <v>7466</v>
      </c>
      <c r="C137" s="128" cm="1">
        <f t="array" ref="C137">IF(ROW() &lt; ROW(INDEX(institutions[resource_ID],ROWS(institutions[resource_ID]))), COUNTIF(INDEX(institutions[resource_ID],1):institutions[[#This Row],[resource_ID]],institutions[[#This Row],[resource_ID]]), "")</f>
        <v>1</v>
      </c>
      <c r="D137" s="127" t="s">
        <v>8960</v>
      </c>
      <c r="E137" s="127"/>
      <c r="F137" s="127"/>
      <c r="G137" s="127"/>
    </row>
    <row r="138" spans="1:7" x14ac:dyDescent="0.25">
      <c r="A138" s="127" t="s">
        <v>9450</v>
      </c>
      <c r="B138" s="127" t="s">
        <v>7466</v>
      </c>
      <c r="C138" s="128" cm="1">
        <f t="array" ref="C138">IF(ROW() &lt; ROW(INDEX(institutions[resource_ID],ROWS(institutions[resource_ID]))), COUNTIF(INDEX(institutions[resource_ID],1):institutions[[#This Row],[resource_ID]],institutions[[#This Row],[resource_ID]]), "")</f>
        <v>2</v>
      </c>
      <c r="D138" s="127" t="s">
        <v>8961</v>
      </c>
      <c r="E138" s="127"/>
      <c r="F138" s="127"/>
      <c r="G138" s="127"/>
    </row>
    <row r="139" spans="1:7" x14ac:dyDescent="0.25">
      <c r="A139" s="127" t="s">
        <v>9450</v>
      </c>
      <c r="B139" s="127" t="s">
        <v>7466</v>
      </c>
      <c r="C139" s="128" cm="1">
        <f t="array" ref="C139">IF(ROW() &lt; ROW(INDEX(institutions[resource_ID],ROWS(institutions[resource_ID]))), COUNTIF(INDEX(institutions[resource_ID],1):institutions[[#This Row],[resource_ID]],institutions[[#This Row],[resource_ID]]), "")</f>
        <v>3</v>
      </c>
      <c r="D139" s="127" t="s">
        <v>8962</v>
      </c>
      <c r="E139" s="127"/>
      <c r="F139" s="127"/>
      <c r="G139" s="127"/>
    </row>
    <row r="140" spans="1:7" x14ac:dyDescent="0.25">
      <c r="A140" s="127" t="s">
        <v>9450</v>
      </c>
      <c r="B140" s="127" t="s">
        <v>7466</v>
      </c>
      <c r="C140" s="128" cm="1">
        <f t="array" ref="C140">IF(ROW() &lt; ROW(INDEX(institutions[resource_ID],ROWS(institutions[resource_ID]))), COUNTIF(INDEX(institutions[resource_ID],1):institutions[[#This Row],[resource_ID]],institutions[[#This Row],[resource_ID]]), "")</f>
        <v>4</v>
      </c>
      <c r="D140" s="127" t="s">
        <v>8963</v>
      </c>
      <c r="E140" s="127"/>
      <c r="F140" s="127"/>
      <c r="G140" s="127"/>
    </row>
    <row r="141" spans="1:7" x14ac:dyDescent="0.25">
      <c r="A141" s="127" t="s">
        <v>9450</v>
      </c>
      <c r="B141" s="127" t="s">
        <v>7466</v>
      </c>
      <c r="C141" s="128" cm="1">
        <f t="array" ref="C141">IF(ROW() &lt; ROW(INDEX(institutions[resource_ID],ROWS(institutions[resource_ID]))), COUNTIF(INDEX(institutions[resource_ID],1):institutions[[#This Row],[resource_ID]],institutions[[#This Row],[resource_ID]]), "")</f>
        <v>5</v>
      </c>
      <c r="D141" s="127" t="s">
        <v>8964</v>
      </c>
      <c r="E141" s="127"/>
      <c r="F141" s="127"/>
      <c r="G141" s="127"/>
    </row>
    <row r="142" spans="1:7" x14ac:dyDescent="0.25">
      <c r="A142" s="127" t="s">
        <v>9451</v>
      </c>
      <c r="B142" s="127" t="s">
        <v>7466</v>
      </c>
      <c r="C142" s="128" cm="1">
        <f t="array" ref="C142">IF(ROW() &lt; ROW(INDEX(institutions[resource_ID],ROWS(institutions[resource_ID]))), COUNTIF(INDEX(institutions[resource_ID],1):institutions[[#This Row],[resource_ID]],institutions[[#This Row],[resource_ID]]), "")</f>
        <v>1</v>
      </c>
      <c r="D142" s="127" t="s">
        <v>8960</v>
      </c>
      <c r="E142" s="127"/>
      <c r="F142" s="127"/>
      <c r="G142" s="127"/>
    </row>
    <row r="143" spans="1:7" x14ac:dyDescent="0.25">
      <c r="A143" s="127" t="s">
        <v>9451</v>
      </c>
      <c r="B143" s="127" t="s">
        <v>7466</v>
      </c>
      <c r="C143" s="128" cm="1">
        <f t="array" ref="C143">IF(ROW() &lt; ROW(INDEX(institutions[resource_ID],ROWS(institutions[resource_ID]))), COUNTIF(INDEX(institutions[resource_ID],1):institutions[[#This Row],[resource_ID]],institutions[[#This Row],[resource_ID]]), "")</f>
        <v>2</v>
      </c>
      <c r="D143" s="127" t="s">
        <v>8961</v>
      </c>
      <c r="E143" s="127"/>
      <c r="F143" s="127"/>
      <c r="G143" s="127"/>
    </row>
    <row r="144" spans="1:7" x14ac:dyDescent="0.25">
      <c r="A144" s="127" t="s">
        <v>9451</v>
      </c>
      <c r="B144" s="127" t="s">
        <v>7466</v>
      </c>
      <c r="C144" s="128" cm="1">
        <f t="array" ref="C144">IF(ROW() &lt; ROW(INDEX(institutions[resource_ID],ROWS(institutions[resource_ID]))), COUNTIF(INDEX(institutions[resource_ID],1):institutions[[#This Row],[resource_ID]],institutions[[#This Row],[resource_ID]]), "")</f>
        <v>3</v>
      </c>
      <c r="D144" s="127" t="s">
        <v>8962</v>
      </c>
      <c r="E144" s="127"/>
      <c r="F144" s="127"/>
      <c r="G144" s="127"/>
    </row>
    <row r="145" spans="1:7" x14ac:dyDescent="0.25">
      <c r="A145" s="127" t="s">
        <v>9451</v>
      </c>
      <c r="B145" s="127" t="s">
        <v>7466</v>
      </c>
      <c r="C145" s="128" cm="1">
        <f t="array" ref="C145">IF(ROW() &lt; ROW(INDEX(institutions[resource_ID],ROWS(institutions[resource_ID]))), COUNTIF(INDEX(institutions[resource_ID],1):institutions[[#This Row],[resource_ID]],institutions[[#This Row],[resource_ID]]), "")</f>
        <v>4</v>
      </c>
      <c r="D145" s="127" t="s">
        <v>8963</v>
      </c>
      <c r="E145" s="127"/>
      <c r="F145" s="127"/>
      <c r="G145" s="127"/>
    </row>
    <row r="146" spans="1:7" x14ac:dyDescent="0.25">
      <c r="A146" s="127" t="s">
        <v>9451</v>
      </c>
      <c r="B146" s="127" t="s">
        <v>7466</v>
      </c>
      <c r="C146" s="128" cm="1">
        <f t="array" ref="C146">IF(ROW() &lt; ROW(INDEX(institutions[resource_ID],ROWS(institutions[resource_ID]))), COUNTIF(INDEX(institutions[resource_ID],1):institutions[[#This Row],[resource_ID]],institutions[[#This Row],[resource_ID]]), "")</f>
        <v>5</v>
      </c>
      <c r="D146" s="127" t="s">
        <v>8964</v>
      </c>
      <c r="E146" s="127"/>
      <c r="F146" s="127"/>
      <c r="G146" s="127"/>
    </row>
    <row r="147" spans="1:7" x14ac:dyDescent="0.25">
      <c r="A147" s="127" t="s">
        <v>9452</v>
      </c>
      <c r="B147" s="127" t="s">
        <v>7466</v>
      </c>
      <c r="C147" s="128" cm="1">
        <f t="array" ref="C147">IF(ROW() &lt; ROW(INDEX(institutions[resource_ID],ROWS(institutions[resource_ID]))), COUNTIF(INDEX(institutions[resource_ID],1):institutions[[#This Row],[resource_ID]],institutions[[#This Row],[resource_ID]]), "")</f>
        <v>1</v>
      </c>
      <c r="D147" s="127" t="s">
        <v>8960</v>
      </c>
      <c r="E147" s="127"/>
      <c r="F147" s="127"/>
      <c r="G147" s="127"/>
    </row>
    <row r="148" spans="1:7" x14ac:dyDescent="0.25">
      <c r="A148" s="127" t="s">
        <v>9452</v>
      </c>
      <c r="B148" s="127" t="s">
        <v>7466</v>
      </c>
      <c r="C148" s="128" cm="1">
        <f t="array" ref="C148">IF(ROW() &lt; ROW(INDEX(institutions[resource_ID],ROWS(institutions[resource_ID]))), COUNTIF(INDEX(institutions[resource_ID],1):institutions[[#This Row],[resource_ID]],institutions[[#This Row],[resource_ID]]), "")</f>
        <v>2</v>
      </c>
      <c r="D148" s="127" t="s">
        <v>8961</v>
      </c>
      <c r="E148" s="127"/>
      <c r="F148" s="127"/>
      <c r="G148" s="127"/>
    </row>
    <row r="149" spans="1:7" x14ac:dyDescent="0.25">
      <c r="A149" s="127" t="s">
        <v>9452</v>
      </c>
      <c r="B149" s="127" t="s">
        <v>7466</v>
      </c>
      <c r="C149" s="128" cm="1">
        <f t="array" ref="C149">IF(ROW() &lt; ROW(INDEX(institutions[resource_ID],ROWS(institutions[resource_ID]))), COUNTIF(INDEX(institutions[resource_ID],1):institutions[[#This Row],[resource_ID]],institutions[[#This Row],[resource_ID]]), "")</f>
        <v>3</v>
      </c>
      <c r="D149" s="127" t="s">
        <v>8962</v>
      </c>
      <c r="E149" s="127"/>
      <c r="F149" s="127"/>
      <c r="G149" s="127"/>
    </row>
    <row r="150" spans="1:7" x14ac:dyDescent="0.25">
      <c r="A150" s="127" t="s">
        <v>9452</v>
      </c>
      <c r="B150" s="127" t="s">
        <v>7466</v>
      </c>
      <c r="C150" s="128" cm="1">
        <f t="array" ref="C150">IF(ROW() &lt; ROW(INDEX(institutions[resource_ID],ROWS(institutions[resource_ID]))), COUNTIF(INDEX(institutions[resource_ID],1):institutions[[#This Row],[resource_ID]],institutions[[#This Row],[resource_ID]]), "")</f>
        <v>4</v>
      </c>
      <c r="D150" s="127" t="s">
        <v>8963</v>
      </c>
      <c r="E150" s="127"/>
      <c r="F150" s="127"/>
      <c r="G150" s="127"/>
    </row>
    <row r="151" spans="1:7" x14ac:dyDescent="0.25">
      <c r="A151" s="127" t="s">
        <v>9452</v>
      </c>
      <c r="B151" s="127" t="s">
        <v>7466</v>
      </c>
      <c r="C151" s="128" cm="1">
        <f t="array" ref="C151">IF(ROW() &lt; ROW(INDEX(institutions[resource_ID],ROWS(institutions[resource_ID]))), COUNTIF(INDEX(institutions[resource_ID],1):institutions[[#This Row],[resource_ID]],institutions[[#This Row],[resource_ID]]), "")</f>
        <v>5</v>
      </c>
      <c r="D151" s="127" t="s">
        <v>8964</v>
      </c>
      <c r="E151" s="127"/>
      <c r="F151" s="127"/>
      <c r="G151" s="127"/>
    </row>
    <row r="152" spans="1:7" x14ac:dyDescent="0.25">
      <c r="A152" s="127" t="s">
        <v>9453</v>
      </c>
      <c r="B152" s="127" t="s">
        <v>7466</v>
      </c>
      <c r="C152" s="128" cm="1">
        <f t="array" ref="C152">IF(ROW() &lt; ROW(INDEX(institutions[resource_ID],ROWS(institutions[resource_ID]))), COUNTIF(INDEX(institutions[resource_ID],1):institutions[[#This Row],[resource_ID]],institutions[[#This Row],[resource_ID]]), "")</f>
        <v>1</v>
      </c>
      <c r="D152" s="127" t="s">
        <v>8960</v>
      </c>
      <c r="E152" s="127"/>
      <c r="F152" s="127"/>
      <c r="G152" s="127"/>
    </row>
    <row r="153" spans="1:7" x14ac:dyDescent="0.25">
      <c r="A153" s="127" t="s">
        <v>9453</v>
      </c>
      <c r="B153" s="127" t="s">
        <v>7466</v>
      </c>
      <c r="C153" s="128" cm="1">
        <f t="array" ref="C153">IF(ROW() &lt; ROW(INDEX(institutions[resource_ID],ROWS(institutions[resource_ID]))), COUNTIF(INDEX(institutions[resource_ID],1):institutions[[#This Row],[resource_ID]],institutions[[#This Row],[resource_ID]]), "")</f>
        <v>2</v>
      </c>
      <c r="D153" s="127" t="s">
        <v>8961</v>
      </c>
      <c r="E153" s="127"/>
      <c r="F153" s="127"/>
      <c r="G153" s="127"/>
    </row>
    <row r="154" spans="1:7" x14ac:dyDescent="0.25">
      <c r="A154" s="127" t="s">
        <v>9453</v>
      </c>
      <c r="B154" s="127" t="s">
        <v>7466</v>
      </c>
      <c r="C154" s="128" cm="1">
        <f t="array" ref="C154">IF(ROW() &lt; ROW(INDEX(institutions[resource_ID],ROWS(institutions[resource_ID]))), COUNTIF(INDEX(institutions[resource_ID],1):institutions[[#This Row],[resource_ID]],institutions[[#This Row],[resource_ID]]), "")</f>
        <v>3</v>
      </c>
      <c r="D154" s="127" t="s">
        <v>8962</v>
      </c>
      <c r="E154" s="127"/>
      <c r="F154" s="127"/>
      <c r="G154" s="127"/>
    </row>
    <row r="155" spans="1:7" x14ac:dyDescent="0.25">
      <c r="A155" s="127" t="s">
        <v>9453</v>
      </c>
      <c r="B155" s="127" t="s">
        <v>7466</v>
      </c>
      <c r="C155" s="128" cm="1">
        <f t="array" ref="C155">IF(ROW() &lt; ROW(INDEX(institutions[resource_ID],ROWS(institutions[resource_ID]))), COUNTIF(INDEX(institutions[resource_ID],1):institutions[[#This Row],[resource_ID]],institutions[[#This Row],[resource_ID]]), "")</f>
        <v>4</v>
      </c>
      <c r="D155" s="127" t="s">
        <v>8963</v>
      </c>
      <c r="E155" s="127"/>
      <c r="F155" s="127"/>
      <c r="G155" s="127"/>
    </row>
    <row r="156" spans="1:7" x14ac:dyDescent="0.25">
      <c r="A156" s="127" t="s">
        <v>9453</v>
      </c>
      <c r="B156" s="127" t="s">
        <v>7466</v>
      </c>
      <c r="C156" s="128" cm="1">
        <f t="array" ref="C156">IF(ROW() &lt; ROW(INDEX(institutions[resource_ID],ROWS(institutions[resource_ID]))), COUNTIF(INDEX(institutions[resource_ID],1):institutions[[#This Row],[resource_ID]],institutions[[#This Row],[resource_ID]]), "")</f>
        <v>5</v>
      </c>
      <c r="D156" s="127" t="s">
        <v>8964</v>
      </c>
      <c r="E156" s="127"/>
      <c r="F156" s="127"/>
      <c r="G156" s="127"/>
    </row>
    <row r="157" spans="1:7" x14ac:dyDescent="0.25">
      <c r="A157" s="127" t="s">
        <v>9454</v>
      </c>
      <c r="B157" s="127" t="s">
        <v>7466</v>
      </c>
      <c r="C157" s="128" cm="1">
        <f t="array" ref="C157">IF(ROW() &lt; ROW(INDEX(institutions[resource_ID],ROWS(institutions[resource_ID]))), COUNTIF(INDEX(institutions[resource_ID],1):institutions[[#This Row],[resource_ID]],institutions[[#This Row],[resource_ID]]), "")</f>
        <v>1</v>
      </c>
      <c r="D157" s="127" t="s">
        <v>8960</v>
      </c>
      <c r="E157" s="127"/>
      <c r="F157" s="127"/>
      <c r="G157" s="127"/>
    </row>
    <row r="158" spans="1:7" x14ac:dyDescent="0.25">
      <c r="A158" s="127" t="s">
        <v>9454</v>
      </c>
      <c r="B158" s="127" t="s">
        <v>7466</v>
      </c>
      <c r="C158" s="128" cm="1">
        <f t="array" ref="C158">IF(ROW() &lt; ROW(INDEX(institutions[resource_ID],ROWS(institutions[resource_ID]))), COUNTIF(INDEX(institutions[resource_ID],1):institutions[[#This Row],[resource_ID]],institutions[[#This Row],[resource_ID]]), "")</f>
        <v>2</v>
      </c>
      <c r="D158" s="127" t="s">
        <v>8961</v>
      </c>
      <c r="E158" s="127"/>
      <c r="F158" s="127"/>
      <c r="G158" s="127"/>
    </row>
    <row r="159" spans="1:7" x14ac:dyDescent="0.25">
      <c r="A159" s="127" t="s">
        <v>9454</v>
      </c>
      <c r="B159" s="127" t="s">
        <v>7466</v>
      </c>
      <c r="C159" s="128" cm="1">
        <f t="array" ref="C159">IF(ROW() &lt; ROW(INDEX(institutions[resource_ID],ROWS(institutions[resource_ID]))), COUNTIF(INDEX(institutions[resource_ID],1):institutions[[#This Row],[resource_ID]],institutions[[#This Row],[resource_ID]]), "")</f>
        <v>3</v>
      </c>
      <c r="D159" s="127" t="s">
        <v>8962</v>
      </c>
      <c r="E159" s="127"/>
      <c r="F159" s="127"/>
      <c r="G159" s="127"/>
    </row>
    <row r="160" spans="1:7" x14ac:dyDescent="0.25">
      <c r="A160" s="127" t="s">
        <v>9454</v>
      </c>
      <c r="B160" s="127" t="s">
        <v>7466</v>
      </c>
      <c r="C160" s="128" cm="1">
        <f t="array" ref="C160">IF(ROW() &lt; ROW(INDEX(institutions[resource_ID],ROWS(institutions[resource_ID]))), COUNTIF(INDEX(institutions[resource_ID],1):institutions[[#This Row],[resource_ID]],institutions[[#This Row],[resource_ID]]), "")</f>
        <v>4</v>
      </c>
      <c r="D160" s="127" t="s">
        <v>8963</v>
      </c>
      <c r="E160" s="127"/>
      <c r="F160" s="127"/>
      <c r="G160" s="127"/>
    </row>
    <row r="161" spans="1:7" x14ac:dyDescent="0.25">
      <c r="A161" s="127" t="s">
        <v>9454</v>
      </c>
      <c r="B161" s="127" t="s">
        <v>7466</v>
      </c>
      <c r="C161" s="128" cm="1">
        <f t="array" ref="C161">IF(ROW() &lt; ROW(INDEX(institutions[resource_ID],ROWS(institutions[resource_ID]))), COUNTIF(INDEX(institutions[resource_ID],1):institutions[[#This Row],[resource_ID]],institutions[[#This Row],[resource_ID]]), "")</f>
        <v>5</v>
      </c>
      <c r="D161" s="127" t="s">
        <v>8964</v>
      </c>
      <c r="E161" s="127"/>
      <c r="F161" s="127"/>
      <c r="G161" s="127"/>
    </row>
    <row r="162" spans="1:7" x14ac:dyDescent="0.25">
      <c r="A162" s="127" t="s">
        <v>9455</v>
      </c>
      <c r="B162" s="127" t="s">
        <v>7466</v>
      </c>
      <c r="C162" s="128" cm="1">
        <f t="array" ref="C162">IF(ROW() &lt; ROW(INDEX(institutions[resource_ID],ROWS(institutions[resource_ID]))), COUNTIF(INDEX(institutions[resource_ID],1):institutions[[#This Row],[resource_ID]],institutions[[#This Row],[resource_ID]]), "")</f>
        <v>1</v>
      </c>
      <c r="D162" s="127" t="s">
        <v>8960</v>
      </c>
      <c r="E162" s="127"/>
      <c r="F162" s="127"/>
      <c r="G162" s="127"/>
    </row>
    <row r="163" spans="1:7" x14ac:dyDescent="0.25">
      <c r="A163" s="127" t="s">
        <v>9455</v>
      </c>
      <c r="B163" s="127" t="s">
        <v>7466</v>
      </c>
      <c r="C163" s="128" cm="1">
        <f t="array" ref="C163">IF(ROW() &lt; ROW(INDEX(institutions[resource_ID],ROWS(institutions[resource_ID]))), COUNTIF(INDEX(institutions[resource_ID],1):institutions[[#This Row],[resource_ID]],institutions[[#This Row],[resource_ID]]), "")</f>
        <v>2</v>
      </c>
      <c r="D163" s="127" t="s">
        <v>8961</v>
      </c>
      <c r="E163" s="127"/>
      <c r="F163" s="127"/>
      <c r="G163" s="127"/>
    </row>
    <row r="164" spans="1:7" x14ac:dyDescent="0.25">
      <c r="A164" s="127" t="s">
        <v>9455</v>
      </c>
      <c r="B164" s="127" t="s">
        <v>7466</v>
      </c>
      <c r="C164" s="128" cm="1">
        <f t="array" ref="C164">IF(ROW() &lt; ROW(INDEX(institutions[resource_ID],ROWS(institutions[resource_ID]))), COUNTIF(INDEX(institutions[resource_ID],1):institutions[[#This Row],[resource_ID]],institutions[[#This Row],[resource_ID]]), "")</f>
        <v>3</v>
      </c>
      <c r="D164" s="127" t="s">
        <v>8962</v>
      </c>
      <c r="E164" s="127"/>
      <c r="F164" s="127"/>
      <c r="G164" s="127"/>
    </row>
    <row r="165" spans="1:7" x14ac:dyDescent="0.25">
      <c r="A165" s="127" t="s">
        <v>9455</v>
      </c>
      <c r="B165" s="127" t="s">
        <v>7466</v>
      </c>
      <c r="C165" s="128" cm="1">
        <f t="array" ref="C165">IF(ROW() &lt; ROW(INDEX(institutions[resource_ID],ROWS(institutions[resource_ID]))), COUNTIF(INDEX(institutions[resource_ID],1):institutions[[#This Row],[resource_ID]],institutions[[#This Row],[resource_ID]]), "")</f>
        <v>4</v>
      </c>
      <c r="D165" s="127" t="s">
        <v>8963</v>
      </c>
      <c r="E165" s="127"/>
      <c r="F165" s="127"/>
      <c r="G165" s="127"/>
    </row>
    <row r="166" spans="1:7" x14ac:dyDescent="0.25">
      <c r="A166" s="127" t="s">
        <v>9455</v>
      </c>
      <c r="B166" s="127" t="s">
        <v>7466</v>
      </c>
      <c r="C166" s="128" cm="1">
        <f t="array" ref="C166">IF(ROW() &lt; ROW(INDEX(institutions[resource_ID],ROWS(institutions[resource_ID]))), COUNTIF(INDEX(institutions[resource_ID],1):institutions[[#This Row],[resource_ID]],institutions[[#This Row],[resource_ID]]), "")</f>
        <v>5</v>
      </c>
      <c r="D166" s="127" t="s">
        <v>8964</v>
      </c>
      <c r="E166" s="127"/>
      <c r="F166" s="127"/>
      <c r="G166" s="127"/>
    </row>
    <row r="167" spans="1:7" x14ac:dyDescent="0.25">
      <c r="A167" s="127" t="s">
        <v>9456</v>
      </c>
      <c r="B167" s="127" t="s">
        <v>7466</v>
      </c>
      <c r="C167" s="128" cm="1">
        <f t="array" ref="C167">IF(ROW() &lt; ROW(INDEX(institutions[resource_ID],ROWS(institutions[resource_ID]))), COUNTIF(INDEX(institutions[resource_ID],1):institutions[[#This Row],[resource_ID]],institutions[[#This Row],[resource_ID]]), "")</f>
        <v>1</v>
      </c>
      <c r="D167" s="127" t="s">
        <v>8960</v>
      </c>
      <c r="E167" s="127"/>
      <c r="F167" s="127"/>
      <c r="G167" s="127"/>
    </row>
    <row r="168" spans="1:7" x14ac:dyDescent="0.25">
      <c r="A168" s="127" t="s">
        <v>9456</v>
      </c>
      <c r="B168" s="127" t="s">
        <v>7466</v>
      </c>
      <c r="C168" s="128" cm="1">
        <f t="array" ref="C168">IF(ROW() &lt; ROW(INDEX(institutions[resource_ID],ROWS(institutions[resource_ID]))), COUNTIF(INDEX(institutions[resource_ID],1):institutions[[#This Row],[resource_ID]],institutions[[#This Row],[resource_ID]]), "")</f>
        <v>2</v>
      </c>
      <c r="D168" s="127" t="s">
        <v>8961</v>
      </c>
      <c r="E168" s="127"/>
      <c r="F168" s="127"/>
      <c r="G168" s="127"/>
    </row>
    <row r="169" spans="1:7" x14ac:dyDescent="0.25">
      <c r="A169" s="127" t="s">
        <v>9456</v>
      </c>
      <c r="B169" s="127" t="s">
        <v>7466</v>
      </c>
      <c r="C169" s="128" cm="1">
        <f t="array" ref="C169">IF(ROW() &lt; ROW(INDEX(institutions[resource_ID],ROWS(institutions[resource_ID]))), COUNTIF(INDEX(institutions[resource_ID],1):institutions[[#This Row],[resource_ID]],institutions[[#This Row],[resource_ID]]), "")</f>
        <v>3</v>
      </c>
      <c r="D169" s="127" t="s">
        <v>8962</v>
      </c>
      <c r="E169" s="127"/>
      <c r="F169" s="127"/>
      <c r="G169" s="127"/>
    </row>
    <row r="170" spans="1:7" x14ac:dyDescent="0.25">
      <c r="A170" s="127" t="s">
        <v>9456</v>
      </c>
      <c r="B170" s="127" t="s">
        <v>7466</v>
      </c>
      <c r="C170" s="128" cm="1">
        <f t="array" ref="C170">IF(ROW() &lt; ROW(INDEX(institutions[resource_ID],ROWS(institutions[resource_ID]))), COUNTIF(INDEX(institutions[resource_ID],1):institutions[[#This Row],[resource_ID]],institutions[[#This Row],[resource_ID]]), "")</f>
        <v>4</v>
      </c>
      <c r="D170" s="127" t="s">
        <v>8963</v>
      </c>
      <c r="E170" s="127"/>
      <c r="F170" s="127"/>
      <c r="G170" s="127"/>
    </row>
    <row r="171" spans="1:7" x14ac:dyDescent="0.25">
      <c r="A171" s="127" t="s">
        <v>9456</v>
      </c>
      <c r="B171" s="127" t="s">
        <v>7466</v>
      </c>
      <c r="C171" s="128" cm="1">
        <f t="array" ref="C171">IF(ROW() &lt; ROW(INDEX(institutions[resource_ID],ROWS(institutions[resource_ID]))), COUNTIF(INDEX(institutions[resource_ID],1):institutions[[#This Row],[resource_ID]],institutions[[#This Row],[resource_ID]]), "")</f>
        <v>5</v>
      </c>
      <c r="D171" s="127" t="s">
        <v>8964</v>
      </c>
      <c r="E171" s="127"/>
      <c r="F171" s="127"/>
      <c r="G171" s="127"/>
    </row>
    <row r="172" spans="1:7" x14ac:dyDescent="0.25">
      <c r="A172" s="127" t="s">
        <v>9457</v>
      </c>
      <c r="B172" s="127" t="s">
        <v>7466</v>
      </c>
      <c r="C172" s="128" cm="1">
        <f t="array" ref="C172">IF(ROW() &lt; ROW(INDEX(institutions[resource_ID],ROWS(institutions[resource_ID]))), COUNTIF(INDEX(institutions[resource_ID],1):institutions[[#This Row],[resource_ID]],institutions[[#This Row],[resource_ID]]), "")</f>
        <v>1</v>
      </c>
      <c r="D172" s="127" t="s">
        <v>8960</v>
      </c>
      <c r="E172" s="127"/>
      <c r="F172" s="127"/>
      <c r="G172" s="127"/>
    </row>
    <row r="173" spans="1:7" x14ac:dyDescent="0.25">
      <c r="A173" s="127" t="s">
        <v>9457</v>
      </c>
      <c r="B173" s="127" t="s">
        <v>7466</v>
      </c>
      <c r="C173" s="128" cm="1">
        <f t="array" ref="C173">IF(ROW() &lt; ROW(INDEX(institutions[resource_ID],ROWS(institutions[resource_ID]))), COUNTIF(INDEX(institutions[resource_ID],1):institutions[[#This Row],[resource_ID]],institutions[[#This Row],[resource_ID]]), "")</f>
        <v>2</v>
      </c>
      <c r="D173" s="127" t="s">
        <v>8961</v>
      </c>
      <c r="E173" s="127"/>
      <c r="F173" s="127"/>
      <c r="G173" s="127"/>
    </row>
    <row r="174" spans="1:7" x14ac:dyDescent="0.25">
      <c r="A174" s="127" t="s">
        <v>9457</v>
      </c>
      <c r="B174" s="127" t="s">
        <v>7466</v>
      </c>
      <c r="C174" s="128" cm="1">
        <f t="array" ref="C174">IF(ROW() &lt; ROW(INDEX(institutions[resource_ID],ROWS(institutions[resource_ID]))), COUNTIF(INDEX(institutions[resource_ID],1):institutions[[#This Row],[resource_ID]],institutions[[#This Row],[resource_ID]]), "")</f>
        <v>3</v>
      </c>
      <c r="D174" s="127" t="s">
        <v>8962</v>
      </c>
      <c r="E174" s="127"/>
      <c r="F174" s="127"/>
      <c r="G174" s="127"/>
    </row>
    <row r="175" spans="1:7" x14ac:dyDescent="0.25">
      <c r="A175" s="127" t="s">
        <v>9457</v>
      </c>
      <c r="B175" s="127" t="s">
        <v>7466</v>
      </c>
      <c r="C175" s="128" cm="1">
        <f t="array" ref="C175">IF(ROW() &lt; ROW(INDEX(institutions[resource_ID],ROWS(institutions[resource_ID]))), COUNTIF(INDEX(institutions[resource_ID],1):institutions[[#This Row],[resource_ID]],institutions[[#This Row],[resource_ID]]), "")</f>
        <v>4</v>
      </c>
      <c r="D175" s="127" t="s">
        <v>8963</v>
      </c>
      <c r="E175" s="127"/>
      <c r="F175" s="127"/>
      <c r="G175" s="127"/>
    </row>
    <row r="176" spans="1:7" x14ac:dyDescent="0.25">
      <c r="A176" s="127" t="s">
        <v>9457</v>
      </c>
      <c r="B176" s="127" t="s">
        <v>7466</v>
      </c>
      <c r="C176" s="128" cm="1">
        <f t="array" ref="C176">IF(ROW() &lt; ROW(INDEX(institutions[resource_ID],ROWS(institutions[resource_ID]))), COUNTIF(INDEX(institutions[resource_ID],1):institutions[[#This Row],[resource_ID]],institutions[[#This Row],[resource_ID]]), "")</f>
        <v>5</v>
      </c>
      <c r="D176" s="127" t="s">
        <v>8964</v>
      </c>
      <c r="E176" s="127"/>
      <c r="F176" s="127"/>
      <c r="G176" s="127"/>
    </row>
    <row r="177" spans="1:7" x14ac:dyDescent="0.25">
      <c r="A177" s="127" t="s">
        <v>9458</v>
      </c>
      <c r="B177" s="127" t="s">
        <v>7466</v>
      </c>
      <c r="C177" s="128" cm="1">
        <f t="array" ref="C177">IF(ROW() &lt; ROW(INDEX(institutions[resource_ID],ROWS(institutions[resource_ID]))), COUNTIF(INDEX(institutions[resource_ID],1):institutions[[#This Row],[resource_ID]],institutions[[#This Row],[resource_ID]]), "")</f>
        <v>1</v>
      </c>
      <c r="D177" s="127" t="s">
        <v>8960</v>
      </c>
      <c r="E177" s="127"/>
      <c r="F177" s="127"/>
      <c r="G177" s="127"/>
    </row>
    <row r="178" spans="1:7" x14ac:dyDescent="0.25">
      <c r="A178" s="127" t="s">
        <v>9458</v>
      </c>
      <c r="B178" s="127" t="s">
        <v>7466</v>
      </c>
      <c r="C178" s="128" cm="1">
        <f t="array" ref="C178">IF(ROW() &lt; ROW(INDEX(institutions[resource_ID],ROWS(institutions[resource_ID]))), COUNTIF(INDEX(institutions[resource_ID],1):institutions[[#This Row],[resource_ID]],institutions[[#This Row],[resource_ID]]), "")</f>
        <v>2</v>
      </c>
      <c r="D178" s="127" t="s">
        <v>8961</v>
      </c>
      <c r="E178" s="127"/>
      <c r="F178" s="127"/>
      <c r="G178" s="127"/>
    </row>
    <row r="179" spans="1:7" x14ac:dyDescent="0.25">
      <c r="A179" s="127" t="s">
        <v>9458</v>
      </c>
      <c r="B179" s="127" t="s">
        <v>7466</v>
      </c>
      <c r="C179" s="128" cm="1">
        <f t="array" ref="C179">IF(ROW() &lt; ROW(INDEX(institutions[resource_ID],ROWS(institutions[resource_ID]))), COUNTIF(INDEX(institutions[resource_ID],1):institutions[[#This Row],[resource_ID]],institutions[[#This Row],[resource_ID]]), "")</f>
        <v>3</v>
      </c>
      <c r="D179" s="127" t="s">
        <v>8962</v>
      </c>
      <c r="E179" s="127"/>
      <c r="F179" s="127"/>
      <c r="G179" s="127"/>
    </row>
    <row r="180" spans="1:7" x14ac:dyDescent="0.25">
      <c r="A180" s="127" t="s">
        <v>9458</v>
      </c>
      <c r="B180" s="127" t="s">
        <v>7466</v>
      </c>
      <c r="C180" s="128" cm="1">
        <f t="array" ref="C180">IF(ROW() &lt; ROW(INDEX(institutions[resource_ID],ROWS(institutions[resource_ID]))), COUNTIF(INDEX(institutions[resource_ID],1):institutions[[#This Row],[resource_ID]],institutions[[#This Row],[resource_ID]]), "")</f>
        <v>4</v>
      </c>
      <c r="D180" s="127" t="s">
        <v>8963</v>
      </c>
      <c r="E180" s="127"/>
      <c r="F180" s="127"/>
      <c r="G180" s="127"/>
    </row>
    <row r="181" spans="1:7" x14ac:dyDescent="0.25">
      <c r="A181" s="127" t="s">
        <v>9458</v>
      </c>
      <c r="B181" s="127" t="s">
        <v>7466</v>
      </c>
      <c r="C181" s="128" cm="1">
        <f t="array" ref="C181">IF(ROW() &lt; ROW(INDEX(institutions[resource_ID],ROWS(institutions[resource_ID]))), COUNTIF(INDEX(institutions[resource_ID],1):institutions[[#This Row],[resource_ID]],institutions[[#This Row],[resource_ID]]), "")</f>
        <v>5</v>
      </c>
      <c r="D181" s="127" t="s">
        <v>8964</v>
      </c>
      <c r="E181" s="127"/>
      <c r="F181" s="127"/>
      <c r="G181" s="127"/>
    </row>
    <row r="182" spans="1:7" x14ac:dyDescent="0.25">
      <c r="A182" s="127" t="s">
        <v>9459</v>
      </c>
      <c r="B182" s="127" t="s">
        <v>7466</v>
      </c>
      <c r="C182" s="128" cm="1">
        <f t="array" ref="C182">IF(ROW() &lt; ROW(INDEX(institutions[resource_ID],ROWS(institutions[resource_ID]))), COUNTIF(INDEX(institutions[resource_ID],1):institutions[[#This Row],[resource_ID]],institutions[[#This Row],[resource_ID]]), "")</f>
        <v>1</v>
      </c>
      <c r="D182" s="127" t="s">
        <v>8960</v>
      </c>
      <c r="E182" s="127"/>
      <c r="F182" s="127"/>
      <c r="G182" s="127"/>
    </row>
    <row r="183" spans="1:7" x14ac:dyDescent="0.25">
      <c r="A183" s="127" t="s">
        <v>9459</v>
      </c>
      <c r="B183" s="127" t="s">
        <v>7466</v>
      </c>
      <c r="C183" s="128" cm="1">
        <f t="array" ref="C183">IF(ROW() &lt; ROW(INDEX(institutions[resource_ID],ROWS(institutions[resource_ID]))), COUNTIF(INDEX(institutions[resource_ID],1):institutions[[#This Row],[resource_ID]],institutions[[#This Row],[resource_ID]]), "")</f>
        <v>2</v>
      </c>
      <c r="D183" s="127" t="s">
        <v>8961</v>
      </c>
      <c r="E183" s="127"/>
      <c r="F183" s="127"/>
      <c r="G183" s="127"/>
    </row>
    <row r="184" spans="1:7" x14ac:dyDescent="0.25">
      <c r="A184" s="127" t="s">
        <v>9459</v>
      </c>
      <c r="B184" s="127" t="s">
        <v>7466</v>
      </c>
      <c r="C184" s="128" cm="1">
        <f t="array" ref="C184">IF(ROW() &lt; ROW(INDEX(institutions[resource_ID],ROWS(institutions[resource_ID]))), COUNTIF(INDEX(institutions[resource_ID],1):institutions[[#This Row],[resource_ID]],institutions[[#This Row],[resource_ID]]), "")</f>
        <v>3</v>
      </c>
      <c r="D184" s="127" t="s">
        <v>8962</v>
      </c>
      <c r="E184" s="127"/>
      <c r="F184" s="127"/>
      <c r="G184" s="127"/>
    </row>
    <row r="185" spans="1:7" x14ac:dyDescent="0.25">
      <c r="A185" s="127" t="s">
        <v>9459</v>
      </c>
      <c r="B185" s="127" t="s">
        <v>7466</v>
      </c>
      <c r="C185" s="128" cm="1">
        <f t="array" ref="C185">IF(ROW() &lt; ROW(INDEX(institutions[resource_ID],ROWS(institutions[resource_ID]))), COUNTIF(INDEX(institutions[resource_ID],1):institutions[[#This Row],[resource_ID]],institutions[[#This Row],[resource_ID]]), "")</f>
        <v>4</v>
      </c>
      <c r="D185" s="127" t="s">
        <v>8963</v>
      </c>
      <c r="E185" s="127"/>
      <c r="F185" s="127"/>
      <c r="G185" s="127"/>
    </row>
    <row r="186" spans="1:7" x14ac:dyDescent="0.25">
      <c r="A186" s="127" t="s">
        <v>9459</v>
      </c>
      <c r="B186" s="127" t="s">
        <v>7466</v>
      </c>
      <c r="C186" s="128" cm="1">
        <f t="array" ref="C186">IF(ROW() &lt; ROW(INDEX(institutions[resource_ID],ROWS(institutions[resource_ID]))), COUNTIF(INDEX(institutions[resource_ID],1):institutions[[#This Row],[resource_ID]],institutions[[#This Row],[resource_ID]]), "")</f>
        <v>5</v>
      </c>
      <c r="D186" s="127" t="s">
        <v>8964</v>
      </c>
      <c r="E186" s="127"/>
      <c r="F186" s="127"/>
      <c r="G186" s="127"/>
    </row>
    <row r="187" spans="1:7" x14ac:dyDescent="0.25">
      <c r="A187" s="127" t="s">
        <v>9460</v>
      </c>
      <c r="B187" s="127" t="s">
        <v>7466</v>
      </c>
      <c r="C187" s="128" cm="1">
        <f t="array" ref="C187">IF(ROW() &lt; ROW(INDEX(institutions[resource_ID],ROWS(institutions[resource_ID]))), COUNTIF(INDEX(institutions[resource_ID],1):institutions[[#This Row],[resource_ID]],institutions[[#This Row],[resource_ID]]), "")</f>
        <v>1</v>
      </c>
      <c r="D187" s="127" t="s">
        <v>8960</v>
      </c>
      <c r="E187" s="127"/>
      <c r="F187" s="127"/>
      <c r="G187" s="127"/>
    </row>
    <row r="188" spans="1:7" x14ac:dyDescent="0.25">
      <c r="A188" s="127" t="s">
        <v>9460</v>
      </c>
      <c r="B188" s="127" t="s">
        <v>7466</v>
      </c>
      <c r="C188" s="128" cm="1">
        <f t="array" ref="C188">IF(ROW() &lt; ROW(INDEX(institutions[resource_ID],ROWS(institutions[resource_ID]))), COUNTIF(INDEX(institutions[resource_ID],1):institutions[[#This Row],[resource_ID]],institutions[[#This Row],[resource_ID]]), "")</f>
        <v>2</v>
      </c>
      <c r="D188" s="127" t="s">
        <v>8961</v>
      </c>
      <c r="E188" s="127"/>
      <c r="F188" s="127"/>
      <c r="G188" s="127"/>
    </row>
    <row r="189" spans="1:7" x14ac:dyDescent="0.25">
      <c r="A189" s="127" t="s">
        <v>9460</v>
      </c>
      <c r="B189" s="127" t="s">
        <v>7466</v>
      </c>
      <c r="C189" s="128" cm="1">
        <f t="array" ref="C189">IF(ROW() &lt; ROW(INDEX(institutions[resource_ID],ROWS(institutions[resource_ID]))), COUNTIF(INDEX(institutions[resource_ID],1):institutions[[#This Row],[resource_ID]],institutions[[#This Row],[resource_ID]]), "")</f>
        <v>3</v>
      </c>
      <c r="D189" s="127" t="s">
        <v>8962</v>
      </c>
      <c r="E189" s="127"/>
      <c r="F189" s="127"/>
      <c r="G189" s="127"/>
    </row>
    <row r="190" spans="1:7" x14ac:dyDescent="0.25">
      <c r="A190" s="127" t="s">
        <v>9460</v>
      </c>
      <c r="B190" s="127" t="s">
        <v>7466</v>
      </c>
      <c r="C190" s="128" cm="1">
        <f t="array" ref="C190">IF(ROW() &lt; ROW(INDEX(institutions[resource_ID],ROWS(institutions[resource_ID]))), COUNTIF(INDEX(institutions[resource_ID],1):institutions[[#This Row],[resource_ID]],institutions[[#This Row],[resource_ID]]), "")</f>
        <v>4</v>
      </c>
      <c r="D190" s="127" t="s">
        <v>8963</v>
      </c>
      <c r="E190" s="127"/>
      <c r="F190" s="127"/>
      <c r="G190" s="127"/>
    </row>
    <row r="191" spans="1:7" x14ac:dyDescent="0.25">
      <c r="A191" s="127" t="s">
        <v>9460</v>
      </c>
      <c r="B191" s="127" t="s">
        <v>7466</v>
      </c>
      <c r="C191" s="128" cm="1">
        <f t="array" ref="C191">IF(ROW() &lt; ROW(INDEX(institutions[resource_ID],ROWS(institutions[resource_ID]))), COUNTIF(INDEX(institutions[resource_ID],1):institutions[[#This Row],[resource_ID]],institutions[[#This Row],[resource_ID]]), "")</f>
        <v>5</v>
      </c>
      <c r="D191" s="127" t="s">
        <v>8964</v>
      </c>
      <c r="E191" s="127"/>
      <c r="F191" s="127"/>
      <c r="G191" s="127"/>
    </row>
    <row r="192" spans="1:7" x14ac:dyDescent="0.25">
      <c r="A192" s="127" t="s">
        <v>9461</v>
      </c>
      <c r="B192" s="127" t="s">
        <v>7466</v>
      </c>
      <c r="C192" s="128" cm="1">
        <f t="array" ref="C192">IF(ROW() &lt; ROW(INDEX(institutions[resource_ID],ROWS(institutions[resource_ID]))), COUNTIF(INDEX(institutions[resource_ID],1):institutions[[#This Row],[resource_ID]],institutions[[#This Row],[resource_ID]]), "")</f>
        <v>1</v>
      </c>
      <c r="D192" s="127" t="s">
        <v>8960</v>
      </c>
      <c r="E192" s="127"/>
      <c r="F192" s="127"/>
      <c r="G192" s="127"/>
    </row>
    <row r="193" spans="1:7" x14ac:dyDescent="0.25">
      <c r="A193" s="127" t="s">
        <v>9461</v>
      </c>
      <c r="B193" s="127" t="s">
        <v>7466</v>
      </c>
      <c r="C193" s="128" cm="1">
        <f t="array" ref="C193">IF(ROW() &lt; ROW(INDEX(institutions[resource_ID],ROWS(institutions[resource_ID]))), COUNTIF(INDEX(institutions[resource_ID],1):institutions[[#This Row],[resource_ID]],institutions[[#This Row],[resource_ID]]), "")</f>
        <v>2</v>
      </c>
      <c r="D193" s="127" t="s">
        <v>8961</v>
      </c>
      <c r="E193" s="127"/>
      <c r="F193" s="127"/>
      <c r="G193" s="127"/>
    </row>
    <row r="194" spans="1:7" x14ac:dyDescent="0.25">
      <c r="A194" s="127" t="s">
        <v>9461</v>
      </c>
      <c r="B194" s="127" t="s">
        <v>7466</v>
      </c>
      <c r="C194" s="128" cm="1">
        <f t="array" ref="C194">IF(ROW() &lt; ROW(INDEX(institutions[resource_ID],ROWS(institutions[resource_ID]))), COUNTIF(INDEX(institutions[resource_ID],1):institutions[[#This Row],[resource_ID]],institutions[[#This Row],[resource_ID]]), "")</f>
        <v>3</v>
      </c>
      <c r="D194" s="127" t="s">
        <v>8962</v>
      </c>
      <c r="E194" s="127"/>
      <c r="F194" s="127"/>
      <c r="G194" s="127"/>
    </row>
    <row r="195" spans="1:7" x14ac:dyDescent="0.25">
      <c r="A195" s="127" t="s">
        <v>9461</v>
      </c>
      <c r="B195" s="127" t="s">
        <v>7466</v>
      </c>
      <c r="C195" s="128" cm="1">
        <f t="array" ref="C195">IF(ROW() &lt; ROW(INDEX(institutions[resource_ID],ROWS(institutions[resource_ID]))), COUNTIF(INDEX(institutions[resource_ID],1):institutions[[#This Row],[resource_ID]],institutions[[#This Row],[resource_ID]]), "")</f>
        <v>4</v>
      </c>
      <c r="D195" s="127" t="s">
        <v>8963</v>
      </c>
      <c r="E195" s="127"/>
      <c r="F195" s="127"/>
      <c r="G195" s="127"/>
    </row>
    <row r="196" spans="1:7" x14ac:dyDescent="0.25">
      <c r="A196" s="127" t="s">
        <v>9461</v>
      </c>
      <c r="B196" s="127" t="s">
        <v>7466</v>
      </c>
      <c r="C196" s="128" cm="1">
        <f t="array" ref="C196">IF(ROW() &lt; ROW(INDEX(institutions[resource_ID],ROWS(institutions[resource_ID]))), COUNTIF(INDEX(institutions[resource_ID],1):institutions[[#This Row],[resource_ID]],institutions[[#This Row],[resource_ID]]), "")</f>
        <v>5</v>
      </c>
      <c r="D196" s="127" t="s">
        <v>8964</v>
      </c>
      <c r="E196" s="127"/>
      <c r="F196" s="127"/>
      <c r="G196" s="127"/>
    </row>
    <row r="197" spans="1:7" x14ac:dyDescent="0.25">
      <c r="A197" s="127" t="s">
        <v>9462</v>
      </c>
      <c r="B197" s="127" t="s">
        <v>7466</v>
      </c>
      <c r="C197" s="128" cm="1">
        <f t="array" ref="C197">IF(ROW() &lt; ROW(INDEX(institutions[resource_ID],ROWS(institutions[resource_ID]))), COUNTIF(INDEX(institutions[resource_ID],1):institutions[[#This Row],[resource_ID]],institutions[[#This Row],[resource_ID]]), "")</f>
        <v>1</v>
      </c>
      <c r="D197" s="127" t="s">
        <v>8960</v>
      </c>
      <c r="E197" s="127"/>
      <c r="F197" s="127"/>
      <c r="G197" s="127"/>
    </row>
    <row r="198" spans="1:7" x14ac:dyDescent="0.25">
      <c r="A198" s="127" t="s">
        <v>9462</v>
      </c>
      <c r="B198" s="127" t="s">
        <v>7466</v>
      </c>
      <c r="C198" s="128" cm="1">
        <f t="array" ref="C198">IF(ROW() &lt; ROW(INDEX(institutions[resource_ID],ROWS(institutions[resource_ID]))), COUNTIF(INDEX(institutions[resource_ID],1):institutions[[#This Row],[resource_ID]],institutions[[#This Row],[resource_ID]]), "")</f>
        <v>2</v>
      </c>
      <c r="D198" s="127" t="s">
        <v>8961</v>
      </c>
      <c r="E198" s="127"/>
      <c r="F198" s="127"/>
      <c r="G198" s="127"/>
    </row>
    <row r="199" spans="1:7" x14ac:dyDescent="0.25">
      <c r="A199" s="127" t="s">
        <v>9462</v>
      </c>
      <c r="B199" s="127" t="s">
        <v>7466</v>
      </c>
      <c r="C199" s="128" cm="1">
        <f t="array" ref="C199">IF(ROW() &lt; ROW(INDEX(institutions[resource_ID],ROWS(institutions[resource_ID]))), COUNTIF(INDEX(institutions[resource_ID],1):institutions[[#This Row],[resource_ID]],institutions[[#This Row],[resource_ID]]), "")</f>
        <v>3</v>
      </c>
      <c r="D199" s="127" t="s">
        <v>8962</v>
      </c>
      <c r="E199" s="127"/>
      <c r="F199" s="127"/>
      <c r="G199" s="127"/>
    </row>
    <row r="200" spans="1:7" x14ac:dyDescent="0.25">
      <c r="A200" s="127" t="s">
        <v>9462</v>
      </c>
      <c r="B200" s="127" t="s">
        <v>7466</v>
      </c>
      <c r="C200" s="128" cm="1">
        <f t="array" ref="C200">IF(ROW() &lt; ROW(INDEX(institutions[resource_ID],ROWS(institutions[resource_ID]))), COUNTIF(INDEX(institutions[resource_ID],1):institutions[[#This Row],[resource_ID]],institutions[[#This Row],[resource_ID]]), "")</f>
        <v>4</v>
      </c>
      <c r="D200" s="127" t="s">
        <v>8963</v>
      </c>
      <c r="E200" s="127"/>
      <c r="F200" s="127"/>
      <c r="G200" s="127"/>
    </row>
    <row r="201" spans="1:7" x14ac:dyDescent="0.25">
      <c r="A201" s="127" t="s">
        <v>9462</v>
      </c>
      <c r="B201" s="127" t="s">
        <v>7466</v>
      </c>
      <c r="C201" s="128" cm="1">
        <f t="array" ref="C201">IF(ROW() &lt; ROW(INDEX(institutions[resource_ID],ROWS(institutions[resource_ID]))), COUNTIF(INDEX(institutions[resource_ID],1):institutions[[#This Row],[resource_ID]],institutions[[#This Row],[resource_ID]]), "")</f>
        <v>5</v>
      </c>
      <c r="D201" s="127" t="s">
        <v>8964</v>
      </c>
      <c r="E201" s="127"/>
      <c r="F201" s="127"/>
      <c r="G201" s="127"/>
    </row>
    <row r="202" spans="1:7" x14ac:dyDescent="0.25">
      <c r="A202" s="127" t="s">
        <v>9463</v>
      </c>
      <c r="B202" s="127" t="s">
        <v>7466</v>
      </c>
      <c r="C202" s="128" cm="1">
        <f t="array" ref="C202">IF(ROW() &lt; ROW(INDEX(institutions[resource_ID],ROWS(institutions[resource_ID]))), COUNTIF(INDEX(institutions[resource_ID],1):institutions[[#This Row],[resource_ID]],institutions[[#This Row],[resource_ID]]), "")</f>
        <v>1</v>
      </c>
      <c r="D202" s="127" t="s">
        <v>8960</v>
      </c>
      <c r="E202" s="127"/>
      <c r="F202" s="127"/>
      <c r="G202" s="127"/>
    </row>
    <row r="203" spans="1:7" x14ac:dyDescent="0.25">
      <c r="A203" s="127" t="s">
        <v>9463</v>
      </c>
      <c r="B203" s="127" t="s">
        <v>7466</v>
      </c>
      <c r="C203" s="128" cm="1">
        <f t="array" ref="C203">IF(ROW() &lt; ROW(INDEX(institutions[resource_ID],ROWS(institutions[resource_ID]))), COUNTIF(INDEX(institutions[resource_ID],1):institutions[[#This Row],[resource_ID]],institutions[[#This Row],[resource_ID]]), "")</f>
        <v>2</v>
      </c>
      <c r="D203" s="127" t="s">
        <v>8961</v>
      </c>
      <c r="E203" s="127"/>
      <c r="F203" s="127"/>
      <c r="G203" s="127"/>
    </row>
    <row r="204" spans="1:7" x14ac:dyDescent="0.25">
      <c r="A204" s="127" t="s">
        <v>9463</v>
      </c>
      <c r="B204" s="127" t="s">
        <v>7466</v>
      </c>
      <c r="C204" s="128" cm="1">
        <f t="array" ref="C204">IF(ROW() &lt; ROW(INDEX(institutions[resource_ID],ROWS(institutions[resource_ID]))), COUNTIF(INDEX(institutions[resource_ID],1):institutions[[#This Row],[resource_ID]],institutions[[#This Row],[resource_ID]]), "")</f>
        <v>3</v>
      </c>
      <c r="D204" s="127" t="s">
        <v>8962</v>
      </c>
      <c r="E204" s="127"/>
      <c r="F204" s="127"/>
      <c r="G204" s="127"/>
    </row>
    <row r="205" spans="1:7" x14ac:dyDescent="0.25">
      <c r="A205" s="127" t="s">
        <v>9463</v>
      </c>
      <c r="B205" s="127" t="s">
        <v>7466</v>
      </c>
      <c r="C205" s="128" cm="1">
        <f t="array" ref="C205">IF(ROW() &lt; ROW(INDEX(institutions[resource_ID],ROWS(institutions[resource_ID]))), COUNTIF(INDEX(institutions[resource_ID],1):institutions[[#This Row],[resource_ID]],institutions[[#This Row],[resource_ID]]), "")</f>
        <v>4</v>
      </c>
      <c r="D205" s="127" t="s">
        <v>8963</v>
      </c>
      <c r="E205" s="127"/>
      <c r="F205" s="127"/>
      <c r="G205" s="127"/>
    </row>
    <row r="206" spans="1:7" x14ac:dyDescent="0.25">
      <c r="A206" s="127" t="s">
        <v>9463</v>
      </c>
      <c r="B206" s="127" t="s">
        <v>7466</v>
      </c>
      <c r="C206" s="128" cm="1">
        <f t="array" ref="C206">IF(ROW() &lt; ROW(INDEX(institutions[resource_ID],ROWS(institutions[resource_ID]))), COUNTIF(INDEX(institutions[resource_ID],1):institutions[[#This Row],[resource_ID]],institutions[[#This Row],[resource_ID]]), "")</f>
        <v>5</v>
      </c>
      <c r="D206" s="127" t="s">
        <v>8964</v>
      </c>
      <c r="E206" s="127"/>
      <c r="F206" s="127"/>
      <c r="G206" s="127"/>
    </row>
    <row r="207" spans="1:7" x14ac:dyDescent="0.25">
      <c r="A207" s="127" t="s">
        <v>9469</v>
      </c>
      <c r="B207" s="127" t="s">
        <v>7466</v>
      </c>
      <c r="C207" s="128" cm="1">
        <f t="array" ref="C207">IF(ROW() &lt; ROW(INDEX(institutions[resource_ID],ROWS(institutions[resource_ID]))), COUNTIF(INDEX(institutions[resource_ID],1):institutions[[#This Row],[resource_ID]],institutions[[#This Row],[resource_ID]]), "")</f>
        <v>1</v>
      </c>
      <c r="D207" s="127" t="s">
        <v>8988</v>
      </c>
      <c r="E207" s="127"/>
      <c r="F207" s="127"/>
      <c r="G207" s="127"/>
    </row>
    <row r="208" spans="1:7" x14ac:dyDescent="0.25">
      <c r="A208" s="127" t="s">
        <v>9469</v>
      </c>
      <c r="B208" s="127" t="s">
        <v>7466</v>
      </c>
      <c r="C208" s="128" cm="1">
        <f t="array" ref="C208">IF(ROW() &lt; ROW(INDEX(institutions[resource_ID],ROWS(institutions[resource_ID]))), COUNTIF(INDEX(institutions[resource_ID],1):institutions[[#This Row],[resource_ID]],institutions[[#This Row],[resource_ID]]), "")</f>
        <v>2</v>
      </c>
      <c r="D208" s="127" t="s">
        <v>8989</v>
      </c>
      <c r="E208" s="127"/>
      <c r="F208" s="127"/>
      <c r="G208" s="127"/>
    </row>
    <row r="209" spans="1:7" x14ac:dyDescent="0.25">
      <c r="A209" s="127" t="s">
        <v>9469</v>
      </c>
      <c r="B209" s="127" t="s">
        <v>7466</v>
      </c>
      <c r="C209" s="128" cm="1">
        <f t="array" ref="C209">IF(ROW() &lt; ROW(INDEX(institutions[resource_ID],ROWS(institutions[resource_ID]))), COUNTIF(INDEX(institutions[resource_ID],1):institutions[[#This Row],[resource_ID]],institutions[[#This Row],[resource_ID]]), "")</f>
        <v>3</v>
      </c>
      <c r="D209" s="127" t="s">
        <v>8990</v>
      </c>
      <c r="E209" s="127"/>
      <c r="F209" s="127"/>
      <c r="G209" s="127"/>
    </row>
    <row r="210" spans="1:7" x14ac:dyDescent="0.25">
      <c r="A210" s="127" t="s">
        <v>9469</v>
      </c>
      <c r="B210" s="127" t="s">
        <v>7466</v>
      </c>
      <c r="C210" s="128" cm="1">
        <f t="array" ref="C210">IF(ROW() &lt; ROW(INDEX(institutions[resource_ID],ROWS(institutions[resource_ID]))), COUNTIF(INDEX(institutions[resource_ID],1):institutions[[#This Row],[resource_ID]],institutions[[#This Row],[resource_ID]]), "")</f>
        <v>4</v>
      </c>
      <c r="D210" s="127" t="s">
        <v>8991</v>
      </c>
      <c r="E210" s="127"/>
      <c r="F210" s="127"/>
      <c r="G210" s="127"/>
    </row>
    <row r="211" spans="1:7" x14ac:dyDescent="0.25">
      <c r="A211" s="127" t="s">
        <v>9469</v>
      </c>
      <c r="B211" s="127" t="s">
        <v>7466</v>
      </c>
      <c r="C211" s="128" cm="1">
        <f t="array" ref="C211">IF(ROW() &lt; ROW(INDEX(institutions[resource_ID],ROWS(institutions[resource_ID]))), COUNTIF(INDEX(institutions[resource_ID],1):institutions[[#This Row],[resource_ID]],institutions[[#This Row],[resource_ID]]), "")</f>
        <v>5</v>
      </c>
      <c r="D211" s="127" t="s">
        <v>8992</v>
      </c>
      <c r="E211" s="127"/>
      <c r="F211" s="127"/>
      <c r="G211" s="127"/>
    </row>
    <row r="212" spans="1:7" x14ac:dyDescent="0.25">
      <c r="A212" s="127" t="s">
        <v>9469</v>
      </c>
      <c r="B212" s="127" t="s">
        <v>7466</v>
      </c>
      <c r="C212" s="128" cm="1">
        <f t="array" ref="C212">IF(ROW() &lt; ROW(INDEX(institutions[resource_ID],ROWS(institutions[resource_ID]))), COUNTIF(INDEX(institutions[resource_ID],1):institutions[[#This Row],[resource_ID]],institutions[[#This Row],[resource_ID]]), "")</f>
        <v>6</v>
      </c>
      <c r="D212" s="127" t="s">
        <v>8993</v>
      </c>
      <c r="E212" s="127"/>
      <c r="F212" s="127"/>
      <c r="G212" s="127"/>
    </row>
    <row r="213" spans="1:7" x14ac:dyDescent="0.25">
      <c r="A213" s="127" t="s">
        <v>9469</v>
      </c>
      <c r="B213" s="127" t="s">
        <v>7466</v>
      </c>
      <c r="C213" s="128" cm="1">
        <f t="array" ref="C213">IF(ROW() &lt; ROW(INDEX(institutions[resource_ID],ROWS(institutions[resource_ID]))), COUNTIF(INDEX(institutions[resource_ID],1):institutions[[#This Row],[resource_ID]],institutions[[#This Row],[resource_ID]]), "")</f>
        <v>7</v>
      </c>
      <c r="D213" s="127" t="s">
        <v>8994</v>
      </c>
      <c r="E213" s="127"/>
      <c r="F213" s="127"/>
      <c r="G213" s="127"/>
    </row>
    <row r="214" spans="1:7" x14ac:dyDescent="0.25">
      <c r="A214" s="127" t="s">
        <v>9469</v>
      </c>
      <c r="B214" s="127" t="s">
        <v>7466</v>
      </c>
      <c r="C214" s="128" cm="1">
        <f t="array" ref="C214">IF(ROW() &lt; ROW(INDEX(institutions[resource_ID],ROWS(institutions[resource_ID]))), COUNTIF(INDEX(institutions[resource_ID],1):institutions[[#This Row],[resource_ID]],institutions[[#This Row],[resource_ID]]), "")</f>
        <v>8</v>
      </c>
      <c r="D214" s="127" t="s">
        <v>8995</v>
      </c>
      <c r="E214" s="127"/>
      <c r="F214" s="127"/>
      <c r="G214" s="127"/>
    </row>
    <row r="215" spans="1:7" x14ac:dyDescent="0.25">
      <c r="A215" s="127" t="s">
        <v>9469</v>
      </c>
      <c r="B215" s="127" t="s">
        <v>7466</v>
      </c>
      <c r="C215" s="128" cm="1">
        <f t="array" ref="C215">IF(ROW() &lt; ROW(INDEX(institutions[resource_ID],ROWS(institutions[resource_ID]))), COUNTIF(INDEX(institutions[resource_ID],1):institutions[[#This Row],[resource_ID]],institutions[[#This Row],[resource_ID]]), "")</f>
        <v>9</v>
      </c>
      <c r="D215" s="127" t="s">
        <v>8996</v>
      </c>
      <c r="E215" s="127"/>
      <c r="F215" s="127"/>
      <c r="G215" s="127"/>
    </row>
    <row r="216" spans="1:7" x14ac:dyDescent="0.25">
      <c r="A216" s="127" t="s">
        <v>9469</v>
      </c>
      <c r="B216" s="127" t="s">
        <v>7466</v>
      </c>
      <c r="C216" s="128" cm="1">
        <f t="array" ref="C216">IF(ROW() &lt; ROW(INDEX(institutions[resource_ID],ROWS(institutions[resource_ID]))), COUNTIF(INDEX(institutions[resource_ID],1):institutions[[#This Row],[resource_ID]],institutions[[#This Row],[resource_ID]]), "")</f>
        <v>10</v>
      </c>
      <c r="D216" s="127" t="s">
        <v>8997</v>
      </c>
      <c r="E216" s="127"/>
      <c r="F216" s="127"/>
      <c r="G216" s="127"/>
    </row>
    <row r="217" spans="1:7" x14ac:dyDescent="0.25">
      <c r="A217" s="127" t="s">
        <v>9469</v>
      </c>
      <c r="B217" s="127" t="s">
        <v>7466</v>
      </c>
      <c r="C217" s="128" cm="1">
        <f t="array" ref="C217">IF(ROW() &lt; ROW(INDEX(institutions[resource_ID],ROWS(institutions[resource_ID]))), COUNTIF(INDEX(institutions[resource_ID],1):institutions[[#This Row],[resource_ID]],institutions[[#This Row],[resource_ID]]), "")</f>
        <v>11</v>
      </c>
      <c r="D217" s="127" t="s">
        <v>8998</v>
      </c>
      <c r="E217" s="127"/>
      <c r="F217" s="127"/>
      <c r="G217" s="127"/>
    </row>
    <row r="218" spans="1:7" x14ac:dyDescent="0.25">
      <c r="A218" s="127" t="s">
        <v>9469</v>
      </c>
      <c r="B218" s="127" t="s">
        <v>7466</v>
      </c>
      <c r="C218" s="128" cm="1">
        <f t="array" ref="C218">IF(ROW() &lt; ROW(INDEX(institutions[resource_ID],ROWS(institutions[resource_ID]))), COUNTIF(INDEX(institutions[resource_ID],1):institutions[[#This Row],[resource_ID]],institutions[[#This Row],[resource_ID]]), "")</f>
        <v>12</v>
      </c>
      <c r="D218" s="127" t="s">
        <v>8999</v>
      </c>
      <c r="E218" s="127"/>
      <c r="F218" s="127"/>
      <c r="G218" s="127"/>
    </row>
    <row r="219" spans="1:7" x14ac:dyDescent="0.25">
      <c r="A219" s="127" t="s">
        <v>9469</v>
      </c>
      <c r="B219" s="127" t="s">
        <v>7466</v>
      </c>
      <c r="C219" s="128" cm="1">
        <f t="array" ref="C219">IF(ROW() &lt; ROW(INDEX(institutions[resource_ID],ROWS(institutions[resource_ID]))), COUNTIF(INDEX(institutions[resource_ID],1):institutions[[#This Row],[resource_ID]],institutions[[#This Row],[resource_ID]]), "")</f>
        <v>13</v>
      </c>
      <c r="D219" s="127" t="s">
        <v>9000</v>
      </c>
      <c r="E219" s="127"/>
      <c r="F219" s="127"/>
      <c r="G219" s="127"/>
    </row>
    <row r="220" spans="1:7" x14ac:dyDescent="0.25">
      <c r="A220" s="127" t="s">
        <v>9469</v>
      </c>
      <c r="B220" s="127" t="s">
        <v>7466</v>
      </c>
      <c r="C220" s="128" cm="1">
        <f t="array" ref="C220">IF(ROW() &lt; ROW(INDEX(institutions[resource_ID],ROWS(institutions[resource_ID]))), COUNTIF(INDEX(institutions[resource_ID],1):institutions[[#This Row],[resource_ID]],institutions[[#This Row],[resource_ID]]), "")</f>
        <v>14</v>
      </c>
      <c r="D220" s="127" t="s">
        <v>9001</v>
      </c>
      <c r="E220" s="127"/>
      <c r="F220" s="127"/>
      <c r="G220" s="127"/>
    </row>
    <row r="221" spans="1:7" x14ac:dyDescent="0.25">
      <c r="A221" s="127" t="s">
        <v>9469</v>
      </c>
      <c r="B221" s="127" t="s">
        <v>7466</v>
      </c>
      <c r="C221" s="128" cm="1">
        <f t="array" ref="C221">IF(ROW() &lt; ROW(INDEX(institutions[resource_ID],ROWS(institutions[resource_ID]))), COUNTIF(INDEX(institutions[resource_ID],1):institutions[[#This Row],[resource_ID]],institutions[[#This Row],[resource_ID]]), "")</f>
        <v>15</v>
      </c>
      <c r="D221" s="127" t="s">
        <v>9002</v>
      </c>
      <c r="E221" s="127"/>
      <c r="F221" s="127"/>
      <c r="G221" s="127"/>
    </row>
    <row r="222" spans="1:7" x14ac:dyDescent="0.25">
      <c r="A222" s="127" t="s">
        <v>9469</v>
      </c>
      <c r="B222" s="127" t="s">
        <v>7466</v>
      </c>
      <c r="C222" s="128" cm="1">
        <f t="array" ref="C222">IF(ROW() &lt; ROW(INDEX(institutions[resource_ID],ROWS(institutions[resource_ID]))), COUNTIF(INDEX(institutions[resource_ID],1):institutions[[#This Row],[resource_ID]],institutions[[#This Row],[resource_ID]]), "")</f>
        <v>16</v>
      </c>
      <c r="D222" s="127" t="s">
        <v>9003</v>
      </c>
      <c r="E222" s="127"/>
      <c r="F222" s="127"/>
      <c r="G222" s="127"/>
    </row>
    <row r="223" spans="1:7" x14ac:dyDescent="0.25">
      <c r="A223" s="127" t="s">
        <v>9469</v>
      </c>
      <c r="B223" s="127" t="s">
        <v>7466</v>
      </c>
      <c r="C223" s="128" cm="1">
        <f t="array" ref="C223">IF(ROW() &lt; ROW(INDEX(institutions[resource_ID],ROWS(institutions[resource_ID]))), COUNTIF(INDEX(institutions[resource_ID],1):institutions[[#This Row],[resource_ID]],institutions[[#This Row],[resource_ID]]), "")</f>
        <v>17</v>
      </c>
      <c r="D223" s="127" t="s">
        <v>9004</v>
      </c>
      <c r="E223" s="127"/>
      <c r="F223" s="127"/>
      <c r="G223" s="127"/>
    </row>
    <row r="224" spans="1:7" x14ac:dyDescent="0.25">
      <c r="A224" s="127" t="s">
        <v>9469</v>
      </c>
      <c r="B224" s="127" t="s">
        <v>7466</v>
      </c>
      <c r="C224" s="128" cm="1">
        <f t="array" ref="C224">IF(ROW() &lt; ROW(INDEX(institutions[resource_ID],ROWS(institutions[resource_ID]))), COUNTIF(INDEX(institutions[resource_ID],1):institutions[[#This Row],[resource_ID]],institutions[[#This Row],[resource_ID]]), "")</f>
        <v>18</v>
      </c>
      <c r="D224" s="127" t="s">
        <v>9005</v>
      </c>
      <c r="E224" s="127"/>
      <c r="F224" s="127"/>
      <c r="G224" s="127"/>
    </row>
    <row r="225" spans="1:7" x14ac:dyDescent="0.25">
      <c r="A225" s="127" t="s">
        <v>9469</v>
      </c>
      <c r="B225" s="127" t="s">
        <v>7466</v>
      </c>
      <c r="C225" s="128" cm="1">
        <f t="array" ref="C225">IF(ROW() &lt; ROW(INDEX(institutions[resource_ID],ROWS(institutions[resource_ID]))), COUNTIF(INDEX(institutions[resource_ID],1):institutions[[#This Row],[resource_ID]],institutions[[#This Row],[resource_ID]]), "")</f>
        <v>19</v>
      </c>
      <c r="D225" s="127" t="s">
        <v>9006</v>
      </c>
      <c r="E225" s="127"/>
      <c r="F225" s="127"/>
      <c r="G225" s="127"/>
    </row>
    <row r="226" spans="1:7" x14ac:dyDescent="0.25">
      <c r="A226" s="127" t="s">
        <v>9469</v>
      </c>
      <c r="B226" s="127" t="s">
        <v>7466</v>
      </c>
      <c r="C226" s="128" cm="1">
        <f t="array" ref="C226">IF(ROW() &lt; ROW(INDEX(institutions[resource_ID],ROWS(institutions[resource_ID]))), COUNTIF(INDEX(institutions[resource_ID],1):institutions[[#This Row],[resource_ID]],institutions[[#This Row],[resource_ID]]), "")</f>
        <v>20</v>
      </c>
      <c r="D226" s="127" t="s">
        <v>9007</v>
      </c>
      <c r="E226" s="127"/>
      <c r="F226" s="127"/>
      <c r="G226" s="127"/>
    </row>
    <row r="227" spans="1:7" x14ac:dyDescent="0.25">
      <c r="A227" s="127" t="s">
        <v>9469</v>
      </c>
      <c r="B227" s="127" t="s">
        <v>7466</v>
      </c>
      <c r="C227" s="128" cm="1">
        <f t="array" ref="C227">IF(ROW() &lt; ROW(INDEX(institutions[resource_ID],ROWS(institutions[resource_ID]))), COUNTIF(INDEX(institutions[resource_ID],1):institutions[[#This Row],[resource_ID]],institutions[[#This Row],[resource_ID]]), "")</f>
        <v>21</v>
      </c>
      <c r="D227" s="127" t="s">
        <v>9008</v>
      </c>
      <c r="E227" s="127"/>
      <c r="F227" s="127"/>
      <c r="G227" s="127"/>
    </row>
    <row r="228" spans="1:7" x14ac:dyDescent="0.25">
      <c r="A228" s="127" t="s">
        <v>9469</v>
      </c>
      <c r="B228" s="127" t="s">
        <v>7466</v>
      </c>
      <c r="C228" s="128" cm="1">
        <f t="array" ref="C228">IF(ROW() &lt; ROW(INDEX(institutions[resource_ID],ROWS(institutions[resource_ID]))), COUNTIF(INDEX(institutions[resource_ID],1):institutions[[#This Row],[resource_ID]],institutions[[#This Row],[resource_ID]]), "")</f>
        <v>22</v>
      </c>
      <c r="D228" s="127" t="s">
        <v>9009</v>
      </c>
      <c r="E228" s="127"/>
      <c r="F228" s="127"/>
      <c r="G228" s="127"/>
    </row>
    <row r="229" spans="1:7" x14ac:dyDescent="0.25">
      <c r="A229" s="127" t="s">
        <v>9469</v>
      </c>
      <c r="B229" s="127" t="s">
        <v>7466</v>
      </c>
      <c r="C229" s="128" cm="1">
        <f t="array" ref="C229">IF(ROW() &lt; ROW(INDEX(institutions[resource_ID],ROWS(institutions[resource_ID]))), COUNTIF(INDEX(institutions[resource_ID],1):institutions[[#This Row],[resource_ID]],institutions[[#This Row],[resource_ID]]), "")</f>
        <v>23</v>
      </c>
      <c r="D229" s="127" t="s">
        <v>9010</v>
      </c>
      <c r="E229" s="127"/>
      <c r="F229" s="127"/>
      <c r="G229" s="127"/>
    </row>
    <row r="230" spans="1:7" x14ac:dyDescent="0.25">
      <c r="A230" s="127" t="s">
        <v>9469</v>
      </c>
      <c r="B230" s="127" t="s">
        <v>7466</v>
      </c>
      <c r="C230" s="128" cm="1">
        <f t="array" ref="C230">IF(ROW() &lt; ROW(INDEX(institutions[resource_ID],ROWS(institutions[resource_ID]))), COUNTIF(INDEX(institutions[resource_ID],1):institutions[[#This Row],[resource_ID]],institutions[[#This Row],[resource_ID]]), "")</f>
        <v>24</v>
      </c>
      <c r="D230" s="127" t="s">
        <v>9011</v>
      </c>
      <c r="E230" s="127"/>
      <c r="F230" s="127"/>
      <c r="G230" s="127"/>
    </row>
    <row r="231" spans="1:7" x14ac:dyDescent="0.25">
      <c r="A231" s="127" t="s">
        <v>9469</v>
      </c>
      <c r="B231" s="127" t="s">
        <v>7466</v>
      </c>
      <c r="C231" s="128" cm="1">
        <f t="array" ref="C231">IF(ROW() &lt; ROW(INDEX(institutions[resource_ID],ROWS(institutions[resource_ID]))), COUNTIF(INDEX(institutions[resource_ID],1):institutions[[#This Row],[resource_ID]],institutions[[#This Row],[resource_ID]]), "")</f>
        <v>25</v>
      </c>
      <c r="D231" s="127" t="s">
        <v>9012</v>
      </c>
      <c r="E231" s="127"/>
      <c r="F231" s="127"/>
      <c r="G231" s="127"/>
    </row>
    <row r="232" spans="1:7" x14ac:dyDescent="0.25">
      <c r="A232" s="127" t="s">
        <v>9469</v>
      </c>
      <c r="B232" s="127" t="s">
        <v>7466</v>
      </c>
      <c r="C232" s="128" cm="1">
        <f t="array" ref="C232">IF(ROW() &lt; ROW(INDEX(institutions[resource_ID],ROWS(institutions[resource_ID]))), COUNTIF(INDEX(institutions[resource_ID],1):institutions[[#This Row],[resource_ID]],institutions[[#This Row],[resource_ID]]), "")</f>
        <v>26</v>
      </c>
      <c r="D232" s="127" t="s">
        <v>9013</v>
      </c>
      <c r="E232" s="127"/>
      <c r="F232" s="127"/>
      <c r="G232" s="127"/>
    </row>
    <row r="233" spans="1:7" x14ac:dyDescent="0.25">
      <c r="A233" s="127" t="s">
        <v>9469</v>
      </c>
      <c r="B233" s="127" t="s">
        <v>7466</v>
      </c>
      <c r="C233" s="128" cm="1">
        <f t="array" ref="C233">IF(ROW() &lt; ROW(INDEX(institutions[resource_ID],ROWS(institutions[resource_ID]))), COUNTIF(INDEX(institutions[resource_ID],1):institutions[[#This Row],[resource_ID]],institutions[[#This Row],[resource_ID]]), "")</f>
        <v>27</v>
      </c>
      <c r="D233" s="127" t="s">
        <v>9014</v>
      </c>
      <c r="E233" s="127"/>
      <c r="F233" s="127"/>
      <c r="G233" s="127"/>
    </row>
    <row r="234" spans="1:7" x14ac:dyDescent="0.25">
      <c r="A234" s="127" t="s">
        <v>9469</v>
      </c>
      <c r="B234" s="127" t="s">
        <v>7466</v>
      </c>
      <c r="C234" s="128" cm="1">
        <f t="array" ref="C234">IF(ROW() &lt; ROW(INDEX(institutions[resource_ID],ROWS(institutions[resource_ID]))), COUNTIF(INDEX(institutions[resource_ID],1):institutions[[#This Row],[resource_ID]],institutions[[#This Row],[resource_ID]]), "")</f>
        <v>28</v>
      </c>
      <c r="D234" s="127" t="s">
        <v>9015</v>
      </c>
      <c r="E234" s="127"/>
      <c r="F234" s="127"/>
      <c r="G234" s="127"/>
    </row>
    <row r="235" spans="1:7" x14ac:dyDescent="0.25">
      <c r="A235" s="127" t="s">
        <v>9469</v>
      </c>
      <c r="B235" s="127" t="s">
        <v>7466</v>
      </c>
      <c r="C235" s="128" cm="1">
        <f t="array" ref="C235">IF(ROW() &lt; ROW(INDEX(institutions[resource_ID],ROWS(institutions[resource_ID]))), COUNTIF(INDEX(institutions[resource_ID],1):institutions[[#This Row],[resource_ID]],institutions[[#This Row],[resource_ID]]), "")</f>
        <v>29</v>
      </c>
      <c r="D235" s="127" t="s">
        <v>9112</v>
      </c>
      <c r="E235" s="127"/>
      <c r="F235" s="127"/>
      <c r="G235" s="127"/>
    </row>
    <row r="236" spans="1:7" x14ac:dyDescent="0.25">
      <c r="A236" s="127" t="s">
        <v>9469</v>
      </c>
      <c r="B236" s="127" t="s">
        <v>7466</v>
      </c>
      <c r="C236" s="128" cm="1">
        <f t="array" ref="C236">IF(ROW() &lt; ROW(INDEX(institutions[resource_ID],ROWS(institutions[resource_ID]))), COUNTIF(INDEX(institutions[resource_ID],1):institutions[[#This Row],[resource_ID]],institutions[[#This Row],[resource_ID]]), "")</f>
        <v>30</v>
      </c>
      <c r="D236" s="127" t="s">
        <v>9113</v>
      </c>
      <c r="E236" s="127"/>
      <c r="F236" s="127"/>
      <c r="G236" s="127"/>
    </row>
    <row r="237" spans="1:7" x14ac:dyDescent="0.25">
      <c r="A237" s="127" t="s">
        <v>9469</v>
      </c>
      <c r="B237" s="127" t="s">
        <v>7466</v>
      </c>
      <c r="C237" s="128" cm="1">
        <f t="array" ref="C237">IF(ROW() &lt; ROW(INDEX(institutions[resource_ID],ROWS(institutions[resource_ID]))), COUNTIF(INDEX(institutions[resource_ID],1):institutions[[#This Row],[resource_ID]],institutions[[#This Row],[resource_ID]]), "")</f>
        <v>31</v>
      </c>
      <c r="D237" s="127" t="s">
        <v>9114</v>
      </c>
      <c r="E237" s="127"/>
      <c r="F237" s="127"/>
      <c r="G237" s="127"/>
    </row>
    <row r="238" spans="1:7" x14ac:dyDescent="0.25">
      <c r="A238" s="127" t="s">
        <v>9469</v>
      </c>
      <c r="B238" s="127" t="s">
        <v>7466</v>
      </c>
      <c r="C238" s="128" cm="1">
        <f t="array" ref="C238">IF(ROW() &lt; ROW(INDEX(institutions[resource_ID],ROWS(institutions[resource_ID]))), COUNTIF(INDEX(institutions[resource_ID],1):institutions[[#This Row],[resource_ID]],institutions[[#This Row],[resource_ID]]), "")</f>
        <v>32</v>
      </c>
      <c r="D238" s="127" t="s">
        <v>9115</v>
      </c>
      <c r="E238" s="127"/>
      <c r="F238" s="127"/>
      <c r="G238" s="127"/>
    </row>
    <row r="239" spans="1:7" x14ac:dyDescent="0.25">
      <c r="A239" s="127" t="s">
        <v>9469</v>
      </c>
      <c r="B239" s="127" t="s">
        <v>7466</v>
      </c>
      <c r="C239" s="128" cm="1">
        <f t="array" ref="C239">IF(ROW() &lt; ROW(INDEX(institutions[resource_ID],ROWS(institutions[resource_ID]))), COUNTIF(INDEX(institutions[resource_ID],1):institutions[[#This Row],[resource_ID]],institutions[[#This Row],[resource_ID]]), "")</f>
        <v>33</v>
      </c>
      <c r="D239" s="127" t="s">
        <v>9116</v>
      </c>
      <c r="E239" s="127"/>
      <c r="F239" s="127"/>
      <c r="G239" s="127"/>
    </row>
    <row r="240" spans="1:7" x14ac:dyDescent="0.25">
      <c r="A240" s="127" t="s">
        <v>9469</v>
      </c>
      <c r="B240" s="127" t="s">
        <v>7466</v>
      </c>
      <c r="C240" s="128" cm="1">
        <f t="array" ref="C240">IF(ROW() &lt; ROW(INDEX(institutions[resource_ID],ROWS(institutions[resource_ID]))), COUNTIF(INDEX(institutions[resource_ID],1):institutions[[#This Row],[resource_ID]],institutions[[#This Row],[resource_ID]]), "")</f>
        <v>34</v>
      </c>
      <c r="D240" s="127" t="s">
        <v>9117</v>
      </c>
      <c r="E240" s="127"/>
      <c r="F240" s="127"/>
      <c r="G240" s="127"/>
    </row>
    <row r="241" spans="1:7" x14ac:dyDescent="0.25">
      <c r="A241" s="127" t="s">
        <v>9469</v>
      </c>
      <c r="B241" s="127" t="s">
        <v>7466</v>
      </c>
      <c r="C241" s="128" cm="1">
        <f t="array" ref="C241">IF(ROW() &lt; ROW(INDEX(institutions[resource_ID],ROWS(institutions[resource_ID]))), COUNTIF(INDEX(institutions[resource_ID],1):institutions[[#This Row],[resource_ID]],institutions[[#This Row],[resource_ID]]), "")</f>
        <v>35</v>
      </c>
      <c r="D241" s="127" t="s">
        <v>9118</v>
      </c>
      <c r="E241" s="127"/>
      <c r="F241" s="127"/>
      <c r="G241" s="127"/>
    </row>
    <row r="242" spans="1:7" x14ac:dyDescent="0.25">
      <c r="A242" s="127" t="s">
        <v>9469</v>
      </c>
      <c r="B242" s="127" t="s">
        <v>7466</v>
      </c>
      <c r="C242" s="128" cm="1">
        <f t="array" ref="C242">IF(ROW() &lt; ROW(INDEX(institutions[resource_ID],ROWS(institutions[resource_ID]))), COUNTIF(INDEX(institutions[resource_ID],1):institutions[[#This Row],[resource_ID]],institutions[[#This Row],[resource_ID]]), "")</f>
        <v>36</v>
      </c>
      <c r="D242" s="127" t="s">
        <v>9119</v>
      </c>
      <c r="E242" s="127"/>
      <c r="F242" s="127"/>
      <c r="G242" s="127"/>
    </row>
    <row r="243" spans="1:7" x14ac:dyDescent="0.25">
      <c r="A243" s="127" t="s">
        <v>9469</v>
      </c>
      <c r="B243" s="127" t="s">
        <v>7466</v>
      </c>
      <c r="C243" s="128" cm="1">
        <f t="array" ref="C243">IF(ROW() &lt; ROW(INDEX(institutions[resource_ID],ROWS(institutions[resource_ID]))), COUNTIF(INDEX(institutions[resource_ID],1):institutions[[#This Row],[resource_ID]],institutions[[#This Row],[resource_ID]]), "")</f>
        <v>37</v>
      </c>
      <c r="D243" s="127" t="s">
        <v>9120</v>
      </c>
      <c r="E243" s="127"/>
      <c r="F243" s="127"/>
      <c r="G243" s="127"/>
    </row>
    <row r="244" spans="1:7" x14ac:dyDescent="0.25">
      <c r="A244" s="127" t="s">
        <v>9469</v>
      </c>
      <c r="B244" s="127" t="s">
        <v>7466</v>
      </c>
      <c r="C244" s="128" cm="1">
        <f t="array" ref="C244">IF(ROW() &lt; ROW(INDEX(institutions[resource_ID],ROWS(institutions[resource_ID]))), COUNTIF(INDEX(institutions[resource_ID],1):institutions[[#This Row],[resource_ID]],institutions[[#This Row],[resource_ID]]), "")</f>
        <v>38</v>
      </c>
      <c r="D244" s="127" t="s">
        <v>9121</v>
      </c>
      <c r="E244" s="127"/>
      <c r="F244" s="127"/>
      <c r="G244" s="127"/>
    </row>
    <row r="245" spans="1:7" x14ac:dyDescent="0.25">
      <c r="A245" s="127" t="s">
        <v>9469</v>
      </c>
      <c r="B245" s="127" t="s">
        <v>7466</v>
      </c>
      <c r="C245" s="128" cm="1">
        <f t="array" ref="C245">IF(ROW() &lt; ROW(INDEX(institutions[resource_ID],ROWS(institutions[resource_ID]))), COUNTIF(INDEX(institutions[resource_ID],1):institutions[[#This Row],[resource_ID]],institutions[[#This Row],[resource_ID]]), "")</f>
        <v>39</v>
      </c>
      <c r="D245" s="127" t="s">
        <v>9122</v>
      </c>
      <c r="E245" s="127"/>
      <c r="F245" s="127"/>
      <c r="G245" s="127"/>
    </row>
    <row r="246" spans="1:7" x14ac:dyDescent="0.25">
      <c r="A246" s="127" t="s">
        <v>9469</v>
      </c>
      <c r="B246" s="127" t="s">
        <v>7466</v>
      </c>
      <c r="C246" s="128" cm="1">
        <f t="array" ref="C246">IF(ROW() &lt; ROW(INDEX(institutions[resource_ID],ROWS(institutions[resource_ID]))), COUNTIF(INDEX(institutions[resource_ID],1):institutions[[#This Row],[resource_ID]],institutions[[#This Row],[resource_ID]]), "")</f>
        <v>40</v>
      </c>
      <c r="D246" s="127" t="s">
        <v>9169</v>
      </c>
      <c r="E246" s="127"/>
      <c r="F246" s="127"/>
      <c r="G246" s="127"/>
    </row>
    <row r="247" spans="1:7" x14ac:dyDescent="0.25">
      <c r="A247" s="127" t="s">
        <v>9469</v>
      </c>
      <c r="B247" s="127" t="s">
        <v>7466</v>
      </c>
      <c r="C247" s="128" cm="1">
        <f t="array" ref="C247">IF(ROW() &lt; ROW(INDEX(institutions[resource_ID],ROWS(institutions[resource_ID]))), COUNTIF(INDEX(institutions[resource_ID],1):institutions[[#This Row],[resource_ID]],institutions[[#This Row],[resource_ID]]), "")</f>
        <v>41</v>
      </c>
      <c r="D247" s="127" t="s">
        <v>9123</v>
      </c>
      <c r="E247" s="127"/>
      <c r="F247" s="127"/>
      <c r="G247" s="127"/>
    </row>
    <row r="248" spans="1:7" x14ac:dyDescent="0.25">
      <c r="A248" s="127" t="s">
        <v>9470</v>
      </c>
      <c r="B248" s="127" t="s">
        <v>7466</v>
      </c>
      <c r="C248" s="128" cm="1">
        <f t="array" ref="C248">IF(ROW() &lt; ROW(INDEX(institutions[resource_ID],ROWS(institutions[resource_ID]))), COUNTIF(INDEX(institutions[resource_ID],1):institutions[[#This Row],[resource_ID]],institutions[[#This Row],[resource_ID]]), "")</f>
        <v>1</v>
      </c>
      <c r="D248" s="127" t="s">
        <v>8988</v>
      </c>
      <c r="E248" s="127"/>
      <c r="F248" s="127"/>
      <c r="G248" s="127"/>
    </row>
    <row r="249" spans="1:7" x14ac:dyDescent="0.25">
      <c r="A249" s="127" t="s">
        <v>9470</v>
      </c>
      <c r="B249" s="127" t="s">
        <v>7466</v>
      </c>
      <c r="C249" s="128" cm="1">
        <f t="array" ref="C249">IF(ROW() &lt; ROW(INDEX(institutions[resource_ID],ROWS(institutions[resource_ID]))), COUNTIF(INDEX(institutions[resource_ID],1):institutions[[#This Row],[resource_ID]],institutions[[#This Row],[resource_ID]]), "")</f>
        <v>2</v>
      </c>
      <c r="D249" s="127" t="s">
        <v>8989</v>
      </c>
      <c r="E249" s="127"/>
      <c r="F249" s="127"/>
      <c r="G249" s="127"/>
    </row>
    <row r="250" spans="1:7" x14ac:dyDescent="0.25">
      <c r="A250" s="127" t="s">
        <v>9470</v>
      </c>
      <c r="B250" s="127" t="s">
        <v>7466</v>
      </c>
      <c r="C250" s="128" cm="1">
        <f t="array" ref="C250">IF(ROW() &lt; ROW(INDEX(institutions[resource_ID],ROWS(institutions[resource_ID]))), COUNTIF(INDEX(institutions[resource_ID],1):institutions[[#This Row],[resource_ID]],institutions[[#This Row],[resource_ID]]), "")</f>
        <v>3</v>
      </c>
      <c r="D250" s="127" t="s">
        <v>8990</v>
      </c>
      <c r="E250" s="127"/>
      <c r="F250" s="127"/>
      <c r="G250" s="127"/>
    </row>
    <row r="251" spans="1:7" x14ac:dyDescent="0.25">
      <c r="A251" s="127" t="s">
        <v>9470</v>
      </c>
      <c r="B251" s="127" t="s">
        <v>7466</v>
      </c>
      <c r="C251" s="128" cm="1">
        <f t="array" ref="C251">IF(ROW() &lt; ROW(INDEX(institutions[resource_ID],ROWS(institutions[resource_ID]))), COUNTIF(INDEX(institutions[resource_ID],1):institutions[[#This Row],[resource_ID]],institutions[[#This Row],[resource_ID]]), "")</f>
        <v>4</v>
      </c>
      <c r="D251" s="127" t="s">
        <v>8991</v>
      </c>
      <c r="E251" s="127"/>
      <c r="F251" s="127"/>
      <c r="G251" s="127"/>
    </row>
    <row r="252" spans="1:7" x14ac:dyDescent="0.25">
      <c r="A252" s="127" t="s">
        <v>9470</v>
      </c>
      <c r="B252" s="127" t="s">
        <v>7466</v>
      </c>
      <c r="C252" s="128" cm="1">
        <f t="array" ref="C252">IF(ROW() &lt; ROW(INDEX(institutions[resource_ID],ROWS(institutions[resource_ID]))), COUNTIF(INDEX(institutions[resource_ID],1):institutions[[#This Row],[resource_ID]],institutions[[#This Row],[resource_ID]]), "")</f>
        <v>5</v>
      </c>
      <c r="D252" s="127" t="s">
        <v>8992</v>
      </c>
      <c r="E252" s="127"/>
      <c r="F252" s="127"/>
      <c r="G252" s="127"/>
    </row>
    <row r="253" spans="1:7" x14ac:dyDescent="0.25">
      <c r="A253" s="127" t="s">
        <v>9470</v>
      </c>
      <c r="B253" s="127" t="s">
        <v>7466</v>
      </c>
      <c r="C253" s="128" cm="1">
        <f t="array" ref="C253">IF(ROW() &lt; ROW(INDEX(institutions[resource_ID],ROWS(institutions[resource_ID]))), COUNTIF(INDEX(institutions[resource_ID],1):institutions[[#This Row],[resource_ID]],institutions[[#This Row],[resource_ID]]), "")</f>
        <v>6</v>
      </c>
      <c r="D253" s="127" t="s">
        <v>8993</v>
      </c>
      <c r="E253" s="127"/>
      <c r="F253" s="127"/>
      <c r="G253" s="127"/>
    </row>
    <row r="254" spans="1:7" x14ac:dyDescent="0.25">
      <c r="A254" s="127" t="s">
        <v>9470</v>
      </c>
      <c r="B254" s="127" t="s">
        <v>7466</v>
      </c>
      <c r="C254" s="128" cm="1">
        <f t="array" ref="C254">IF(ROW() &lt; ROW(INDEX(institutions[resource_ID],ROWS(institutions[resource_ID]))), COUNTIF(INDEX(institutions[resource_ID],1):institutions[[#This Row],[resource_ID]],institutions[[#This Row],[resource_ID]]), "")</f>
        <v>7</v>
      </c>
      <c r="D254" s="127" t="s">
        <v>8994</v>
      </c>
      <c r="E254" s="127"/>
      <c r="F254" s="127"/>
      <c r="G254" s="127"/>
    </row>
    <row r="255" spans="1:7" x14ac:dyDescent="0.25">
      <c r="A255" s="127" t="s">
        <v>9470</v>
      </c>
      <c r="B255" s="127" t="s">
        <v>7466</v>
      </c>
      <c r="C255" s="128" cm="1">
        <f t="array" ref="C255">IF(ROW() &lt; ROW(INDEX(institutions[resource_ID],ROWS(institutions[resource_ID]))), COUNTIF(INDEX(institutions[resource_ID],1):institutions[[#This Row],[resource_ID]],institutions[[#This Row],[resource_ID]]), "")</f>
        <v>8</v>
      </c>
      <c r="D255" s="127" t="s">
        <v>8995</v>
      </c>
      <c r="E255" s="127"/>
      <c r="F255" s="127"/>
      <c r="G255" s="127"/>
    </row>
    <row r="256" spans="1:7" x14ac:dyDescent="0.25">
      <c r="A256" s="127" t="s">
        <v>9470</v>
      </c>
      <c r="B256" s="127" t="s">
        <v>7466</v>
      </c>
      <c r="C256" s="128" cm="1">
        <f t="array" ref="C256">IF(ROW() &lt; ROW(INDEX(institutions[resource_ID],ROWS(institutions[resource_ID]))), COUNTIF(INDEX(institutions[resource_ID],1):institutions[[#This Row],[resource_ID]],institutions[[#This Row],[resource_ID]]), "")</f>
        <v>9</v>
      </c>
      <c r="D256" s="127" t="s">
        <v>8996</v>
      </c>
      <c r="E256" s="127"/>
      <c r="F256" s="127"/>
      <c r="G256" s="127"/>
    </row>
    <row r="257" spans="1:7" x14ac:dyDescent="0.25">
      <c r="A257" s="127" t="s">
        <v>9470</v>
      </c>
      <c r="B257" s="127" t="s">
        <v>7466</v>
      </c>
      <c r="C257" s="128" cm="1">
        <f t="array" ref="C257">IF(ROW() &lt; ROW(INDEX(institutions[resource_ID],ROWS(institutions[resource_ID]))), COUNTIF(INDEX(institutions[resource_ID],1):institutions[[#This Row],[resource_ID]],institutions[[#This Row],[resource_ID]]), "")</f>
        <v>10</v>
      </c>
      <c r="D257" s="127" t="s">
        <v>8997</v>
      </c>
      <c r="E257" s="127"/>
      <c r="F257" s="127"/>
      <c r="G257" s="127"/>
    </row>
    <row r="258" spans="1:7" x14ac:dyDescent="0.25">
      <c r="A258" s="127" t="s">
        <v>9470</v>
      </c>
      <c r="B258" s="127" t="s">
        <v>7466</v>
      </c>
      <c r="C258" s="128" cm="1">
        <f t="array" ref="C258">IF(ROW() &lt; ROW(INDEX(institutions[resource_ID],ROWS(institutions[resource_ID]))), COUNTIF(INDEX(institutions[resource_ID],1):institutions[[#This Row],[resource_ID]],institutions[[#This Row],[resource_ID]]), "")</f>
        <v>11</v>
      </c>
      <c r="D258" s="127" t="s">
        <v>8998</v>
      </c>
      <c r="E258" s="127"/>
      <c r="F258" s="127"/>
      <c r="G258" s="127"/>
    </row>
    <row r="259" spans="1:7" x14ac:dyDescent="0.25">
      <c r="A259" s="127" t="s">
        <v>9470</v>
      </c>
      <c r="B259" s="127" t="s">
        <v>7466</v>
      </c>
      <c r="C259" s="128" cm="1">
        <f t="array" ref="C259">IF(ROW() &lt; ROW(INDEX(institutions[resource_ID],ROWS(institutions[resource_ID]))), COUNTIF(INDEX(institutions[resource_ID],1):institutions[[#This Row],[resource_ID]],institutions[[#This Row],[resource_ID]]), "")</f>
        <v>12</v>
      </c>
      <c r="D259" s="127" t="s">
        <v>8999</v>
      </c>
      <c r="E259" s="127"/>
      <c r="F259" s="127"/>
      <c r="G259" s="127"/>
    </row>
    <row r="260" spans="1:7" x14ac:dyDescent="0.25">
      <c r="A260" s="127" t="s">
        <v>9470</v>
      </c>
      <c r="B260" s="127" t="s">
        <v>7466</v>
      </c>
      <c r="C260" s="128" cm="1">
        <f t="array" ref="C260">IF(ROW() &lt; ROW(INDEX(institutions[resource_ID],ROWS(institutions[resource_ID]))), COUNTIF(INDEX(institutions[resource_ID],1):institutions[[#This Row],[resource_ID]],institutions[[#This Row],[resource_ID]]), "")</f>
        <v>13</v>
      </c>
      <c r="D260" s="127" t="s">
        <v>9000</v>
      </c>
      <c r="E260" s="127"/>
      <c r="F260" s="127"/>
      <c r="G260" s="127"/>
    </row>
    <row r="261" spans="1:7" x14ac:dyDescent="0.25">
      <c r="A261" s="127" t="s">
        <v>9470</v>
      </c>
      <c r="B261" s="127" t="s">
        <v>7466</v>
      </c>
      <c r="C261" s="128" cm="1">
        <f t="array" ref="C261">IF(ROW() &lt; ROW(INDEX(institutions[resource_ID],ROWS(institutions[resource_ID]))), COUNTIF(INDEX(institutions[resource_ID],1):institutions[[#This Row],[resource_ID]],institutions[[#This Row],[resource_ID]]), "")</f>
        <v>14</v>
      </c>
      <c r="D261" s="127" t="s">
        <v>9001</v>
      </c>
      <c r="E261" s="127"/>
      <c r="F261" s="127"/>
      <c r="G261" s="127"/>
    </row>
    <row r="262" spans="1:7" x14ac:dyDescent="0.25">
      <c r="A262" s="127" t="s">
        <v>9470</v>
      </c>
      <c r="B262" s="127" t="s">
        <v>7466</v>
      </c>
      <c r="C262" s="128" cm="1">
        <f t="array" ref="C262">IF(ROW() &lt; ROW(INDEX(institutions[resource_ID],ROWS(institutions[resource_ID]))), COUNTIF(INDEX(institutions[resource_ID],1):institutions[[#This Row],[resource_ID]],institutions[[#This Row],[resource_ID]]), "")</f>
        <v>15</v>
      </c>
      <c r="D262" s="127" t="s">
        <v>9002</v>
      </c>
      <c r="E262" s="127"/>
      <c r="F262" s="127"/>
      <c r="G262" s="127"/>
    </row>
    <row r="263" spans="1:7" x14ac:dyDescent="0.25">
      <c r="A263" s="127" t="s">
        <v>9470</v>
      </c>
      <c r="B263" s="127" t="s">
        <v>7466</v>
      </c>
      <c r="C263" s="128" cm="1">
        <f t="array" ref="C263">IF(ROW() &lt; ROW(INDEX(institutions[resource_ID],ROWS(institutions[resource_ID]))), COUNTIF(INDEX(institutions[resource_ID],1):institutions[[#This Row],[resource_ID]],institutions[[#This Row],[resource_ID]]), "")</f>
        <v>16</v>
      </c>
      <c r="D263" s="127" t="s">
        <v>9003</v>
      </c>
      <c r="E263" s="127"/>
      <c r="F263" s="127"/>
      <c r="G263" s="127"/>
    </row>
    <row r="264" spans="1:7" x14ac:dyDescent="0.25">
      <c r="A264" s="127" t="s">
        <v>9470</v>
      </c>
      <c r="B264" s="127" t="s">
        <v>7466</v>
      </c>
      <c r="C264" s="128" cm="1">
        <f t="array" ref="C264">IF(ROW() &lt; ROW(INDEX(institutions[resource_ID],ROWS(institutions[resource_ID]))), COUNTIF(INDEX(institutions[resource_ID],1):institutions[[#This Row],[resource_ID]],institutions[[#This Row],[resource_ID]]), "")</f>
        <v>17</v>
      </c>
      <c r="D264" s="127" t="s">
        <v>9004</v>
      </c>
      <c r="E264" s="127"/>
      <c r="F264" s="127"/>
      <c r="G264" s="127"/>
    </row>
    <row r="265" spans="1:7" x14ac:dyDescent="0.25">
      <c r="A265" s="127" t="s">
        <v>9470</v>
      </c>
      <c r="B265" s="127" t="s">
        <v>7466</v>
      </c>
      <c r="C265" s="128" cm="1">
        <f t="array" ref="C265">IF(ROW() &lt; ROW(INDEX(institutions[resource_ID],ROWS(institutions[resource_ID]))), COUNTIF(INDEX(institutions[resource_ID],1):institutions[[#This Row],[resource_ID]],institutions[[#This Row],[resource_ID]]), "")</f>
        <v>18</v>
      </c>
      <c r="D265" s="127" t="s">
        <v>9005</v>
      </c>
      <c r="E265" s="127"/>
      <c r="F265" s="127"/>
      <c r="G265" s="127"/>
    </row>
    <row r="266" spans="1:7" x14ac:dyDescent="0.25">
      <c r="A266" s="127" t="s">
        <v>9470</v>
      </c>
      <c r="B266" s="127" t="s">
        <v>7466</v>
      </c>
      <c r="C266" s="128" cm="1">
        <f t="array" ref="C266">IF(ROW() &lt; ROW(INDEX(institutions[resource_ID],ROWS(institutions[resource_ID]))), COUNTIF(INDEX(institutions[resource_ID],1):institutions[[#This Row],[resource_ID]],institutions[[#This Row],[resource_ID]]), "")</f>
        <v>19</v>
      </c>
      <c r="D266" s="127" t="s">
        <v>9006</v>
      </c>
      <c r="E266" s="127"/>
      <c r="F266" s="127"/>
      <c r="G266" s="127"/>
    </row>
    <row r="267" spans="1:7" x14ac:dyDescent="0.25">
      <c r="A267" s="127" t="s">
        <v>9470</v>
      </c>
      <c r="B267" s="127" t="s">
        <v>7466</v>
      </c>
      <c r="C267" s="128" cm="1">
        <f t="array" ref="C267">IF(ROW() &lt; ROW(INDEX(institutions[resource_ID],ROWS(institutions[resource_ID]))), COUNTIF(INDEX(institutions[resource_ID],1):institutions[[#This Row],[resource_ID]],institutions[[#This Row],[resource_ID]]), "")</f>
        <v>20</v>
      </c>
      <c r="D267" s="127" t="s">
        <v>9007</v>
      </c>
      <c r="E267" s="127"/>
      <c r="F267" s="127"/>
      <c r="G267" s="127"/>
    </row>
    <row r="268" spans="1:7" x14ac:dyDescent="0.25">
      <c r="A268" s="127" t="s">
        <v>9470</v>
      </c>
      <c r="B268" s="127" t="s">
        <v>7466</v>
      </c>
      <c r="C268" s="128" cm="1">
        <f t="array" ref="C268">IF(ROW() &lt; ROW(INDEX(institutions[resource_ID],ROWS(institutions[resource_ID]))), COUNTIF(INDEX(institutions[resource_ID],1):institutions[[#This Row],[resource_ID]],institutions[[#This Row],[resource_ID]]), "")</f>
        <v>21</v>
      </c>
      <c r="D268" s="127" t="s">
        <v>9008</v>
      </c>
      <c r="E268" s="127"/>
      <c r="F268" s="127"/>
      <c r="G268" s="127"/>
    </row>
    <row r="269" spans="1:7" x14ac:dyDescent="0.25">
      <c r="A269" s="127" t="s">
        <v>9470</v>
      </c>
      <c r="B269" s="127" t="s">
        <v>7466</v>
      </c>
      <c r="C269" s="128" cm="1">
        <f t="array" ref="C269">IF(ROW() &lt; ROW(INDEX(institutions[resource_ID],ROWS(institutions[resource_ID]))), COUNTIF(INDEX(institutions[resource_ID],1):institutions[[#This Row],[resource_ID]],institutions[[#This Row],[resource_ID]]), "")</f>
        <v>22</v>
      </c>
      <c r="D269" s="127" t="s">
        <v>9009</v>
      </c>
      <c r="E269" s="127"/>
      <c r="F269" s="127"/>
      <c r="G269" s="127"/>
    </row>
    <row r="270" spans="1:7" x14ac:dyDescent="0.25">
      <c r="A270" s="127" t="s">
        <v>9470</v>
      </c>
      <c r="B270" s="127" t="s">
        <v>7466</v>
      </c>
      <c r="C270" s="128" cm="1">
        <f t="array" ref="C270">IF(ROW() &lt; ROW(INDEX(institutions[resource_ID],ROWS(institutions[resource_ID]))), COUNTIF(INDEX(institutions[resource_ID],1):institutions[[#This Row],[resource_ID]],institutions[[#This Row],[resource_ID]]), "")</f>
        <v>23</v>
      </c>
      <c r="D270" s="127" t="s">
        <v>9010</v>
      </c>
      <c r="E270" s="127"/>
      <c r="F270" s="127"/>
      <c r="G270" s="127"/>
    </row>
    <row r="271" spans="1:7" x14ac:dyDescent="0.25">
      <c r="A271" s="127" t="s">
        <v>9470</v>
      </c>
      <c r="B271" s="127" t="s">
        <v>7466</v>
      </c>
      <c r="C271" s="128" cm="1">
        <f t="array" ref="C271">IF(ROW() &lt; ROW(INDEX(institutions[resource_ID],ROWS(institutions[resource_ID]))), COUNTIF(INDEX(institutions[resource_ID],1):institutions[[#This Row],[resource_ID]],institutions[[#This Row],[resource_ID]]), "")</f>
        <v>24</v>
      </c>
      <c r="D271" s="127" t="s">
        <v>9011</v>
      </c>
      <c r="E271" s="127"/>
      <c r="F271" s="127"/>
      <c r="G271" s="127"/>
    </row>
    <row r="272" spans="1:7" x14ac:dyDescent="0.25">
      <c r="A272" s="127" t="s">
        <v>9470</v>
      </c>
      <c r="B272" s="127" t="s">
        <v>7466</v>
      </c>
      <c r="C272" s="128" cm="1">
        <f t="array" ref="C272">IF(ROW() &lt; ROW(INDEX(institutions[resource_ID],ROWS(institutions[resource_ID]))), COUNTIF(INDEX(institutions[resource_ID],1):institutions[[#This Row],[resource_ID]],institutions[[#This Row],[resource_ID]]), "")</f>
        <v>25</v>
      </c>
      <c r="D272" s="127" t="s">
        <v>9012</v>
      </c>
      <c r="E272" s="127"/>
      <c r="F272" s="127"/>
      <c r="G272" s="127"/>
    </row>
    <row r="273" spans="1:7" x14ac:dyDescent="0.25">
      <c r="A273" s="127" t="s">
        <v>9470</v>
      </c>
      <c r="B273" s="127" t="s">
        <v>7466</v>
      </c>
      <c r="C273" s="128" cm="1">
        <f t="array" ref="C273">IF(ROW() &lt; ROW(INDEX(institutions[resource_ID],ROWS(institutions[resource_ID]))), COUNTIF(INDEX(institutions[resource_ID],1):institutions[[#This Row],[resource_ID]],institutions[[#This Row],[resource_ID]]), "")</f>
        <v>26</v>
      </c>
      <c r="D273" s="127" t="s">
        <v>9013</v>
      </c>
      <c r="E273" s="127"/>
      <c r="F273" s="127"/>
      <c r="G273" s="127"/>
    </row>
    <row r="274" spans="1:7" x14ac:dyDescent="0.25">
      <c r="A274" s="127" t="s">
        <v>9470</v>
      </c>
      <c r="B274" s="127" t="s">
        <v>7466</v>
      </c>
      <c r="C274" s="128" cm="1">
        <f t="array" ref="C274">IF(ROW() &lt; ROW(INDEX(institutions[resource_ID],ROWS(institutions[resource_ID]))), COUNTIF(INDEX(institutions[resource_ID],1):institutions[[#This Row],[resource_ID]],institutions[[#This Row],[resource_ID]]), "")</f>
        <v>27</v>
      </c>
      <c r="D274" s="127" t="s">
        <v>9014</v>
      </c>
      <c r="E274" s="127"/>
      <c r="F274" s="127"/>
      <c r="G274" s="127"/>
    </row>
    <row r="275" spans="1:7" x14ac:dyDescent="0.25">
      <c r="A275" s="127" t="s">
        <v>9470</v>
      </c>
      <c r="B275" s="127" t="s">
        <v>7466</v>
      </c>
      <c r="C275" s="128" cm="1">
        <f t="array" ref="C275">IF(ROW() &lt; ROW(INDEX(institutions[resource_ID],ROWS(institutions[resource_ID]))), COUNTIF(INDEX(institutions[resource_ID],1):institutions[[#This Row],[resource_ID]],institutions[[#This Row],[resource_ID]]), "")</f>
        <v>28</v>
      </c>
      <c r="D275" s="127" t="s">
        <v>9015</v>
      </c>
      <c r="E275" s="127"/>
      <c r="F275" s="127"/>
      <c r="G275" s="127"/>
    </row>
    <row r="276" spans="1:7" x14ac:dyDescent="0.25">
      <c r="A276" s="127" t="s">
        <v>9470</v>
      </c>
      <c r="B276" s="127" t="s">
        <v>7466</v>
      </c>
      <c r="C276" s="128" cm="1">
        <f t="array" ref="C276">IF(ROW() &lt; ROW(INDEX(institutions[resource_ID],ROWS(institutions[resource_ID]))), COUNTIF(INDEX(institutions[resource_ID],1):institutions[[#This Row],[resource_ID]],institutions[[#This Row],[resource_ID]]), "")</f>
        <v>29</v>
      </c>
      <c r="D276" s="127" t="s">
        <v>9112</v>
      </c>
      <c r="E276" s="127"/>
      <c r="F276" s="127"/>
      <c r="G276" s="127"/>
    </row>
    <row r="277" spans="1:7" x14ac:dyDescent="0.25">
      <c r="A277" s="127" t="s">
        <v>9470</v>
      </c>
      <c r="B277" s="127" t="s">
        <v>7466</v>
      </c>
      <c r="C277" s="128" cm="1">
        <f t="array" ref="C277">IF(ROW() &lt; ROW(INDEX(institutions[resource_ID],ROWS(institutions[resource_ID]))), COUNTIF(INDEX(institutions[resource_ID],1):institutions[[#This Row],[resource_ID]],institutions[[#This Row],[resource_ID]]), "")</f>
        <v>30</v>
      </c>
      <c r="D277" s="127" t="s">
        <v>9113</v>
      </c>
      <c r="E277" s="127"/>
      <c r="F277" s="127"/>
      <c r="G277" s="127"/>
    </row>
    <row r="278" spans="1:7" x14ac:dyDescent="0.25">
      <c r="A278" s="127" t="s">
        <v>9470</v>
      </c>
      <c r="B278" s="127" t="s">
        <v>7466</v>
      </c>
      <c r="C278" s="128" cm="1">
        <f t="array" ref="C278">IF(ROW() &lt; ROW(INDEX(institutions[resource_ID],ROWS(institutions[resource_ID]))), COUNTIF(INDEX(institutions[resource_ID],1):institutions[[#This Row],[resource_ID]],institutions[[#This Row],[resource_ID]]), "")</f>
        <v>31</v>
      </c>
      <c r="D278" s="127" t="s">
        <v>9114</v>
      </c>
      <c r="E278" s="127"/>
      <c r="F278" s="127"/>
      <c r="G278" s="127"/>
    </row>
    <row r="279" spans="1:7" x14ac:dyDescent="0.25">
      <c r="A279" s="127" t="s">
        <v>9470</v>
      </c>
      <c r="B279" s="127" t="s">
        <v>7466</v>
      </c>
      <c r="C279" s="128" cm="1">
        <f t="array" ref="C279">IF(ROW() &lt; ROW(INDEX(institutions[resource_ID],ROWS(institutions[resource_ID]))), COUNTIF(INDEX(institutions[resource_ID],1):institutions[[#This Row],[resource_ID]],institutions[[#This Row],[resource_ID]]), "")</f>
        <v>32</v>
      </c>
      <c r="D279" s="127" t="s">
        <v>9115</v>
      </c>
      <c r="E279" s="127"/>
      <c r="F279" s="127"/>
      <c r="G279" s="127"/>
    </row>
    <row r="280" spans="1:7" x14ac:dyDescent="0.25">
      <c r="A280" s="127" t="s">
        <v>9470</v>
      </c>
      <c r="B280" s="127" t="s">
        <v>7466</v>
      </c>
      <c r="C280" s="128" cm="1">
        <f t="array" ref="C280">IF(ROW() &lt; ROW(INDEX(institutions[resource_ID],ROWS(institutions[resource_ID]))), COUNTIF(INDEX(institutions[resource_ID],1):institutions[[#This Row],[resource_ID]],institutions[[#This Row],[resource_ID]]), "")</f>
        <v>33</v>
      </c>
      <c r="D280" s="127" t="s">
        <v>9116</v>
      </c>
      <c r="E280" s="127"/>
      <c r="F280" s="127"/>
      <c r="G280" s="127"/>
    </row>
    <row r="281" spans="1:7" x14ac:dyDescent="0.25">
      <c r="A281" s="127" t="s">
        <v>9470</v>
      </c>
      <c r="B281" s="127" t="s">
        <v>7466</v>
      </c>
      <c r="C281" s="128" cm="1">
        <f t="array" ref="C281">IF(ROW() &lt; ROW(INDEX(institutions[resource_ID],ROWS(institutions[resource_ID]))), COUNTIF(INDEX(institutions[resource_ID],1):institutions[[#This Row],[resource_ID]],institutions[[#This Row],[resource_ID]]), "")</f>
        <v>34</v>
      </c>
      <c r="D281" s="127" t="s">
        <v>9117</v>
      </c>
      <c r="E281" s="127"/>
      <c r="F281" s="127"/>
      <c r="G281" s="127"/>
    </row>
    <row r="282" spans="1:7" x14ac:dyDescent="0.25">
      <c r="A282" s="127" t="s">
        <v>9470</v>
      </c>
      <c r="B282" s="127" t="s">
        <v>7466</v>
      </c>
      <c r="C282" s="128" cm="1">
        <f t="array" ref="C282">IF(ROW() &lt; ROW(INDEX(institutions[resource_ID],ROWS(institutions[resource_ID]))), COUNTIF(INDEX(institutions[resource_ID],1):institutions[[#This Row],[resource_ID]],institutions[[#This Row],[resource_ID]]), "")</f>
        <v>35</v>
      </c>
      <c r="D282" s="127" t="s">
        <v>9118</v>
      </c>
      <c r="E282" s="127"/>
      <c r="F282" s="127"/>
      <c r="G282" s="127"/>
    </row>
    <row r="283" spans="1:7" x14ac:dyDescent="0.25">
      <c r="A283" s="127" t="s">
        <v>9470</v>
      </c>
      <c r="B283" s="127" t="s">
        <v>7466</v>
      </c>
      <c r="C283" s="128" cm="1">
        <f t="array" ref="C283">IF(ROW() &lt; ROW(INDEX(institutions[resource_ID],ROWS(institutions[resource_ID]))), COUNTIF(INDEX(institutions[resource_ID],1):institutions[[#This Row],[resource_ID]],institutions[[#This Row],[resource_ID]]), "")</f>
        <v>36</v>
      </c>
      <c r="D283" s="127" t="s">
        <v>9119</v>
      </c>
      <c r="E283" s="127"/>
      <c r="F283" s="127"/>
      <c r="G283" s="127"/>
    </row>
    <row r="284" spans="1:7" x14ac:dyDescent="0.25">
      <c r="A284" s="127" t="s">
        <v>9470</v>
      </c>
      <c r="B284" s="127" t="s">
        <v>7466</v>
      </c>
      <c r="C284" s="128" cm="1">
        <f t="array" ref="C284">IF(ROW() &lt; ROW(INDEX(institutions[resource_ID],ROWS(institutions[resource_ID]))), COUNTIF(INDEX(institutions[resource_ID],1):institutions[[#This Row],[resource_ID]],institutions[[#This Row],[resource_ID]]), "")</f>
        <v>37</v>
      </c>
      <c r="D284" s="127" t="s">
        <v>9120</v>
      </c>
      <c r="E284" s="127"/>
      <c r="F284" s="127"/>
      <c r="G284" s="127"/>
    </row>
    <row r="285" spans="1:7" x14ac:dyDescent="0.25">
      <c r="A285" s="127" t="s">
        <v>9470</v>
      </c>
      <c r="B285" s="127" t="s">
        <v>7466</v>
      </c>
      <c r="C285" s="128" cm="1">
        <f t="array" ref="C285">IF(ROW() &lt; ROW(INDEX(institutions[resource_ID],ROWS(institutions[resource_ID]))), COUNTIF(INDEX(institutions[resource_ID],1):institutions[[#This Row],[resource_ID]],institutions[[#This Row],[resource_ID]]), "")</f>
        <v>38</v>
      </c>
      <c r="D285" s="127" t="s">
        <v>9121</v>
      </c>
      <c r="E285" s="127"/>
      <c r="F285" s="127"/>
      <c r="G285" s="127"/>
    </row>
    <row r="286" spans="1:7" x14ac:dyDescent="0.25">
      <c r="A286" s="127" t="s">
        <v>9470</v>
      </c>
      <c r="B286" s="127" t="s">
        <v>7466</v>
      </c>
      <c r="C286" s="128" cm="1">
        <f t="array" ref="C286">IF(ROW() &lt; ROW(INDEX(institutions[resource_ID],ROWS(institutions[resource_ID]))), COUNTIF(INDEX(institutions[resource_ID],1):institutions[[#This Row],[resource_ID]],institutions[[#This Row],[resource_ID]]), "")</f>
        <v>39</v>
      </c>
      <c r="D286" s="127" t="s">
        <v>9122</v>
      </c>
      <c r="E286" s="127"/>
      <c r="F286" s="127"/>
      <c r="G286" s="127"/>
    </row>
    <row r="287" spans="1:7" x14ac:dyDescent="0.25">
      <c r="A287" s="127" t="s">
        <v>9470</v>
      </c>
      <c r="B287" s="127" t="s">
        <v>7466</v>
      </c>
      <c r="C287" s="128" cm="1">
        <f t="array" ref="C287">IF(ROW() &lt; ROW(INDEX(institutions[resource_ID],ROWS(institutions[resource_ID]))), COUNTIF(INDEX(institutions[resource_ID],1):institutions[[#This Row],[resource_ID]],institutions[[#This Row],[resource_ID]]), "")</f>
        <v>40</v>
      </c>
      <c r="D287" s="127" t="s">
        <v>9169</v>
      </c>
      <c r="E287" s="127"/>
      <c r="F287" s="127"/>
      <c r="G287" s="127"/>
    </row>
    <row r="288" spans="1:7" x14ac:dyDescent="0.25">
      <c r="A288" s="127" t="s">
        <v>9470</v>
      </c>
      <c r="B288" s="127" t="s">
        <v>7466</v>
      </c>
      <c r="C288" s="128" cm="1">
        <f t="array" ref="C288">IF(ROW() &lt; ROW(INDEX(institutions[resource_ID],ROWS(institutions[resource_ID]))), COUNTIF(INDEX(institutions[resource_ID],1):institutions[[#This Row],[resource_ID]],institutions[[#This Row],[resource_ID]]), "")</f>
        <v>41</v>
      </c>
      <c r="D288" s="127" t="s">
        <v>9123</v>
      </c>
      <c r="E288" s="127"/>
      <c r="F288" s="127"/>
      <c r="G288" s="127"/>
    </row>
    <row r="289" spans="1:7" x14ac:dyDescent="0.25">
      <c r="A289" s="127" t="s">
        <v>9471</v>
      </c>
      <c r="B289" s="127" t="s">
        <v>7466</v>
      </c>
      <c r="C289" s="128" cm="1">
        <f t="array" ref="C289">IF(ROW() &lt; ROW(INDEX(institutions[resource_ID],ROWS(institutions[resource_ID]))), COUNTIF(INDEX(institutions[resource_ID],1):institutions[[#This Row],[resource_ID]],institutions[[#This Row],[resource_ID]]), "")</f>
        <v>1</v>
      </c>
      <c r="D289" s="127" t="s">
        <v>8988</v>
      </c>
      <c r="E289" s="127"/>
      <c r="F289" s="127"/>
      <c r="G289" s="127"/>
    </row>
    <row r="290" spans="1:7" x14ac:dyDescent="0.25">
      <c r="A290" s="127" t="s">
        <v>9471</v>
      </c>
      <c r="B290" s="127" t="s">
        <v>7466</v>
      </c>
      <c r="C290" s="128" cm="1">
        <f t="array" ref="C290">IF(ROW() &lt; ROW(INDEX(institutions[resource_ID],ROWS(institutions[resource_ID]))), COUNTIF(INDEX(institutions[resource_ID],1):institutions[[#This Row],[resource_ID]],institutions[[#This Row],[resource_ID]]), "")</f>
        <v>2</v>
      </c>
      <c r="D290" s="127" t="s">
        <v>8989</v>
      </c>
      <c r="E290" s="127"/>
      <c r="F290" s="127"/>
      <c r="G290" s="127"/>
    </row>
    <row r="291" spans="1:7" x14ac:dyDescent="0.25">
      <c r="A291" s="127" t="s">
        <v>9471</v>
      </c>
      <c r="B291" s="127" t="s">
        <v>7466</v>
      </c>
      <c r="C291" s="128" cm="1">
        <f t="array" ref="C291">IF(ROW() &lt; ROW(INDEX(institutions[resource_ID],ROWS(institutions[resource_ID]))), COUNTIF(INDEX(institutions[resource_ID],1):institutions[[#This Row],[resource_ID]],institutions[[#This Row],[resource_ID]]), "")</f>
        <v>3</v>
      </c>
      <c r="D291" s="127" t="s">
        <v>8990</v>
      </c>
      <c r="E291" s="127"/>
      <c r="F291" s="127"/>
      <c r="G291" s="127"/>
    </row>
    <row r="292" spans="1:7" x14ac:dyDescent="0.25">
      <c r="A292" s="127" t="s">
        <v>9471</v>
      </c>
      <c r="B292" s="127" t="s">
        <v>7466</v>
      </c>
      <c r="C292" s="128" cm="1">
        <f t="array" ref="C292">IF(ROW() &lt; ROW(INDEX(institutions[resource_ID],ROWS(institutions[resource_ID]))), COUNTIF(INDEX(institutions[resource_ID],1):institutions[[#This Row],[resource_ID]],institutions[[#This Row],[resource_ID]]), "")</f>
        <v>4</v>
      </c>
      <c r="D292" s="127" t="s">
        <v>8991</v>
      </c>
      <c r="E292" s="127"/>
      <c r="F292" s="127"/>
      <c r="G292" s="127"/>
    </row>
    <row r="293" spans="1:7" x14ac:dyDescent="0.25">
      <c r="A293" s="127" t="s">
        <v>9471</v>
      </c>
      <c r="B293" s="127" t="s">
        <v>7466</v>
      </c>
      <c r="C293" s="128" cm="1">
        <f t="array" ref="C293">IF(ROW() &lt; ROW(INDEX(institutions[resource_ID],ROWS(institutions[resource_ID]))), COUNTIF(INDEX(institutions[resource_ID],1):institutions[[#This Row],[resource_ID]],institutions[[#This Row],[resource_ID]]), "")</f>
        <v>5</v>
      </c>
      <c r="D293" s="127" t="s">
        <v>8992</v>
      </c>
      <c r="E293" s="127"/>
      <c r="F293" s="127"/>
      <c r="G293" s="127"/>
    </row>
    <row r="294" spans="1:7" x14ac:dyDescent="0.25">
      <c r="A294" s="127" t="s">
        <v>9471</v>
      </c>
      <c r="B294" s="127" t="s">
        <v>7466</v>
      </c>
      <c r="C294" s="128" cm="1">
        <f t="array" ref="C294">IF(ROW() &lt; ROW(INDEX(institutions[resource_ID],ROWS(institutions[resource_ID]))), COUNTIF(INDEX(institutions[resource_ID],1):institutions[[#This Row],[resource_ID]],institutions[[#This Row],[resource_ID]]), "")</f>
        <v>6</v>
      </c>
      <c r="D294" s="127" t="s">
        <v>8993</v>
      </c>
      <c r="E294" s="127"/>
      <c r="F294" s="127"/>
      <c r="G294" s="127"/>
    </row>
    <row r="295" spans="1:7" x14ac:dyDescent="0.25">
      <c r="A295" s="127" t="s">
        <v>9471</v>
      </c>
      <c r="B295" s="127" t="s">
        <v>7466</v>
      </c>
      <c r="C295" s="128" cm="1">
        <f t="array" ref="C295">IF(ROW() &lt; ROW(INDEX(institutions[resource_ID],ROWS(institutions[resource_ID]))), COUNTIF(INDEX(institutions[resource_ID],1):institutions[[#This Row],[resource_ID]],institutions[[#This Row],[resource_ID]]), "")</f>
        <v>7</v>
      </c>
      <c r="D295" s="127" t="s">
        <v>8994</v>
      </c>
      <c r="E295" s="127"/>
      <c r="F295" s="127"/>
      <c r="G295" s="127"/>
    </row>
    <row r="296" spans="1:7" x14ac:dyDescent="0.25">
      <c r="A296" s="127" t="s">
        <v>9471</v>
      </c>
      <c r="B296" s="127" t="s">
        <v>7466</v>
      </c>
      <c r="C296" s="128" cm="1">
        <f t="array" ref="C296">IF(ROW() &lt; ROW(INDEX(institutions[resource_ID],ROWS(institutions[resource_ID]))), COUNTIF(INDEX(institutions[resource_ID],1):institutions[[#This Row],[resource_ID]],institutions[[#This Row],[resource_ID]]), "")</f>
        <v>8</v>
      </c>
      <c r="D296" s="127" t="s">
        <v>8995</v>
      </c>
      <c r="E296" s="127"/>
      <c r="F296" s="127"/>
      <c r="G296" s="127"/>
    </row>
    <row r="297" spans="1:7" x14ac:dyDescent="0.25">
      <c r="A297" s="127" t="s">
        <v>9471</v>
      </c>
      <c r="B297" s="127" t="s">
        <v>7466</v>
      </c>
      <c r="C297" s="128" cm="1">
        <f t="array" ref="C297">IF(ROW() &lt; ROW(INDEX(institutions[resource_ID],ROWS(institutions[resource_ID]))), COUNTIF(INDEX(institutions[resource_ID],1):institutions[[#This Row],[resource_ID]],institutions[[#This Row],[resource_ID]]), "")</f>
        <v>9</v>
      </c>
      <c r="D297" s="127" t="s">
        <v>8996</v>
      </c>
      <c r="E297" s="127"/>
      <c r="F297" s="127"/>
      <c r="G297" s="127"/>
    </row>
    <row r="298" spans="1:7" x14ac:dyDescent="0.25">
      <c r="A298" s="127" t="s">
        <v>9471</v>
      </c>
      <c r="B298" s="127" t="s">
        <v>7466</v>
      </c>
      <c r="C298" s="128" cm="1">
        <f t="array" ref="C298">IF(ROW() &lt; ROW(INDEX(institutions[resource_ID],ROWS(institutions[resource_ID]))), COUNTIF(INDEX(institutions[resource_ID],1):institutions[[#This Row],[resource_ID]],institutions[[#This Row],[resource_ID]]), "")</f>
        <v>10</v>
      </c>
      <c r="D298" s="127" t="s">
        <v>8997</v>
      </c>
      <c r="E298" s="127"/>
      <c r="F298" s="127"/>
      <c r="G298" s="127"/>
    </row>
    <row r="299" spans="1:7" x14ac:dyDescent="0.25">
      <c r="A299" s="127" t="s">
        <v>9471</v>
      </c>
      <c r="B299" s="127" t="s">
        <v>7466</v>
      </c>
      <c r="C299" s="128" cm="1">
        <f t="array" ref="C299">IF(ROW() &lt; ROW(INDEX(institutions[resource_ID],ROWS(institutions[resource_ID]))), COUNTIF(INDEX(institutions[resource_ID],1):institutions[[#This Row],[resource_ID]],institutions[[#This Row],[resource_ID]]), "")</f>
        <v>11</v>
      </c>
      <c r="D299" s="127" t="s">
        <v>8998</v>
      </c>
      <c r="E299" s="127"/>
      <c r="F299" s="127"/>
      <c r="G299" s="127"/>
    </row>
    <row r="300" spans="1:7" x14ac:dyDescent="0.25">
      <c r="A300" s="127" t="s">
        <v>9471</v>
      </c>
      <c r="B300" s="127" t="s">
        <v>7466</v>
      </c>
      <c r="C300" s="128" cm="1">
        <f t="array" ref="C300">IF(ROW() &lt; ROW(INDEX(institutions[resource_ID],ROWS(institutions[resource_ID]))), COUNTIF(INDEX(institutions[resource_ID],1):institutions[[#This Row],[resource_ID]],institutions[[#This Row],[resource_ID]]), "")</f>
        <v>12</v>
      </c>
      <c r="D300" s="127" t="s">
        <v>8999</v>
      </c>
      <c r="E300" s="127"/>
      <c r="F300" s="127"/>
      <c r="G300" s="127"/>
    </row>
    <row r="301" spans="1:7" x14ac:dyDescent="0.25">
      <c r="A301" s="127" t="s">
        <v>9471</v>
      </c>
      <c r="B301" s="127" t="s">
        <v>7466</v>
      </c>
      <c r="C301" s="128" cm="1">
        <f t="array" ref="C301">IF(ROW() &lt; ROW(INDEX(institutions[resource_ID],ROWS(institutions[resource_ID]))), COUNTIF(INDEX(institutions[resource_ID],1):institutions[[#This Row],[resource_ID]],institutions[[#This Row],[resource_ID]]), "")</f>
        <v>13</v>
      </c>
      <c r="D301" s="127" t="s">
        <v>9000</v>
      </c>
      <c r="E301" s="127"/>
      <c r="F301" s="127"/>
      <c r="G301" s="127"/>
    </row>
    <row r="302" spans="1:7" x14ac:dyDescent="0.25">
      <c r="A302" s="127" t="s">
        <v>9471</v>
      </c>
      <c r="B302" s="127" t="s">
        <v>7466</v>
      </c>
      <c r="C302" s="128" cm="1">
        <f t="array" ref="C302">IF(ROW() &lt; ROW(INDEX(institutions[resource_ID],ROWS(institutions[resource_ID]))), COUNTIF(INDEX(institutions[resource_ID],1):institutions[[#This Row],[resource_ID]],institutions[[#This Row],[resource_ID]]), "")</f>
        <v>14</v>
      </c>
      <c r="D302" s="127" t="s">
        <v>9001</v>
      </c>
      <c r="E302" s="127"/>
      <c r="F302" s="127"/>
      <c r="G302" s="127"/>
    </row>
    <row r="303" spans="1:7" x14ac:dyDescent="0.25">
      <c r="A303" s="127" t="s">
        <v>9471</v>
      </c>
      <c r="B303" s="127" t="s">
        <v>7466</v>
      </c>
      <c r="C303" s="128" cm="1">
        <f t="array" ref="C303">IF(ROW() &lt; ROW(INDEX(institutions[resource_ID],ROWS(institutions[resource_ID]))), COUNTIF(INDEX(institutions[resource_ID],1):institutions[[#This Row],[resource_ID]],institutions[[#This Row],[resource_ID]]), "")</f>
        <v>15</v>
      </c>
      <c r="D303" s="127" t="s">
        <v>9002</v>
      </c>
      <c r="E303" s="127"/>
      <c r="F303" s="127"/>
      <c r="G303" s="127"/>
    </row>
    <row r="304" spans="1:7" x14ac:dyDescent="0.25">
      <c r="A304" s="127" t="s">
        <v>9471</v>
      </c>
      <c r="B304" s="127" t="s">
        <v>7466</v>
      </c>
      <c r="C304" s="128" cm="1">
        <f t="array" ref="C304">IF(ROW() &lt; ROW(INDEX(institutions[resource_ID],ROWS(institutions[resource_ID]))), COUNTIF(INDEX(institutions[resource_ID],1):institutions[[#This Row],[resource_ID]],institutions[[#This Row],[resource_ID]]), "")</f>
        <v>16</v>
      </c>
      <c r="D304" s="127" t="s">
        <v>9003</v>
      </c>
      <c r="E304" s="127"/>
      <c r="F304" s="127"/>
      <c r="G304" s="127"/>
    </row>
    <row r="305" spans="1:7" x14ac:dyDescent="0.25">
      <c r="A305" s="127" t="s">
        <v>9471</v>
      </c>
      <c r="B305" s="127" t="s">
        <v>7466</v>
      </c>
      <c r="C305" s="128" cm="1">
        <f t="array" ref="C305">IF(ROW() &lt; ROW(INDEX(institutions[resource_ID],ROWS(institutions[resource_ID]))), COUNTIF(INDEX(institutions[resource_ID],1):institutions[[#This Row],[resource_ID]],institutions[[#This Row],[resource_ID]]), "")</f>
        <v>17</v>
      </c>
      <c r="D305" s="127" t="s">
        <v>9004</v>
      </c>
      <c r="E305" s="127"/>
      <c r="F305" s="127"/>
      <c r="G305" s="127"/>
    </row>
    <row r="306" spans="1:7" x14ac:dyDescent="0.25">
      <c r="A306" s="127" t="s">
        <v>9471</v>
      </c>
      <c r="B306" s="127" t="s">
        <v>7466</v>
      </c>
      <c r="C306" s="128" cm="1">
        <f t="array" ref="C306">IF(ROW() &lt; ROW(INDEX(institutions[resource_ID],ROWS(institutions[resource_ID]))), COUNTIF(INDEX(institutions[resource_ID],1):institutions[[#This Row],[resource_ID]],institutions[[#This Row],[resource_ID]]), "")</f>
        <v>18</v>
      </c>
      <c r="D306" s="127" t="s">
        <v>9005</v>
      </c>
      <c r="E306" s="127"/>
      <c r="F306" s="127"/>
      <c r="G306" s="127"/>
    </row>
    <row r="307" spans="1:7" x14ac:dyDescent="0.25">
      <c r="A307" s="127" t="s">
        <v>9471</v>
      </c>
      <c r="B307" s="127" t="s">
        <v>7466</v>
      </c>
      <c r="C307" s="128" cm="1">
        <f t="array" ref="C307">IF(ROW() &lt; ROW(INDEX(institutions[resource_ID],ROWS(institutions[resource_ID]))), COUNTIF(INDEX(institutions[resource_ID],1):institutions[[#This Row],[resource_ID]],institutions[[#This Row],[resource_ID]]), "")</f>
        <v>19</v>
      </c>
      <c r="D307" s="127" t="s">
        <v>9006</v>
      </c>
      <c r="E307" s="127"/>
      <c r="F307" s="127"/>
      <c r="G307" s="127"/>
    </row>
    <row r="308" spans="1:7" x14ac:dyDescent="0.25">
      <c r="A308" s="127" t="s">
        <v>9471</v>
      </c>
      <c r="B308" s="127" t="s">
        <v>7466</v>
      </c>
      <c r="C308" s="128" cm="1">
        <f t="array" ref="C308">IF(ROW() &lt; ROW(INDEX(institutions[resource_ID],ROWS(institutions[resource_ID]))), COUNTIF(INDEX(institutions[resource_ID],1):institutions[[#This Row],[resource_ID]],institutions[[#This Row],[resource_ID]]), "")</f>
        <v>20</v>
      </c>
      <c r="D308" s="127" t="s">
        <v>9007</v>
      </c>
      <c r="E308" s="127"/>
      <c r="F308" s="127"/>
      <c r="G308" s="127"/>
    </row>
    <row r="309" spans="1:7" x14ac:dyDescent="0.25">
      <c r="A309" s="127" t="s">
        <v>9471</v>
      </c>
      <c r="B309" s="127" t="s">
        <v>7466</v>
      </c>
      <c r="C309" s="128" cm="1">
        <f t="array" ref="C309">IF(ROW() &lt; ROW(INDEX(institutions[resource_ID],ROWS(institutions[resource_ID]))), COUNTIF(INDEX(institutions[resource_ID],1):institutions[[#This Row],[resource_ID]],institutions[[#This Row],[resource_ID]]), "")</f>
        <v>21</v>
      </c>
      <c r="D309" s="127" t="s">
        <v>9008</v>
      </c>
      <c r="E309" s="127"/>
      <c r="F309" s="127"/>
      <c r="G309" s="127"/>
    </row>
    <row r="310" spans="1:7" x14ac:dyDescent="0.25">
      <c r="A310" s="127" t="s">
        <v>9471</v>
      </c>
      <c r="B310" s="127" t="s">
        <v>7466</v>
      </c>
      <c r="C310" s="128" cm="1">
        <f t="array" ref="C310">IF(ROW() &lt; ROW(INDEX(institutions[resource_ID],ROWS(institutions[resource_ID]))), COUNTIF(INDEX(institutions[resource_ID],1):institutions[[#This Row],[resource_ID]],institutions[[#This Row],[resource_ID]]), "")</f>
        <v>22</v>
      </c>
      <c r="D310" s="127" t="s">
        <v>9009</v>
      </c>
      <c r="E310" s="127"/>
      <c r="F310" s="127"/>
      <c r="G310" s="127"/>
    </row>
    <row r="311" spans="1:7" x14ac:dyDescent="0.25">
      <c r="A311" s="127" t="s">
        <v>9471</v>
      </c>
      <c r="B311" s="127" t="s">
        <v>7466</v>
      </c>
      <c r="C311" s="128" cm="1">
        <f t="array" ref="C311">IF(ROW() &lt; ROW(INDEX(institutions[resource_ID],ROWS(institutions[resource_ID]))), COUNTIF(INDEX(institutions[resource_ID],1):institutions[[#This Row],[resource_ID]],institutions[[#This Row],[resource_ID]]), "")</f>
        <v>23</v>
      </c>
      <c r="D311" s="127" t="s">
        <v>9010</v>
      </c>
      <c r="E311" s="127"/>
      <c r="F311" s="127"/>
      <c r="G311" s="127"/>
    </row>
    <row r="312" spans="1:7" x14ac:dyDescent="0.25">
      <c r="A312" s="127" t="s">
        <v>9471</v>
      </c>
      <c r="B312" s="127" t="s">
        <v>7466</v>
      </c>
      <c r="C312" s="128" cm="1">
        <f t="array" ref="C312">IF(ROW() &lt; ROW(INDEX(institutions[resource_ID],ROWS(institutions[resource_ID]))), COUNTIF(INDEX(institutions[resource_ID],1):institutions[[#This Row],[resource_ID]],institutions[[#This Row],[resource_ID]]), "")</f>
        <v>24</v>
      </c>
      <c r="D312" s="127" t="s">
        <v>9011</v>
      </c>
      <c r="E312" s="127"/>
      <c r="F312" s="127"/>
      <c r="G312" s="127"/>
    </row>
    <row r="313" spans="1:7" x14ac:dyDescent="0.25">
      <c r="A313" s="127" t="s">
        <v>9471</v>
      </c>
      <c r="B313" s="127" t="s">
        <v>7466</v>
      </c>
      <c r="C313" s="128" cm="1">
        <f t="array" ref="C313">IF(ROW() &lt; ROW(INDEX(institutions[resource_ID],ROWS(institutions[resource_ID]))), COUNTIF(INDEX(institutions[resource_ID],1):institutions[[#This Row],[resource_ID]],institutions[[#This Row],[resource_ID]]), "")</f>
        <v>25</v>
      </c>
      <c r="D313" s="127" t="s">
        <v>9012</v>
      </c>
      <c r="E313" s="127"/>
      <c r="F313" s="127"/>
      <c r="G313" s="127"/>
    </row>
    <row r="314" spans="1:7" x14ac:dyDescent="0.25">
      <c r="A314" s="127" t="s">
        <v>9471</v>
      </c>
      <c r="B314" s="127" t="s">
        <v>7466</v>
      </c>
      <c r="C314" s="128" cm="1">
        <f t="array" ref="C314">IF(ROW() &lt; ROW(INDEX(institutions[resource_ID],ROWS(institutions[resource_ID]))), COUNTIF(INDEX(institutions[resource_ID],1):institutions[[#This Row],[resource_ID]],institutions[[#This Row],[resource_ID]]), "")</f>
        <v>26</v>
      </c>
      <c r="D314" s="127" t="s">
        <v>9013</v>
      </c>
      <c r="E314" s="127"/>
      <c r="F314" s="127"/>
      <c r="G314" s="127"/>
    </row>
    <row r="315" spans="1:7" x14ac:dyDescent="0.25">
      <c r="A315" s="127" t="s">
        <v>9471</v>
      </c>
      <c r="B315" s="127" t="s">
        <v>7466</v>
      </c>
      <c r="C315" s="128" cm="1">
        <f t="array" ref="C315">IF(ROW() &lt; ROW(INDEX(institutions[resource_ID],ROWS(institutions[resource_ID]))), COUNTIF(INDEX(institutions[resource_ID],1):institutions[[#This Row],[resource_ID]],institutions[[#This Row],[resource_ID]]), "")</f>
        <v>27</v>
      </c>
      <c r="D315" s="127" t="s">
        <v>9014</v>
      </c>
      <c r="E315" s="127"/>
      <c r="F315" s="127"/>
      <c r="G315" s="127"/>
    </row>
    <row r="316" spans="1:7" x14ac:dyDescent="0.25">
      <c r="A316" s="127" t="s">
        <v>9471</v>
      </c>
      <c r="B316" s="127" t="s">
        <v>7466</v>
      </c>
      <c r="C316" s="128" cm="1">
        <f t="array" ref="C316">IF(ROW() &lt; ROW(INDEX(institutions[resource_ID],ROWS(institutions[resource_ID]))), COUNTIF(INDEX(institutions[resource_ID],1):institutions[[#This Row],[resource_ID]],institutions[[#This Row],[resource_ID]]), "")</f>
        <v>28</v>
      </c>
      <c r="D316" s="127" t="s">
        <v>9015</v>
      </c>
      <c r="E316" s="127"/>
      <c r="F316" s="127"/>
      <c r="G316" s="127"/>
    </row>
    <row r="317" spans="1:7" x14ac:dyDescent="0.25">
      <c r="A317" s="127" t="s">
        <v>9471</v>
      </c>
      <c r="B317" s="127" t="s">
        <v>7466</v>
      </c>
      <c r="C317" s="128" cm="1">
        <f t="array" ref="C317">IF(ROW() &lt; ROW(INDEX(institutions[resource_ID],ROWS(institutions[resource_ID]))), COUNTIF(INDEX(institutions[resource_ID],1):institutions[[#This Row],[resource_ID]],institutions[[#This Row],[resource_ID]]), "")</f>
        <v>29</v>
      </c>
      <c r="D317" s="127" t="s">
        <v>9112</v>
      </c>
      <c r="E317" s="127"/>
      <c r="F317" s="127"/>
      <c r="G317" s="127"/>
    </row>
    <row r="318" spans="1:7" x14ac:dyDescent="0.25">
      <c r="A318" s="127" t="s">
        <v>9471</v>
      </c>
      <c r="B318" s="127" t="s">
        <v>7466</v>
      </c>
      <c r="C318" s="128" cm="1">
        <f t="array" ref="C318">IF(ROW() &lt; ROW(INDEX(institutions[resource_ID],ROWS(institutions[resource_ID]))), COUNTIF(INDEX(institutions[resource_ID],1):institutions[[#This Row],[resource_ID]],institutions[[#This Row],[resource_ID]]), "")</f>
        <v>30</v>
      </c>
      <c r="D318" s="127" t="s">
        <v>9113</v>
      </c>
      <c r="E318" s="127"/>
      <c r="F318" s="127"/>
      <c r="G318" s="127"/>
    </row>
    <row r="319" spans="1:7" x14ac:dyDescent="0.25">
      <c r="A319" s="127" t="s">
        <v>9471</v>
      </c>
      <c r="B319" s="127" t="s">
        <v>7466</v>
      </c>
      <c r="C319" s="128" cm="1">
        <f t="array" ref="C319">IF(ROW() &lt; ROW(INDEX(institutions[resource_ID],ROWS(institutions[resource_ID]))), COUNTIF(INDEX(institutions[resource_ID],1):institutions[[#This Row],[resource_ID]],institutions[[#This Row],[resource_ID]]), "")</f>
        <v>31</v>
      </c>
      <c r="D319" s="127" t="s">
        <v>9114</v>
      </c>
      <c r="E319" s="127"/>
      <c r="F319" s="127"/>
      <c r="G319" s="127"/>
    </row>
    <row r="320" spans="1:7" x14ac:dyDescent="0.25">
      <c r="A320" s="127" t="s">
        <v>9471</v>
      </c>
      <c r="B320" s="127" t="s">
        <v>7466</v>
      </c>
      <c r="C320" s="128" cm="1">
        <f t="array" ref="C320">IF(ROW() &lt; ROW(INDEX(institutions[resource_ID],ROWS(institutions[resource_ID]))), COUNTIF(INDEX(institutions[resource_ID],1):institutions[[#This Row],[resource_ID]],institutions[[#This Row],[resource_ID]]), "")</f>
        <v>32</v>
      </c>
      <c r="D320" s="127" t="s">
        <v>9115</v>
      </c>
      <c r="E320" s="127"/>
      <c r="F320" s="127"/>
      <c r="G320" s="127"/>
    </row>
    <row r="321" spans="1:7" x14ac:dyDescent="0.25">
      <c r="A321" s="127" t="s">
        <v>9471</v>
      </c>
      <c r="B321" s="127" t="s">
        <v>7466</v>
      </c>
      <c r="C321" s="128" cm="1">
        <f t="array" ref="C321">IF(ROW() &lt; ROW(INDEX(institutions[resource_ID],ROWS(institutions[resource_ID]))), COUNTIF(INDEX(institutions[resource_ID],1):institutions[[#This Row],[resource_ID]],institutions[[#This Row],[resource_ID]]), "")</f>
        <v>33</v>
      </c>
      <c r="D321" s="127" t="s">
        <v>9116</v>
      </c>
      <c r="E321" s="127"/>
      <c r="F321" s="127"/>
      <c r="G321" s="127"/>
    </row>
    <row r="322" spans="1:7" x14ac:dyDescent="0.25">
      <c r="A322" s="127" t="s">
        <v>9471</v>
      </c>
      <c r="B322" s="127" t="s">
        <v>7466</v>
      </c>
      <c r="C322" s="128" cm="1">
        <f t="array" ref="C322">IF(ROW() &lt; ROW(INDEX(institutions[resource_ID],ROWS(institutions[resource_ID]))), COUNTIF(INDEX(institutions[resource_ID],1):institutions[[#This Row],[resource_ID]],institutions[[#This Row],[resource_ID]]), "")</f>
        <v>34</v>
      </c>
      <c r="D322" s="127" t="s">
        <v>9117</v>
      </c>
      <c r="E322" s="127"/>
      <c r="F322" s="127"/>
      <c r="G322" s="127"/>
    </row>
    <row r="323" spans="1:7" x14ac:dyDescent="0.25">
      <c r="A323" s="127" t="s">
        <v>9471</v>
      </c>
      <c r="B323" s="127" t="s">
        <v>7466</v>
      </c>
      <c r="C323" s="128" cm="1">
        <f t="array" ref="C323">IF(ROW() &lt; ROW(INDEX(institutions[resource_ID],ROWS(institutions[resource_ID]))), COUNTIF(INDEX(institutions[resource_ID],1):institutions[[#This Row],[resource_ID]],institutions[[#This Row],[resource_ID]]), "")</f>
        <v>35</v>
      </c>
      <c r="D323" s="127" t="s">
        <v>9118</v>
      </c>
      <c r="E323" s="127"/>
      <c r="F323" s="127"/>
      <c r="G323" s="127"/>
    </row>
    <row r="324" spans="1:7" x14ac:dyDescent="0.25">
      <c r="A324" s="127" t="s">
        <v>9471</v>
      </c>
      <c r="B324" s="127" t="s">
        <v>7466</v>
      </c>
      <c r="C324" s="128" cm="1">
        <f t="array" ref="C324">IF(ROW() &lt; ROW(INDEX(institutions[resource_ID],ROWS(institutions[resource_ID]))), COUNTIF(INDEX(institutions[resource_ID],1):institutions[[#This Row],[resource_ID]],institutions[[#This Row],[resource_ID]]), "")</f>
        <v>36</v>
      </c>
      <c r="D324" s="127" t="s">
        <v>9119</v>
      </c>
      <c r="E324" s="127"/>
      <c r="F324" s="127"/>
      <c r="G324" s="127"/>
    </row>
    <row r="325" spans="1:7" x14ac:dyDescent="0.25">
      <c r="A325" s="127" t="s">
        <v>9471</v>
      </c>
      <c r="B325" s="127" t="s">
        <v>7466</v>
      </c>
      <c r="C325" s="128" cm="1">
        <f t="array" ref="C325">IF(ROW() &lt; ROW(INDEX(institutions[resource_ID],ROWS(institutions[resource_ID]))), COUNTIF(INDEX(institutions[resource_ID],1):institutions[[#This Row],[resource_ID]],institutions[[#This Row],[resource_ID]]), "")</f>
        <v>37</v>
      </c>
      <c r="D325" s="127" t="s">
        <v>9120</v>
      </c>
      <c r="E325" s="127"/>
      <c r="F325" s="127"/>
      <c r="G325" s="127"/>
    </row>
    <row r="326" spans="1:7" x14ac:dyDescent="0.25">
      <c r="A326" s="127" t="s">
        <v>9471</v>
      </c>
      <c r="B326" s="127" t="s">
        <v>7466</v>
      </c>
      <c r="C326" s="128" cm="1">
        <f t="array" ref="C326">IF(ROW() &lt; ROW(INDEX(institutions[resource_ID],ROWS(institutions[resource_ID]))), COUNTIF(INDEX(institutions[resource_ID],1):institutions[[#This Row],[resource_ID]],institutions[[#This Row],[resource_ID]]), "")</f>
        <v>38</v>
      </c>
      <c r="D326" s="127" t="s">
        <v>9121</v>
      </c>
      <c r="E326" s="127"/>
      <c r="F326" s="127"/>
      <c r="G326" s="127"/>
    </row>
    <row r="327" spans="1:7" x14ac:dyDescent="0.25">
      <c r="A327" s="127" t="s">
        <v>9471</v>
      </c>
      <c r="B327" s="127" t="s">
        <v>7466</v>
      </c>
      <c r="C327" s="128" cm="1">
        <f t="array" ref="C327">IF(ROW() &lt; ROW(INDEX(institutions[resource_ID],ROWS(institutions[resource_ID]))), COUNTIF(INDEX(institutions[resource_ID],1):institutions[[#This Row],[resource_ID]],institutions[[#This Row],[resource_ID]]), "")</f>
        <v>39</v>
      </c>
      <c r="D327" s="127" t="s">
        <v>9122</v>
      </c>
      <c r="E327" s="127"/>
      <c r="F327" s="127"/>
      <c r="G327" s="127"/>
    </row>
    <row r="328" spans="1:7" x14ac:dyDescent="0.25">
      <c r="A328" s="127" t="s">
        <v>9471</v>
      </c>
      <c r="B328" s="127" t="s">
        <v>7466</v>
      </c>
      <c r="C328" s="128" cm="1">
        <f t="array" ref="C328">IF(ROW() &lt; ROW(INDEX(institutions[resource_ID],ROWS(institutions[resource_ID]))), COUNTIF(INDEX(institutions[resource_ID],1):institutions[[#This Row],[resource_ID]],institutions[[#This Row],[resource_ID]]), "")</f>
        <v>40</v>
      </c>
      <c r="D328" s="127" t="s">
        <v>9169</v>
      </c>
      <c r="E328" s="127"/>
      <c r="F328" s="127"/>
      <c r="G328" s="127"/>
    </row>
    <row r="329" spans="1:7" x14ac:dyDescent="0.25">
      <c r="A329" s="127" t="s">
        <v>9471</v>
      </c>
      <c r="B329" s="127" t="s">
        <v>7466</v>
      </c>
      <c r="C329" s="128" cm="1">
        <f t="array" ref="C329">IF(ROW() &lt; ROW(INDEX(institutions[resource_ID],ROWS(institutions[resource_ID]))), COUNTIF(INDEX(institutions[resource_ID],1):institutions[[#This Row],[resource_ID]],institutions[[#This Row],[resource_ID]]), "")</f>
        <v>41</v>
      </c>
      <c r="D329" s="127" t="s">
        <v>9123</v>
      </c>
      <c r="E329" s="127"/>
      <c r="F329" s="127"/>
      <c r="G329" s="127"/>
    </row>
    <row r="330" spans="1:7" x14ac:dyDescent="0.25">
      <c r="A330" s="127" t="s">
        <v>9472</v>
      </c>
      <c r="B330" s="127" t="s">
        <v>7466</v>
      </c>
      <c r="C330" s="128" cm="1">
        <f t="array" ref="C330">IF(ROW() &lt; ROW(INDEX(institutions[resource_ID],ROWS(institutions[resource_ID]))), COUNTIF(INDEX(institutions[resource_ID],1):institutions[[#This Row],[resource_ID]],institutions[[#This Row],[resource_ID]]), "")</f>
        <v>1</v>
      </c>
      <c r="D330" s="127" t="s">
        <v>8988</v>
      </c>
      <c r="E330" s="127"/>
      <c r="F330" s="127"/>
      <c r="G330" s="127"/>
    </row>
    <row r="331" spans="1:7" x14ac:dyDescent="0.25">
      <c r="A331" s="127" t="s">
        <v>9472</v>
      </c>
      <c r="B331" s="127" t="s">
        <v>7466</v>
      </c>
      <c r="C331" s="128" cm="1">
        <f t="array" ref="C331">IF(ROW() &lt; ROW(INDEX(institutions[resource_ID],ROWS(institutions[resource_ID]))), COUNTIF(INDEX(institutions[resource_ID],1):institutions[[#This Row],[resource_ID]],institutions[[#This Row],[resource_ID]]), "")</f>
        <v>2</v>
      </c>
      <c r="D331" s="127" t="s">
        <v>8989</v>
      </c>
      <c r="E331" s="127"/>
      <c r="F331" s="127"/>
      <c r="G331" s="127"/>
    </row>
    <row r="332" spans="1:7" x14ac:dyDescent="0.25">
      <c r="A332" s="127" t="s">
        <v>9472</v>
      </c>
      <c r="B332" s="127" t="s">
        <v>7466</v>
      </c>
      <c r="C332" s="128" cm="1">
        <f t="array" ref="C332">IF(ROW() &lt; ROW(INDEX(institutions[resource_ID],ROWS(institutions[resource_ID]))), COUNTIF(INDEX(institutions[resource_ID],1):institutions[[#This Row],[resource_ID]],institutions[[#This Row],[resource_ID]]), "")</f>
        <v>3</v>
      </c>
      <c r="D332" s="127" t="s">
        <v>8990</v>
      </c>
      <c r="E332" s="127"/>
      <c r="F332" s="127"/>
      <c r="G332" s="127"/>
    </row>
    <row r="333" spans="1:7" x14ac:dyDescent="0.25">
      <c r="A333" s="127" t="s">
        <v>9472</v>
      </c>
      <c r="B333" s="127" t="s">
        <v>7466</v>
      </c>
      <c r="C333" s="128" cm="1">
        <f t="array" ref="C333">IF(ROW() &lt; ROW(INDEX(institutions[resource_ID],ROWS(institutions[resource_ID]))), COUNTIF(INDEX(institutions[resource_ID],1):institutions[[#This Row],[resource_ID]],institutions[[#This Row],[resource_ID]]), "")</f>
        <v>4</v>
      </c>
      <c r="D333" s="127" t="s">
        <v>8991</v>
      </c>
      <c r="E333" s="127"/>
      <c r="F333" s="127"/>
      <c r="G333" s="127"/>
    </row>
    <row r="334" spans="1:7" x14ac:dyDescent="0.25">
      <c r="A334" s="127" t="s">
        <v>9472</v>
      </c>
      <c r="B334" s="127" t="s">
        <v>7466</v>
      </c>
      <c r="C334" s="128" cm="1">
        <f t="array" ref="C334">IF(ROW() &lt; ROW(INDEX(institutions[resource_ID],ROWS(institutions[resource_ID]))), COUNTIF(INDEX(institutions[resource_ID],1):institutions[[#This Row],[resource_ID]],institutions[[#This Row],[resource_ID]]), "")</f>
        <v>5</v>
      </c>
      <c r="D334" s="127" t="s">
        <v>8992</v>
      </c>
      <c r="E334" s="127"/>
      <c r="F334" s="127"/>
      <c r="G334" s="127"/>
    </row>
    <row r="335" spans="1:7" x14ac:dyDescent="0.25">
      <c r="A335" s="127" t="s">
        <v>9472</v>
      </c>
      <c r="B335" s="127" t="s">
        <v>7466</v>
      </c>
      <c r="C335" s="128" cm="1">
        <f t="array" ref="C335">IF(ROW() &lt; ROW(INDEX(institutions[resource_ID],ROWS(institutions[resource_ID]))), COUNTIF(INDEX(institutions[resource_ID],1):institutions[[#This Row],[resource_ID]],institutions[[#This Row],[resource_ID]]), "")</f>
        <v>6</v>
      </c>
      <c r="D335" s="127" t="s">
        <v>8993</v>
      </c>
      <c r="E335" s="127"/>
      <c r="F335" s="127"/>
      <c r="G335" s="127"/>
    </row>
    <row r="336" spans="1:7" x14ac:dyDescent="0.25">
      <c r="A336" s="127" t="s">
        <v>9472</v>
      </c>
      <c r="B336" s="127" t="s">
        <v>7466</v>
      </c>
      <c r="C336" s="128" cm="1">
        <f t="array" ref="C336">IF(ROW() &lt; ROW(INDEX(institutions[resource_ID],ROWS(institutions[resource_ID]))), COUNTIF(INDEX(institutions[resource_ID],1):institutions[[#This Row],[resource_ID]],institutions[[#This Row],[resource_ID]]), "")</f>
        <v>7</v>
      </c>
      <c r="D336" s="127" t="s">
        <v>8994</v>
      </c>
      <c r="E336" s="127"/>
      <c r="F336" s="127"/>
      <c r="G336" s="127"/>
    </row>
    <row r="337" spans="1:7" x14ac:dyDescent="0.25">
      <c r="A337" s="127" t="s">
        <v>9472</v>
      </c>
      <c r="B337" s="127" t="s">
        <v>7466</v>
      </c>
      <c r="C337" s="128" cm="1">
        <f t="array" ref="C337">IF(ROW() &lt; ROW(INDEX(institutions[resource_ID],ROWS(institutions[resource_ID]))), COUNTIF(INDEX(institutions[resource_ID],1):institutions[[#This Row],[resource_ID]],institutions[[#This Row],[resource_ID]]), "")</f>
        <v>8</v>
      </c>
      <c r="D337" s="127" t="s">
        <v>8995</v>
      </c>
      <c r="E337" s="127"/>
      <c r="F337" s="127"/>
      <c r="G337" s="127"/>
    </row>
    <row r="338" spans="1:7" x14ac:dyDescent="0.25">
      <c r="A338" s="127" t="s">
        <v>9472</v>
      </c>
      <c r="B338" s="127" t="s">
        <v>7466</v>
      </c>
      <c r="C338" s="128" cm="1">
        <f t="array" ref="C338">IF(ROW() &lt; ROW(INDEX(institutions[resource_ID],ROWS(institutions[resource_ID]))), COUNTIF(INDEX(institutions[resource_ID],1):institutions[[#This Row],[resource_ID]],institutions[[#This Row],[resource_ID]]), "")</f>
        <v>9</v>
      </c>
      <c r="D338" s="127" t="s">
        <v>8996</v>
      </c>
      <c r="E338" s="127"/>
      <c r="F338" s="127"/>
      <c r="G338" s="127"/>
    </row>
    <row r="339" spans="1:7" x14ac:dyDescent="0.25">
      <c r="A339" s="127" t="s">
        <v>9472</v>
      </c>
      <c r="B339" s="127" t="s">
        <v>7466</v>
      </c>
      <c r="C339" s="128" cm="1">
        <f t="array" ref="C339">IF(ROW() &lt; ROW(INDEX(institutions[resource_ID],ROWS(institutions[resource_ID]))), COUNTIF(INDEX(institutions[resource_ID],1):institutions[[#This Row],[resource_ID]],institutions[[#This Row],[resource_ID]]), "")</f>
        <v>10</v>
      </c>
      <c r="D339" s="127" t="s">
        <v>8997</v>
      </c>
      <c r="E339" s="127"/>
      <c r="F339" s="127"/>
      <c r="G339" s="127"/>
    </row>
    <row r="340" spans="1:7" x14ac:dyDescent="0.25">
      <c r="A340" s="127" t="s">
        <v>9472</v>
      </c>
      <c r="B340" s="127" t="s">
        <v>7466</v>
      </c>
      <c r="C340" s="128" cm="1">
        <f t="array" ref="C340">IF(ROW() &lt; ROW(INDEX(institutions[resource_ID],ROWS(institutions[resource_ID]))), COUNTIF(INDEX(institutions[resource_ID],1):institutions[[#This Row],[resource_ID]],institutions[[#This Row],[resource_ID]]), "")</f>
        <v>11</v>
      </c>
      <c r="D340" s="127" t="s">
        <v>8998</v>
      </c>
      <c r="E340" s="127"/>
      <c r="F340" s="127"/>
      <c r="G340" s="127"/>
    </row>
    <row r="341" spans="1:7" x14ac:dyDescent="0.25">
      <c r="A341" s="127" t="s">
        <v>9472</v>
      </c>
      <c r="B341" s="127" t="s">
        <v>7466</v>
      </c>
      <c r="C341" s="128" cm="1">
        <f t="array" ref="C341">IF(ROW() &lt; ROW(INDEX(institutions[resource_ID],ROWS(institutions[resource_ID]))), COUNTIF(INDEX(institutions[resource_ID],1):institutions[[#This Row],[resource_ID]],institutions[[#This Row],[resource_ID]]), "")</f>
        <v>12</v>
      </c>
      <c r="D341" s="127" t="s">
        <v>8999</v>
      </c>
      <c r="E341" s="127"/>
      <c r="F341" s="127"/>
      <c r="G341" s="127"/>
    </row>
    <row r="342" spans="1:7" x14ac:dyDescent="0.25">
      <c r="A342" s="127" t="s">
        <v>9472</v>
      </c>
      <c r="B342" s="127" t="s">
        <v>7466</v>
      </c>
      <c r="C342" s="128" cm="1">
        <f t="array" ref="C342">IF(ROW() &lt; ROW(INDEX(institutions[resource_ID],ROWS(institutions[resource_ID]))), COUNTIF(INDEX(institutions[resource_ID],1):institutions[[#This Row],[resource_ID]],institutions[[#This Row],[resource_ID]]), "")</f>
        <v>13</v>
      </c>
      <c r="D342" s="127" t="s">
        <v>9000</v>
      </c>
      <c r="E342" s="127"/>
      <c r="F342" s="127"/>
      <c r="G342" s="127"/>
    </row>
    <row r="343" spans="1:7" x14ac:dyDescent="0.25">
      <c r="A343" s="127" t="s">
        <v>9472</v>
      </c>
      <c r="B343" s="127" t="s">
        <v>7466</v>
      </c>
      <c r="C343" s="128" cm="1">
        <f t="array" ref="C343">IF(ROW() &lt; ROW(INDEX(institutions[resource_ID],ROWS(institutions[resource_ID]))), COUNTIF(INDEX(institutions[resource_ID],1):institutions[[#This Row],[resource_ID]],institutions[[#This Row],[resource_ID]]), "")</f>
        <v>14</v>
      </c>
      <c r="D343" s="127" t="s">
        <v>9001</v>
      </c>
      <c r="E343" s="127"/>
      <c r="F343" s="127"/>
      <c r="G343" s="127"/>
    </row>
    <row r="344" spans="1:7" x14ac:dyDescent="0.25">
      <c r="A344" s="127" t="s">
        <v>9472</v>
      </c>
      <c r="B344" s="127" t="s">
        <v>7466</v>
      </c>
      <c r="C344" s="128" cm="1">
        <f t="array" ref="C344">IF(ROW() &lt; ROW(INDEX(institutions[resource_ID],ROWS(institutions[resource_ID]))), COUNTIF(INDEX(institutions[resource_ID],1):institutions[[#This Row],[resource_ID]],institutions[[#This Row],[resource_ID]]), "")</f>
        <v>15</v>
      </c>
      <c r="D344" s="127" t="s">
        <v>9002</v>
      </c>
      <c r="E344" s="127"/>
      <c r="F344" s="127"/>
      <c r="G344" s="127"/>
    </row>
    <row r="345" spans="1:7" x14ac:dyDescent="0.25">
      <c r="A345" s="127" t="s">
        <v>9472</v>
      </c>
      <c r="B345" s="127" t="s">
        <v>7466</v>
      </c>
      <c r="C345" s="128" cm="1">
        <f t="array" ref="C345">IF(ROW() &lt; ROW(INDEX(institutions[resource_ID],ROWS(institutions[resource_ID]))), COUNTIF(INDEX(institutions[resource_ID],1):institutions[[#This Row],[resource_ID]],institutions[[#This Row],[resource_ID]]), "")</f>
        <v>16</v>
      </c>
      <c r="D345" s="127" t="s">
        <v>9003</v>
      </c>
      <c r="E345" s="127"/>
      <c r="F345" s="127"/>
      <c r="G345" s="127"/>
    </row>
    <row r="346" spans="1:7" x14ac:dyDescent="0.25">
      <c r="A346" s="127" t="s">
        <v>9472</v>
      </c>
      <c r="B346" s="127" t="s">
        <v>7466</v>
      </c>
      <c r="C346" s="128" cm="1">
        <f t="array" ref="C346">IF(ROW() &lt; ROW(INDEX(institutions[resource_ID],ROWS(institutions[resource_ID]))), COUNTIF(INDEX(institutions[resource_ID],1):institutions[[#This Row],[resource_ID]],institutions[[#This Row],[resource_ID]]), "")</f>
        <v>17</v>
      </c>
      <c r="D346" s="127" t="s">
        <v>9004</v>
      </c>
      <c r="E346" s="127"/>
      <c r="F346" s="127"/>
      <c r="G346" s="127"/>
    </row>
    <row r="347" spans="1:7" x14ac:dyDescent="0.25">
      <c r="A347" s="127" t="s">
        <v>9472</v>
      </c>
      <c r="B347" s="127" t="s">
        <v>7466</v>
      </c>
      <c r="C347" s="128" cm="1">
        <f t="array" ref="C347">IF(ROW() &lt; ROW(INDEX(institutions[resource_ID],ROWS(institutions[resource_ID]))), COUNTIF(INDEX(institutions[resource_ID],1):institutions[[#This Row],[resource_ID]],institutions[[#This Row],[resource_ID]]), "")</f>
        <v>18</v>
      </c>
      <c r="D347" s="127" t="s">
        <v>9005</v>
      </c>
      <c r="E347" s="127"/>
      <c r="F347" s="127"/>
      <c r="G347" s="127"/>
    </row>
    <row r="348" spans="1:7" x14ac:dyDescent="0.25">
      <c r="A348" s="127" t="s">
        <v>9472</v>
      </c>
      <c r="B348" s="127" t="s">
        <v>7466</v>
      </c>
      <c r="C348" s="128" cm="1">
        <f t="array" ref="C348">IF(ROW() &lt; ROW(INDEX(institutions[resource_ID],ROWS(institutions[resource_ID]))), COUNTIF(INDEX(institutions[resource_ID],1):institutions[[#This Row],[resource_ID]],institutions[[#This Row],[resource_ID]]), "")</f>
        <v>19</v>
      </c>
      <c r="D348" s="127" t="s">
        <v>9006</v>
      </c>
      <c r="E348" s="127"/>
      <c r="F348" s="127"/>
      <c r="G348" s="127"/>
    </row>
    <row r="349" spans="1:7" x14ac:dyDescent="0.25">
      <c r="A349" s="127" t="s">
        <v>9472</v>
      </c>
      <c r="B349" s="127" t="s">
        <v>7466</v>
      </c>
      <c r="C349" s="128" cm="1">
        <f t="array" ref="C349">IF(ROW() &lt; ROW(INDEX(institutions[resource_ID],ROWS(institutions[resource_ID]))), COUNTIF(INDEX(institutions[resource_ID],1):institutions[[#This Row],[resource_ID]],institutions[[#This Row],[resource_ID]]), "")</f>
        <v>20</v>
      </c>
      <c r="D349" s="127" t="s">
        <v>9007</v>
      </c>
      <c r="E349" s="127"/>
      <c r="F349" s="127"/>
      <c r="G349" s="127"/>
    </row>
    <row r="350" spans="1:7" x14ac:dyDescent="0.25">
      <c r="A350" s="127" t="s">
        <v>9472</v>
      </c>
      <c r="B350" s="127" t="s">
        <v>7466</v>
      </c>
      <c r="C350" s="128" cm="1">
        <f t="array" ref="C350">IF(ROW() &lt; ROW(INDEX(institutions[resource_ID],ROWS(institutions[resource_ID]))), COUNTIF(INDEX(institutions[resource_ID],1):institutions[[#This Row],[resource_ID]],institutions[[#This Row],[resource_ID]]), "")</f>
        <v>21</v>
      </c>
      <c r="D350" s="127" t="s">
        <v>9008</v>
      </c>
      <c r="E350" s="127"/>
      <c r="F350" s="127"/>
      <c r="G350" s="127"/>
    </row>
    <row r="351" spans="1:7" x14ac:dyDescent="0.25">
      <c r="A351" s="127" t="s">
        <v>9472</v>
      </c>
      <c r="B351" s="127" t="s">
        <v>7466</v>
      </c>
      <c r="C351" s="128" cm="1">
        <f t="array" ref="C351">IF(ROW() &lt; ROW(INDEX(institutions[resource_ID],ROWS(institutions[resource_ID]))), COUNTIF(INDEX(institutions[resource_ID],1):institutions[[#This Row],[resource_ID]],institutions[[#This Row],[resource_ID]]), "")</f>
        <v>22</v>
      </c>
      <c r="D351" s="127" t="s">
        <v>9009</v>
      </c>
      <c r="E351" s="127"/>
      <c r="F351" s="127"/>
      <c r="G351" s="127"/>
    </row>
    <row r="352" spans="1:7" x14ac:dyDescent="0.25">
      <c r="A352" s="127" t="s">
        <v>9472</v>
      </c>
      <c r="B352" s="127" t="s">
        <v>7466</v>
      </c>
      <c r="C352" s="128" cm="1">
        <f t="array" ref="C352">IF(ROW() &lt; ROW(INDEX(institutions[resource_ID],ROWS(institutions[resource_ID]))), COUNTIF(INDEX(institutions[resource_ID],1):institutions[[#This Row],[resource_ID]],institutions[[#This Row],[resource_ID]]), "")</f>
        <v>23</v>
      </c>
      <c r="D352" s="127" t="s">
        <v>9010</v>
      </c>
      <c r="E352" s="127"/>
      <c r="F352" s="127"/>
      <c r="G352" s="127"/>
    </row>
    <row r="353" spans="1:7" x14ac:dyDescent="0.25">
      <c r="A353" s="127" t="s">
        <v>9472</v>
      </c>
      <c r="B353" s="127" t="s">
        <v>7466</v>
      </c>
      <c r="C353" s="128" cm="1">
        <f t="array" ref="C353">IF(ROW() &lt; ROW(INDEX(institutions[resource_ID],ROWS(institutions[resource_ID]))), COUNTIF(INDEX(institutions[resource_ID],1):institutions[[#This Row],[resource_ID]],institutions[[#This Row],[resource_ID]]), "")</f>
        <v>24</v>
      </c>
      <c r="D353" s="127" t="s">
        <v>9011</v>
      </c>
      <c r="E353" s="127"/>
      <c r="F353" s="127"/>
      <c r="G353" s="127"/>
    </row>
    <row r="354" spans="1:7" x14ac:dyDescent="0.25">
      <c r="A354" s="127" t="s">
        <v>9472</v>
      </c>
      <c r="B354" s="127" t="s">
        <v>7466</v>
      </c>
      <c r="C354" s="128" cm="1">
        <f t="array" ref="C354">IF(ROW() &lt; ROW(INDEX(institutions[resource_ID],ROWS(institutions[resource_ID]))), COUNTIF(INDEX(institutions[resource_ID],1):institutions[[#This Row],[resource_ID]],institutions[[#This Row],[resource_ID]]), "")</f>
        <v>25</v>
      </c>
      <c r="D354" s="127" t="s">
        <v>9012</v>
      </c>
      <c r="E354" s="127"/>
      <c r="F354" s="127"/>
      <c r="G354" s="127"/>
    </row>
    <row r="355" spans="1:7" x14ac:dyDescent="0.25">
      <c r="A355" s="127" t="s">
        <v>9472</v>
      </c>
      <c r="B355" s="127" t="s">
        <v>7466</v>
      </c>
      <c r="C355" s="128" cm="1">
        <f t="array" ref="C355">IF(ROW() &lt; ROW(INDEX(institutions[resource_ID],ROWS(institutions[resource_ID]))), COUNTIF(INDEX(institutions[resource_ID],1):institutions[[#This Row],[resource_ID]],institutions[[#This Row],[resource_ID]]), "")</f>
        <v>26</v>
      </c>
      <c r="D355" s="127" t="s">
        <v>9013</v>
      </c>
      <c r="E355" s="127"/>
      <c r="F355" s="127"/>
      <c r="G355" s="127"/>
    </row>
    <row r="356" spans="1:7" x14ac:dyDescent="0.25">
      <c r="A356" s="127" t="s">
        <v>9472</v>
      </c>
      <c r="B356" s="127" t="s">
        <v>7466</v>
      </c>
      <c r="C356" s="128" cm="1">
        <f t="array" ref="C356">IF(ROW() &lt; ROW(INDEX(institutions[resource_ID],ROWS(institutions[resource_ID]))), COUNTIF(INDEX(institutions[resource_ID],1):institutions[[#This Row],[resource_ID]],institutions[[#This Row],[resource_ID]]), "")</f>
        <v>27</v>
      </c>
      <c r="D356" s="127" t="s">
        <v>9014</v>
      </c>
      <c r="E356" s="127"/>
      <c r="F356" s="127"/>
      <c r="G356" s="127"/>
    </row>
    <row r="357" spans="1:7" x14ac:dyDescent="0.25">
      <c r="A357" s="127" t="s">
        <v>9472</v>
      </c>
      <c r="B357" s="127" t="s">
        <v>7466</v>
      </c>
      <c r="C357" s="128" cm="1">
        <f t="array" ref="C357">IF(ROW() &lt; ROW(INDEX(institutions[resource_ID],ROWS(institutions[resource_ID]))), COUNTIF(INDEX(institutions[resource_ID],1):institutions[[#This Row],[resource_ID]],institutions[[#This Row],[resource_ID]]), "")</f>
        <v>28</v>
      </c>
      <c r="D357" s="127" t="s">
        <v>9015</v>
      </c>
      <c r="E357" s="127"/>
      <c r="F357" s="127"/>
      <c r="G357" s="127"/>
    </row>
    <row r="358" spans="1:7" x14ac:dyDescent="0.25">
      <c r="A358" s="127" t="s">
        <v>9472</v>
      </c>
      <c r="B358" s="127" t="s">
        <v>7466</v>
      </c>
      <c r="C358" s="128" cm="1">
        <f t="array" ref="C358">IF(ROW() &lt; ROW(INDEX(institutions[resource_ID],ROWS(institutions[resource_ID]))), COUNTIF(INDEX(institutions[resource_ID],1):institutions[[#This Row],[resource_ID]],institutions[[#This Row],[resource_ID]]), "")</f>
        <v>29</v>
      </c>
      <c r="D358" s="127" t="s">
        <v>9112</v>
      </c>
      <c r="E358" s="127"/>
      <c r="F358" s="127"/>
      <c r="G358" s="127"/>
    </row>
    <row r="359" spans="1:7" x14ac:dyDescent="0.25">
      <c r="A359" s="127" t="s">
        <v>9472</v>
      </c>
      <c r="B359" s="127" t="s">
        <v>7466</v>
      </c>
      <c r="C359" s="128" cm="1">
        <f t="array" ref="C359">IF(ROW() &lt; ROW(INDEX(institutions[resource_ID],ROWS(institutions[resource_ID]))), COUNTIF(INDEX(institutions[resource_ID],1):institutions[[#This Row],[resource_ID]],institutions[[#This Row],[resource_ID]]), "")</f>
        <v>30</v>
      </c>
      <c r="D359" s="127" t="s">
        <v>9113</v>
      </c>
      <c r="E359" s="127"/>
      <c r="F359" s="127"/>
      <c r="G359" s="127"/>
    </row>
    <row r="360" spans="1:7" x14ac:dyDescent="0.25">
      <c r="A360" s="127" t="s">
        <v>9472</v>
      </c>
      <c r="B360" s="127" t="s">
        <v>7466</v>
      </c>
      <c r="C360" s="128" cm="1">
        <f t="array" ref="C360">IF(ROW() &lt; ROW(INDEX(institutions[resource_ID],ROWS(institutions[resource_ID]))), COUNTIF(INDEX(institutions[resource_ID],1):institutions[[#This Row],[resource_ID]],institutions[[#This Row],[resource_ID]]), "")</f>
        <v>31</v>
      </c>
      <c r="D360" s="127" t="s">
        <v>9114</v>
      </c>
      <c r="E360" s="127"/>
      <c r="F360" s="127"/>
      <c r="G360" s="127"/>
    </row>
    <row r="361" spans="1:7" x14ac:dyDescent="0.25">
      <c r="A361" s="127" t="s">
        <v>9472</v>
      </c>
      <c r="B361" s="127" t="s">
        <v>7466</v>
      </c>
      <c r="C361" s="128" cm="1">
        <f t="array" ref="C361">IF(ROW() &lt; ROW(INDEX(institutions[resource_ID],ROWS(institutions[resource_ID]))), COUNTIF(INDEX(institutions[resource_ID],1):institutions[[#This Row],[resource_ID]],institutions[[#This Row],[resource_ID]]), "")</f>
        <v>32</v>
      </c>
      <c r="D361" s="127" t="s">
        <v>9115</v>
      </c>
      <c r="E361" s="127"/>
      <c r="F361" s="127"/>
      <c r="G361" s="127"/>
    </row>
    <row r="362" spans="1:7" x14ac:dyDescent="0.25">
      <c r="A362" s="127" t="s">
        <v>9472</v>
      </c>
      <c r="B362" s="127" t="s">
        <v>7466</v>
      </c>
      <c r="C362" s="128" cm="1">
        <f t="array" ref="C362">IF(ROW() &lt; ROW(INDEX(institutions[resource_ID],ROWS(institutions[resource_ID]))), COUNTIF(INDEX(institutions[resource_ID],1):institutions[[#This Row],[resource_ID]],institutions[[#This Row],[resource_ID]]), "")</f>
        <v>33</v>
      </c>
      <c r="D362" s="127" t="s">
        <v>9116</v>
      </c>
      <c r="E362" s="127"/>
      <c r="F362" s="127"/>
      <c r="G362" s="127"/>
    </row>
    <row r="363" spans="1:7" x14ac:dyDescent="0.25">
      <c r="A363" s="127" t="s">
        <v>9472</v>
      </c>
      <c r="B363" s="127" t="s">
        <v>7466</v>
      </c>
      <c r="C363" s="128" cm="1">
        <f t="array" ref="C363">IF(ROW() &lt; ROW(INDEX(institutions[resource_ID],ROWS(institutions[resource_ID]))), COUNTIF(INDEX(institutions[resource_ID],1):institutions[[#This Row],[resource_ID]],institutions[[#This Row],[resource_ID]]), "")</f>
        <v>34</v>
      </c>
      <c r="D363" s="127" t="s">
        <v>9117</v>
      </c>
      <c r="E363" s="127"/>
      <c r="F363" s="127"/>
      <c r="G363" s="127"/>
    </row>
    <row r="364" spans="1:7" x14ac:dyDescent="0.25">
      <c r="A364" s="127" t="s">
        <v>9472</v>
      </c>
      <c r="B364" s="127" t="s">
        <v>7466</v>
      </c>
      <c r="C364" s="128" cm="1">
        <f t="array" ref="C364">IF(ROW() &lt; ROW(INDEX(institutions[resource_ID],ROWS(institutions[resource_ID]))), COUNTIF(INDEX(institutions[resource_ID],1):institutions[[#This Row],[resource_ID]],institutions[[#This Row],[resource_ID]]), "")</f>
        <v>35</v>
      </c>
      <c r="D364" s="127" t="s">
        <v>9118</v>
      </c>
      <c r="E364" s="127"/>
      <c r="F364" s="127"/>
      <c r="G364" s="127"/>
    </row>
    <row r="365" spans="1:7" x14ac:dyDescent="0.25">
      <c r="A365" s="127" t="s">
        <v>9472</v>
      </c>
      <c r="B365" s="127" t="s">
        <v>7466</v>
      </c>
      <c r="C365" s="128" cm="1">
        <f t="array" ref="C365">IF(ROW() &lt; ROW(INDEX(institutions[resource_ID],ROWS(institutions[resource_ID]))), COUNTIF(INDEX(institutions[resource_ID],1):institutions[[#This Row],[resource_ID]],institutions[[#This Row],[resource_ID]]), "")</f>
        <v>36</v>
      </c>
      <c r="D365" s="127" t="s">
        <v>9119</v>
      </c>
      <c r="E365" s="127"/>
      <c r="F365" s="127"/>
      <c r="G365" s="127"/>
    </row>
    <row r="366" spans="1:7" x14ac:dyDescent="0.25">
      <c r="A366" s="127" t="s">
        <v>9472</v>
      </c>
      <c r="B366" s="127" t="s">
        <v>7466</v>
      </c>
      <c r="C366" s="128" cm="1">
        <f t="array" ref="C366">IF(ROW() &lt; ROW(INDEX(institutions[resource_ID],ROWS(institutions[resource_ID]))), COUNTIF(INDEX(institutions[resource_ID],1):institutions[[#This Row],[resource_ID]],institutions[[#This Row],[resource_ID]]), "")</f>
        <v>37</v>
      </c>
      <c r="D366" s="127" t="s">
        <v>9120</v>
      </c>
      <c r="E366" s="127"/>
      <c r="F366" s="127"/>
      <c r="G366" s="127"/>
    </row>
    <row r="367" spans="1:7" x14ac:dyDescent="0.25">
      <c r="A367" s="127" t="s">
        <v>9472</v>
      </c>
      <c r="B367" s="127" t="s">
        <v>7466</v>
      </c>
      <c r="C367" s="128" cm="1">
        <f t="array" ref="C367">IF(ROW() &lt; ROW(INDEX(institutions[resource_ID],ROWS(institutions[resource_ID]))), COUNTIF(INDEX(institutions[resource_ID],1):institutions[[#This Row],[resource_ID]],institutions[[#This Row],[resource_ID]]), "")</f>
        <v>38</v>
      </c>
      <c r="D367" s="127" t="s">
        <v>9121</v>
      </c>
      <c r="E367" s="127"/>
      <c r="F367" s="127"/>
      <c r="G367" s="127"/>
    </row>
    <row r="368" spans="1:7" x14ac:dyDescent="0.25">
      <c r="A368" s="127" t="s">
        <v>9472</v>
      </c>
      <c r="B368" s="127" t="s">
        <v>7466</v>
      </c>
      <c r="C368" s="128" cm="1">
        <f t="array" ref="C368">IF(ROW() &lt; ROW(INDEX(institutions[resource_ID],ROWS(institutions[resource_ID]))), COUNTIF(INDEX(institutions[resource_ID],1):institutions[[#This Row],[resource_ID]],institutions[[#This Row],[resource_ID]]), "")</f>
        <v>39</v>
      </c>
      <c r="D368" s="127" t="s">
        <v>9122</v>
      </c>
      <c r="E368" s="127"/>
      <c r="F368" s="127"/>
      <c r="G368" s="127"/>
    </row>
    <row r="369" spans="1:7" x14ac:dyDescent="0.25">
      <c r="A369" s="127" t="s">
        <v>9472</v>
      </c>
      <c r="B369" s="127" t="s">
        <v>7466</v>
      </c>
      <c r="C369" s="128" cm="1">
        <f t="array" ref="C369">IF(ROW() &lt; ROW(INDEX(institutions[resource_ID],ROWS(institutions[resource_ID]))), COUNTIF(INDEX(institutions[resource_ID],1):institutions[[#This Row],[resource_ID]],institutions[[#This Row],[resource_ID]]), "")</f>
        <v>40</v>
      </c>
      <c r="D369" s="127" t="s">
        <v>9169</v>
      </c>
      <c r="E369" s="127"/>
      <c r="F369" s="127"/>
      <c r="G369" s="127"/>
    </row>
    <row r="370" spans="1:7" x14ac:dyDescent="0.25">
      <c r="A370" s="127" t="s">
        <v>9472</v>
      </c>
      <c r="B370" s="127" t="s">
        <v>7466</v>
      </c>
      <c r="C370" s="128" cm="1">
        <f t="array" ref="C370">IF(ROW() &lt; ROW(INDEX(institutions[resource_ID],ROWS(institutions[resource_ID]))), COUNTIF(INDEX(institutions[resource_ID],1):institutions[[#This Row],[resource_ID]],institutions[[#This Row],[resource_ID]]), "")</f>
        <v>41</v>
      </c>
      <c r="D370" s="127" t="s">
        <v>9123</v>
      </c>
      <c r="E370" s="127"/>
      <c r="F370" s="127"/>
      <c r="G370" s="127"/>
    </row>
    <row r="371" spans="1:7" x14ac:dyDescent="0.25">
      <c r="A371" s="127" t="s">
        <v>9473</v>
      </c>
      <c r="B371" s="127" t="s">
        <v>7466</v>
      </c>
      <c r="C371" s="128" cm="1">
        <f t="array" ref="C371">IF(ROW() &lt; ROW(INDEX(institutions[resource_ID],ROWS(institutions[resource_ID]))), COUNTIF(INDEX(institutions[resource_ID],1):institutions[[#This Row],[resource_ID]],institutions[[#This Row],[resource_ID]]), "")</f>
        <v>1</v>
      </c>
      <c r="D371" s="127" t="s">
        <v>8988</v>
      </c>
      <c r="E371" s="127"/>
      <c r="F371" s="127"/>
      <c r="G371" s="127"/>
    </row>
    <row r="372" spans="1:7" x14ac:dyDescent="0.25">
      <c r="A372" s="127" t="s">
        <v>9473</v>
      </c>
      <c r="B372" s="127" t="s">
        <v>7466</v>
      </c>
      <c r="C372" s="128" cm="1">
        <f t="array" ref="C372">IF(ROW() &lt; ROW(INDEX(institutions[resource_ID],ROWS(institutions[resource_ID]))), COUNTIF(INDEX(institutions[resource_ID],1):institutions[[#This Row],[resource_ID]],institutions[[#This Row],[resource_ID]]), "")</f>
        <v>2</v>
      </c>
      <c r="D372" s="127" t="s">
        <v>8989</v>
      </c>
      <c r="E372" s="127"/>
      <c r="F372" s="127"/>
      <c r="G372" s="127"/>
    </row>
    <row r="373" spans="1:7" x14ac:dyDescent="0.25">
      <c r="A373" s="127" t="s">
        <v>9473</v>
      </c>
      <c r="B373" s="127" t="s">
        <v>7466</v>
      </c>
      <c r="C373" s="128" cm="1">
        <f t="array" ref="C373">IF(ROW() &lt; ROW(INDEX(institutions[resource_ID],ROWS(institutions[resource_ID]))), COUNTIF(INDEX(institutions[resource_ID],1):institutions[[#This Row],[resource_ID]],institutions[[#This Row],[resource_ID]]), "")</f>
        <v>3</v>
      </c>
      <c r="D373" s="127" t="s">
        <v>8990</v>
      </c>
      <c r="E373" s="127"/>
      <c r="F373" s="127"/>
      <c r="G373" s="127"/>
    </row>
    <row r="374" spans="1:7" x14ac:dyDescent="0.25">
      <c r="A374" s="127" t="s">
        <v>9473</v>
      </c>
      <c r="B374" s="127" t="s">
        <v>7466</v>
      </c>
      <c r="C374" s="128" cm="1">
        <f t="array" ref="C374">IF(ROW() &lt; ROW(INDEX(institutions[resource_ID],ROWS(institutions[resource_ID]))), COUNTIF(INDEX(institutions[resource_ID],1):institutions[[#This Row],[resource_ID]],institutions[[#This Row],[resource_ID]]), "")</f>
        <v>4</v>
      </c>
      <c r="D374" s="127" t="s">
        <v>8991</v>
      </c>
      <c r="E374" s="127"/>
      <c r="F374" s="127"/>
      <c r="G374" s="127"/>
    </row>
    <row r="375" spans="1:7" x14ac:dyDescent="0.25">
      <c r="A375" s="127" t="s">
        <v>9473</v>
      </c>
      <c r="B375" s="127" t="s">
        <v>7466</v>
      </c>
      <c r="C375" s="128" cm="1">
        <f t="array" ref="C375">IF(ROW() &lt; ROW(INDEX(institutions[resource_ID],ROWS(institutions[resource_ID]))), COUNTIF(INDEX(institutions[resource_ID],1):institutions[[#This Row],[resource_ID]],institutions[[#This Row],[resource_ID]]), "")</f>
        <v>5</v>
      </c>
      <c r="D375" s="127" t="s">
        <v>8992</v>
      </c>
      <c r="E375" s="127"/>
      <c r="F375" s="127"/>
      <c r="G375" s="127"/>
    </row>
    <row r="376" spans="1:7" x14ac:dyDescent="0.25">
      <c r="A376" s="127" t="s">
        <v>9473</v>
      </c>
      <c r="B376" s="127" t="s">
        <v>7466</v>
      </c>
      <c r="C376" s="128" cm="1">
        <f t="array" ref="C376">IF(ROW() &lt; ROW(INDEX(institutions[resource_ID],ROWS(institutions[resource_ID]))), COUNTIF(INDEX(institutions[resource_ID],1):institutions[[#This Row],[resource_ID]],institutions[[#This Row],[resource_ID]]), "")</f>
        <v>6</v>
      </c>
      <c r="D376" s="127" t="s">
        <v>8993</v>
      </c>
      <c r="E376" s="127"/>
      <c r="F376" s="127"/>
      <c r="G376" s="127"/>
    </row>
    <row r="377" spans="1:7" x14ac:dyDescent="0.25">
      <c r="A377" s="127" t="s">
        <v>9473</v>
      </c>
      <c r="B377" s="127" t="s">
        <v>7466</v>
      </c>
      <c r="C377" s="128" cm="1">
        <f t="array" ref="C377">IF(ROW() &lt; ROW(INDEX(institutions[resource_ID],ROWS(institutions[resource_ID]))), COUNTIF(INDEX(institutions[resource_ID],1):institutions[[#This Row],[resource_ID]],institutions[[#This Row],[resource_ID]]), "")</f>
        <v>7</v>
      </c>
      <c r="D377" s="127" t="s">
        <v>8994</v>
      </c>
      <c r="E377" s="127"/>
      <c r="F377" s="127"/>
      <c r="G377" s="127"/>
    </row>
    <row r="378" spans="1:7" x14ac:dyDescent="0.25">
      <c r="A378" s="127" t="s">
        <v>9473</v>
      </c>
      <c r="B378" s="127" t="s">
        <v>7466</v>
      </c>
      <c r="C378" s="128" cm="1">
        <f t="array" ref="C378">IF(ROW() &lt; ROW(INDEX(institutions[resource_ID],ROWS(institutions[resource_ID]))), COUNTIF(INDEX(institutions[resource_ID],1):institutions[[#This Row],[resource_ID]],institutions[[#This Row],[resource_ID]]), "")</f>
        <v>8</v>
      </c>
      <c r="D378" s="127" t="s">
        <v>8995</v>
      </c>
      <c r="E378" s="127"/>
      <c r="F378" s="127"/>
      <c r="G378" s="127"/>
    </row>
    <row r="379" spans="1:7" x14ac:dyDescent="0.25">
      <c r="A379" s="127" t="s">
        <v>9473</v>
      </c>
      <c r="B379" s="127" t="s">
        <v>7466</v>
      </c>
      <c r="C379" s="128" cm="1">
        <f t="array" ref="C379">IF(ROW() &lt; ROW(INDEX(institutions[resource_ID],ROWS(institutions[resource_ID]))), COUNTIF(INDEX(institutions[resource_ID],1):institutions[[#This Row],[resource_ID]],institutions[[#This Row],[resource_ID]]), "")</f>
        <v>9</v>
      </c>
      <c r="D379" s="127" t="s">
        <v>8996</v>
      </c>
      <c r="E379" s="127"/>
      <c r="F379" s="127"/>
      <c r="G379" s="127"/>
    </row>
    <row r="380" spans="1:7" x14ac:dyDescent="0.25">
      <c r="A380" s="127" t="s">
        <v>9473</v>
      </c>
      <c r="B380" s="127" t="s">
        <v>7466</v>
      </c>
      <c r="C380" s="128" cm="1">
        <f t="array" ref="C380">IF(ROW() &lt; ROW(INDEX(institutions[resource_ID],ROWS(institutions[resource_ID]))), COUNTIF(INDEX(institutions[resource_ID],1):institutions[[#This Row],[resource_ID]],institutions[[#This Row],[resource_ID]]), "")</f>
        <v>10</v>
      </c>
      <c r="D380" s="127" t="s">
        <v>8997</v>
      </c>
      <c r="E380" s="127"/>
      <c r="F380" s="127"/>
      <c r="G380" s="127"/>
    </row>
    <row r="381" spans="1:7" x14ac:dyDescent="0.25">
      <c r="A381" s="127" t="s">
        <v>9473</v>
      </c>
      <c r="B381" s="127" t="s">
        <v>7466</v>
      </c>
      <c r="C381" s="128" cm="1">
        <f t="array" ref="C381">IF(ROW() &lt; ROW(INDEX(institutions[resource_ID],ROWS(institutions[resource_ID]))), COUNTIF(INDEX(institutions[resource_ID],1):institutions[[#This Row],[resource_ID]],institutions[[#This Row],[resource_ID]]), "")</f>
        <v>11</v>
      </c>
      <c r="D381" s="127" t="s">
        <v>8998</v>
      </c>
      <c r="E381" s="127"/>
      <c r="F381" s="127"/>
      <c r="G381" s="127"/>
    </row>
    <row r="382" spans="1:7" x14ac:dyDescent="0.25">
      <c r="A382" s="127" t="s">
        <v>9473</v>
      </c>
      <c r="B382" s="127" t="s">
        <v>7466</v>
      </c>
      <c r="C382" s="128" cm="1">
        <f t="array" ref="C382">IF(ROW() &lt; ROW(INDEX(institutions[resource_ID],ROWS(institutions[resource_ID]))), COUNTIF(INDEX(institutions[resource_ID],1):institutions[[#This Row],[resource_ID]],institutions[[#This Row],[resource_ID]]), "")</f>
        <v>12</v>
      </c>
      <c r="D382" s="127" t="s">
        <v>8999</v>
      </c>
      <c r="E382" s="127"/>
      <c r="F382" s="127"/>
      <c r="G382" s="127"/>
    </row>
    <row r="383" spans="1:7" x14ac:dyDescent="0.25">
      <c r="A383" s="127" t="s">
        <v>9473</v>
      </c>
      <c r="B383" s="127" t="s">
        <v>7466</v>
      </c>
      <c r="C383" s="128" cm="1">
        <f t="array" ref="C383">IF(ROW() &lt; ROW(INDEX(institutions[resource_ID],ROWS(institutions[resource_ID]))), COUNTIF(INDEX(institutions[resource_ID],1):institutions[[#This Row],[resource_ID]],institutions[[#This Row],[resource_ID]]), "")</f>
        <v>13</v>
      </c>
      <c r="D383" s="127" t="s">
        <v>9000</v>
      </c>
      <c r="E383" s="127"/>
      <c r="F383" s="127"/>
      <c r="G383" s="127"/>
    </row>
    <row r="384" spans="1:7" x14ac:dyDescent="0.25">
      <c r="A384" s="127" t="s">
        <v>9473</v>
      </c>
      <c r="B384" s="127" t="s">
        <v>7466</v>
      </c>
      <c r="C384" s="128" cm="1">
        <f t="array" ref="C384">IF(ROW() &lt; ROW(INDEX(institutions[resource_ID],ROWS(institutions[resource_ID]))), COUNTIF(INDEX(institutions[resource_ID],1):institutions[[#This Row],[resource_ID]],institutions[[#This Row],[resource_ID]]), "")</f>
        <v>14</v>
      </c>
      <c r="D384" s="127" t="s">
        <v>9001</v>
      </c>
      <c r="E384" s="127"/>
      <c r="F384" s="127"/>
      <c r="G384" s="127"/>
    </row>
    <row r="385" spans="1:7" x14ac:dyDescent="0.25">
      <c r="A385" s="127" t="s">
        <v>9473</v>
      </c>
      <c r="B385" s="127" t="s">
        <v>7466</v>
      </c>
      <c r="C385" s="128" cm="1">
        <f t="array" ref="C385">IF(ROW() &lt; ROW(INDEX(institutions[resource_ID],ROWS(institutions[resource_ID]))), COUNTIF(INDEX(institutions[resource_ID],1):institutions[[#This Row],[resource_ID]],institutions[[#This Row],[resource_ID]]), "")</f>
        <v>15</v>
      </c>
      <c r="D385" s="127" t="s">
        <v>9002</v>
      </c>
      <c r="E385" s="127"/>
      <c r="F385" s="127"/>
      <c r="G385" s="127"/>
    </row>
    <row r="386" spans="1:7" x14ac:dyDescent="0.25">
      <c r="A386" s="127" t="s">
        <v>9473</v>
      </c>
      <c r="B386" s="127" t="s">
        <v>7466</v>
      </c>
      <c r="C386" s="128" cm="1">
        <f t="array" ref="C386">IF(ROW() &lt; ROW(INDEX(institutions[resource_ID],ROWS(institutions[resource_ID]))), COUNTIF(INDEX(institutions[resource_ID],1):institutions[[#This Row],[resource_ID]],institutions[[#This Row],[resource_ID]]), "")</f>
        <v>16</v>
      </c>
      <c r="D386" s="127" t="s">
        <v>9003</v>
      </c>
      <c r="E386" s="127"/>
      <c r="F386" s="127"/>
      <c r="G386" s="127"/>
    </row>
    <row r="387" spans="1:7" x14ac:dyDescent="0.25">
      <c r="A387" s="127" t="s">
        <v>9473</v>
      </c>
      <c r="B387" s="127" t="s">
        <v>7466</v>
      </c>
      <c r="C387" s="128" cm="1">
        <f t="array" ref="C387">IF(ROW() &lt; ROW(INDEX(institutions[resource_ID],ROWS(institutions[resource_ID]))), COUNTIF(INDEX(institutions[resource_ID],1):institutions[[#This Row],[resource_ID]],institutions[[#This Row],[resource_ID]]), "")</f>
        <v>17</v>
      </c>
      <c r="D387" s="127" t="s">
        <v>9004</v>
      </c>
      <c r="E387" s="127"/>
      <c r="F387" s="127"/>
      <c r="G387" s="127"/>
    </row>
    <row r="388" spans="1:7" x14ac:dyDescent="0.25">
      <c r="A388" s="127" t="s">
        <v>9473</v>
      </c>
      <c r="B388" s="127" t="s">
        <v>7466</v>
      </c>
      <c r="C388" s="128" cm="1">
        <f t="array" ref="C388">IF(ROW() &lt; ROW(INDEX(institutions[resource_ID],ROWS(institutions[resource_ID]))), COUNTIF(INDEX(institutions[resource_ID],1):institutions[[#This Row],[resource_ID]],institutions[[#This Row],[resource_ID]]), "")</f>
        <v>18</v>
      </c>
      <c r="D388" s="127" t="s">
        <v>9005</v>
      </c>
      <c r="E388" s="127"/>
      <c r="F388" s="127"/>
      <c r="G388" s="127"/>
    </row>
    <row r="389" spans="1:7" x14ac:dyDescent="0.25">
      <c r="A389" s="127" t="s">
        <v>9473</v>
      </c>
      <c r="B389" s="127" t="s">
        <v>7466</v>
      </c>
      <c r="C389" s="128" cm="1">
        <f t="array" ref="C389">IF(ROW() &lt; ROW(INDEX(institutions[resource_ID],ROWS(institutions[resource_ID]))), COUNTIF(INDEX(institutions[resource_ID],1):institutions[[#This Row],[resource_ID]],institutions[[#This Row],[resource_ID]]), "")</f>
        <v>19</v>
      </c>
      <c r="D389" s="127" t="s">
        <v>9006</v>
      </c>
      <c r="E389" s="127"/>
      <c r="F389" s="127"/>
      <c r="G389" s="127"/>
    </row>
    <row r="390" spans="1:7" x14ac:dyDescent="0.25">
      <c r="A390" s="127" t="s">
        <v>9473</v>
      </c>
      <c r="B390" s="127" t="s">
        <v>7466</v>
      </c>
      <c r="C390" s="128" cm="1">
        <f t="array" ref="C390">IF(ROW() &lt; ROW(INDEX(institutions[resource_ID],ROWS(institutions[resource_ID]))), COUNTIF(INDEX(institutions[resource_ID],1):institutions[[#This Row],[resource_ID]],institutions[[#This Row],[resource_ID]]), "")</f>
        <v>20</v>
      </c>
      <c r="D390" s="127" t="s">
        <v>9007</v>
      </c>
      <c r="E390" s="127"/>
      <c r="F390" s="127"/>
      <c r="G390" s="127"/>
    </row>
    <row r="391" spans="1:7" x14ac:dyDescent="0.25">
      <c r="A391" s="127" t="s">
        <v>9473</v>
      </c>
      <c r="B391" s="127" t="s">
        <v>7466</v>
      </c>
      <c r="C391" s="128" cm="1">
        <f t="array" ref="C391">IF(ROW() &lt; ROW(INDEX(institutions[resource_ID],ROWS(institutions[resource_ID]))), COUNTIF(INDEX(institutions[resource_ID],1):institutions[[#This Row],[resource_ID]],institutions[[#This Row],[resource_ID]]), "")</f>
        <v>21</v>
      </c>
      <c r="D391" s="127" t="s">
        <v>9008</v>
      </c>
      <c r="E391" s="127"/>
      <c r="F391" s="127"/>
      <c r="G391" s="127"/>
    </row>
    <row r="392" spans="1:7" x14ac:dyDescent="0.25">
      <c r="A392" s="127" t="s">
        <v>9473</v>
      </c>
      <c r="B392" s="127" t="s">
        <v>7466</v>
      </c>
      <c r="C392" s="128" cm="1">
        <f t="array" ref="C392">IF(ROW() &lt; ROW(INDEX(institutions[resource_ID],ROWS(institutions[resource_ID]))), COUNTIF(INDEX(institutions[resource_ID],1):institutions[[#This Row],[resource_ID]],institutions[[#This Row],[resource_ID]]), "")</f>
        <v>22</v>
      </c>
      <c r="D392" s="127" t="s">
        <v>9009</v>
      </c>
      <c r="E392" s="127"/>
      <c r="F392" s="127"/>
      <c r="G392" s="127"/>
    </row>
    <row r="393" spans="1:7" x14ac:dyDescent="0.25">
      <c r="A393" s="127" t="s">
        <v>9473</v>
      </c>
      <c r="B393" s="127" t="s">
        <v>7466</v>
      </c>
      <c r="C393" s="128" cm="1">
        <f t="array" ref="C393">IF(ROW() &lt; ROW(INDEX(institutions[resource_ID],ROWS(institutions[resource_ID]))), COUNTIF(INDEX(institutions[resource_ID],1):institutions[[#This Row],[resource_ID]],institutions[[#This Row],[resource_ID]]), "")</f>
        <v>23</v>
      </c>
      <c r="D393" s="127" t="s">
        <v>9010</v>
      </c>
      <c r="E393" s="127"/>
      <c r="F393" s="127"/>
      <c r="G393" s="127"/>
    </row>
    <row r="394" spans="1:7" x14ac:dyDescent="0.25">
      <c r="A394" s="127" t="s">
        <v>9473</v>
      </c>
      <c r="B394" s="127" t="s">
        <v>7466</v>
      </c>
      <c r="C394" s="128" cm="1">
        <f t="array" ref="C394">IF(ROW() &lt; ROW(INDEX(institutions[resource_ID],ROWS(institutions[resource_ID]))), COUNTIF(INDEX(institutions[resource_ID],1):institutions[[#This Row],[resource_ID]],institutions[[#This Row],[resource_ID]]), "")</f>
        <v>24</v>
      </c>
      <c r="D394" s="127" t="s">
        <v>9011</v>
      </c>
      <c r="E394" s="127"/>
      <c r="F394" s="127"/>
      <c r="G394" s="127"/>
    </row>
    <row r="395" spans="1:7" x14ac:dyDescent="0.25">
      <c r="A395" s="127" t="s">
        <v>9473</v>
      </c>
      <c r="B395" s="127" t="s">
        <v>7466</v>
      </c>
      <c r="C395" s="128" cm="1">
        <f t="array" ref="C395">IF(ROW() &lt; ROW(INDEX(institutions[resource_ID],ROWS(institutions[resource_ID]))), COUNTIF(INDEX(institutions[resource_ID],1):institutions[[#This Row],[resource_ID]],institutions[[#This Row],[resource_ID]]), "")</f>
        <v>25</v>
      </c>
      <c r="D395" s="127" t="s">
        <v>9012</v>
      </c>
      <c r="E395" s="127"/>
      <c r="F395" s="127"/>
      <c r="G395" s="127"/>
    </row>
    <row r="396" spans="1:7" x14ac:dyDescent="0.25">
      <c r="A396" s="127" t="s">
        <v>9473</v>
      </c>
      <c r="B396" s="127" t="s">
        <v>7466</v>
      </c>
      <c r="C396" s="128" cm="1">
        <f t="array" ref="C396">IF(ROW() &lt; ROW(INDEX(institutions[resource_ID],ROWS(institutions[resource_ID]))), COUNTIF(INDEX(institutions[resource_ID],1):institutions[[#This Row],[resource_ID]],institutions[[#This Row],[resource_ID]]), "")</f>
        <v>26</v>
      </c>
      <c r="D396" s="127" t="s">
        <v>9013</v>
      </c>
      <c r="E396" s="127"/>
      <c r="F396" s="127"/>
      <c r="G396" s="127"/>
    </row>
    <row r="397" spans="1:7" x14ac:dyDescent="0.25">
      <c r="A397" s="127" t="s">
        <v>9473</v>
      </c>
      <c r="B397" s="127" t="s">
        <v>7466</v>
      </c>
      <c r="C397" s="128" cm="1">
        <f t="array" ref="C397">IF(ROW() &lt; ROW(INDEX(institutions[resource_ID],ROWS(institutions[resource_ID]))), COUNTIF(INDEX(institutions[resource_ID],1):institutions[[#This Row],[resource_ID]],institutions[[#This Row],[resource_ID]]), "")</f>
        <v>27</v>
      </c>
      <c r="D397" s="127" t="s">
        <v>9014</v>
      </c>
      <c r="E397" s="127"/>
      <c r="F397" s="127"/>
      <c r="G397" s="127"/>
    </row>
    <row r="398" spans="1:7" x14ac:dyDescent="0.25">
      <c r="A398" s="127" t="s">
        <v>9473</v>
      </c>
      <c r="B398" s="127" t="s">
        <v>7466</v>
      </c>
      <c r="C398" s="128" cm="1">
        <f t="array" ref="C398">IF(ROW() &lt; ROW(INDEX(institutions[resource_ID],ROWS(institutions[resource_ID]))), COUNTIF(INDEX(institutions[resource_ID],1):institutions[[#This Row],[resource_ID]],institutions[[#This Row],[resource_ID]]), "")</f>
        <v>28</v>
      </c>
      <c r="D398" s="127" t="s">
        <v>9015</v>
      </c>
      <c r="E398" s="127"/>
      <c r="F398" s="127"/>
      <c r="G398" s="127"/>
    </row>
    <row r="399" spans="1:7" x14ac:dyDescent="0.25">
      <c r="A399" s="127" t="s">
        <v>9473</v>
      </c>
      <c r="B399" s="127" t="s">
        <v>7466</v>
      </c>
      <c r="C399" s="128" cm="1">
        <f t="array" ref="C399">IF(ROW() &lt; ROW(INDEX(institutions[resource_ID],ROWS(institutions[resource_ID]))), COUNTIF(INDEX(institutions[resource_ID],1):institutions[[#This Row],[resource_ID]],institutions[[#This Row],[resource_ID]]), "")</f>
        <v>29</v>
      </c>
      <c r="D399" s="127" t="s">
        <v>9112</v>
      </c>
      <c r="E399" s="127"/>
      <c r="F399" s="127"/>
      <c r="G399" s="127"/>
    </row>
    <row r="400" spans="1:7" x14ac:dyDescent="0.25">
      <c r="A400" s="127" t="s">
        <v>9473</v>
      </c>
      <c r="B400" s="127" t="s">
        <v>7466</v>
      </c>
      <c r="C400" s="128" cm="1">
        <f t="array" ref="C400">IF(ROW() &lt; ROW(INDEX(institutions[resource_ID],ROWS(institutions[resource_ID]))), COUNTIF(INDEX(institutions[resource_ID],1):institutions[[#This Row],[resource_ID]],institutions[[#This Row],[resource_ID]]), "")</f>
        <v>30</v>
      </c>
      <c r="D400" s="127" t="s">
        <v>9113</v>
      </c>
      <c r="E400" s="127"/>
      <c r="F400" s="127"/>
      <c r="G400" s="127"/>
    </row>
    <row r="401" spans="1:7" x14ac:dyDescent="0.25">
      <c r="A401" s="127" t="s">
        <v>9473</v>
      </c>
      <c r="B401" s="127" t="s">
        <v>7466</v>
      </c>
      <c r="C401" s="128" cm="1">
        <f t="array" ref="C401">IF(ROW() &lt; ROW(INDEX(institutions[resource_ID],ROWS(institutions[resource_ID]))), COUNTIF(INDEX(institutions[resource_ID],1):institutions[[#This Row],[resource_ID]],institutions[[#This Row],[resource_ID]]), "")</f>
        <v>31</v>
      </c>
      <c r="D401" s="127" t="s">
        <v>9114</v>
      </c>
      <c r="E401" s="127"/>
      <c r="F401" s="127"/>
      <c r="G401" s="127"/>
    </row>
    <row r="402" spans="1:7" x14ac:dyDescent="0.25">
      <c r="A402" s="127" t="s">
        <v>9473</v>
      </c>
      <c r="B402" s="127" t="s">
        <v>7466</v>
      </c>
      <c r="C402" s="128" cm="1">
        <f t="array" ref="C402">IF(ROW() &lt; ROW(INDEX(institutions[resource_ID],ROWS(institutions[resource_ID]))), COUNTIF(INDEX(institutions[resource_ID],1):institutions[[#This Row],[resource_ID]],institutions[[#This Row],[resource_ID]]), "")</f>
        <v>32</v>
      </c>
      <c r="D402" s="127" t="s">
        <v>9115</v>
      </c>
      <c r="E402" s="127"/>
      <c r="F402" s="127"/>
      <c r="G402" s="127"/>
    </row>
    <row r="403" spans="1:7" x14ac:dyDescent="0.25">
      <c r="A403" s="127" t="s">
        <v>9473</v>
      </c>
      <c r="B403" s="127" t="s">
        <v>7466</v>
      </c>
      <c r="C403" s="128" cm="1">
        <f t="array" ref="C403">IF(ROW() &lt; ROW(INDEX(institutions[resource_ID],ROWS(institutions[resource_ID]))), COUNTIF(INDEX(institutions[resource_ID],1):institutions[[#This Row],[resource_ID]],institutions[[#This Row],[resource_ID]]), "")</f>
        <v>33</v>
      </c>
      <c r="D403" s="127" t="s">
        <v>9116</v>
      </c>
      <c r="E403" s="127"/>
      <c r="F403" s="127"/>
      <c r="G403" s="127"/>
    </row>
    <row r="404" spans="1:7" x14ac:dyDescent="0.25">
      <c r="A404" s="127" t="s">
        <v>9473</v>
      </c>
      <c r="B404" s="127" t="s">
        <v>7466</v>
      </c>
      <c r="C404" s="128" cm="1">
        <f t="array" ref="C404">IF(ROW() &lt; ROW(INDEX(institutions[resource_ID],ROWS(institutions[resource_ID]))), COUNTIF(INDEX(institutions[resource_ID],1):institutions[[#This Row],[resource_ID]],institutions[[#This Row],[resource_ID]]), "")</f>
        <v>34</v>
      </c>
      <c r="D404" s="127" t="s">
        <v>9117</v>
      </c>
      <c r="E404" s="127"/>
      <c r="F404" s="127"/>
      <c r="G404" s="127"/>
    </row>
    <row r="405" spans="1:7" x14ac:dyDescent="0.25">
      <c r="A405" s="127" t="s">
        <v>9473</v>
      </c>
      <c r="B405" s="127" t="s">
        <v>7466</v>
      </c>
      <c r="C405" s="128" cm="1">
        <f t="array" ref="C405">IF(ROW() &lt; ROW(INDEX(institutions[resource_ID],ROWS(institutions[resource_ID]))), COUNTIF(INDEX(institutions[resource_ID],1):institutions[[#This Row],[resource_ID]],institutions[[#This Row],[resource_ID]]), "")</f>
        <v>35</v>
      </c>
      <c r="D405" s="127" t="s">
        <v>9118</v>
      </c>
      <c r="E405" s="127"/>
      <c r="F405" s="127"/>
      <c r="G405" s="127"/>
    </row>
    <row r="406" spans="1:7" x14ac:dyDescent="0.25">
      <c r="A406" s="127" t="s">
        <v>9473</v>
      </c>
      <c r="B406" s="127" t="s">
        <v>7466</v>
      </c>
      <c r="C406" s="128" cm="1">
        <f t="array" ref="C406">IF(ROW() &lt; ROW(INDEX(institutions[resource_ID],ROWS(institutions[resource_ID]))), COUNTIF(INDEX(institutions[resource_ID],1):institutions[[#This Row],[resource_ID]],institutions[[#This Row],[resource_ID]]), "")</f>
        <v>36</v>
      </c>
      <c r="D406" s="127" t="s">
        <v>9119</v>
      </c>
      <c r="E406" s="127"/>
      <c r="F406" s="127"/>
      <c r="G406" s="127"/>
    </row>
    <row r="407" spans="1:7" x14ac:dyDescent="0.25">
      <c r="A407" s="127" t="s">
        <v>9473</v>
      </c>
      <c r="B407" s="127" t="s">
        <v>7466</v>
      </c>
      <c r="C407" s="128" cm="1">
        <f t="array" ref="C407">IF(ROW() &lt; ROW(INDEX(institutions[resource_ID],ROWS(institutions[resource_ID]))), COUNTIF(INDEX(institutions[resource_ID],1):institutions[[#This Row],[resource_ID]],institutions[[#This Row],[resource_ID]]), "")</f>
        <v>37</v>
      </c>
      <c r="D407" s="127" t="s">
        <v>9120</v>
      </c>
      <c r="E407" s="127"/>
      <c r="F407" s="127"/>
      <c r="G407" s="127"/>
    </row>
    <row r="408" spans="1:7" x14ac:dyDescent="0.25">
      <c r="A408" s="127" t="s">
        <v>9473</v>
      </c>
      <c r="B408" s="127" t="s">
        <v>7466</v>
      </c>
      <c r="C408" s="128" cm="1">
        <f t="array" ref="C408">IF(ROW() &lt; ROW(INDEX(institutions[resource_ID],ROWS(institutions[resource_ID]))), COUNTIF(INDEX(institutions[resource_ID],1):institutions[[#This Row],[resource_ID]],institutions[[#This Row],[resource_ID]]), "")</f>
        <v>38</v>
      </c>
      <c r="D408" s="127" t="s">
        <v>9121</v>
      </c>
      <c r="E408" s="127"/>
      <c r="F408" s="127"/>
      <c r="G408" s="127"/>
    </row>
    <row r="409" spans="1:7" x14ac:dyDescent="0.25">
      <c r="A409" s="127" t="s">
        <v>9473</v>
      </c>
      <c r="B409" s="127" t="s">
        <v>7466</v>
      </c>
      <c r="C409" s="128" cm="1">
        <f t="array" ref="C409">IF(ROW() &lt; ROW(INDEX(institutions[resource_ID],ROWS(institutions[resource_ID]))), COUNTIF(INDEX(institutions[resource_ID],1):institutions[[#This Row],[resource_ID]],institutions[[#This Row],[resource_ID]]), "")</f>
        <v>39</v>
      </c>
      <c r="D409" s="127" t="s">
        <v>9122</v>
      </c>
      <c r="E409" s="127"/>
      <c r="F409" s="127"/>
      <c r="G409" s="127"/>
    </row>
    <row r="410" spans="1:7" x14ac:dyDescent="0.25">
      <c r="A410" s="127" t="s">
        <v>9473</v>
      </c>
      <c r="B410" s="127" t="s">
        <v>7466</v>
      </c>
      <c r="C410" s="128" cm="1">
        <f t="array" ref="C410">IF(ROW() &lt; ROW(INDEX(institutions[resource_ID],ROWS(institutions[resource_ID]))), COUNTIF(INDEX(institutions[resource_ID],1):institutions[[#This Row],[resource_ID]],institutions[[#This Row],[resource_ID]]), "")</f>
        <v>40</v>
      </c>
      <c r="D410" s="127" t="s">
        <v>9169</v>
      </c>
      <c r="E410" s="127"/>
      <c r="F410" s="127"/>
      <c r="G410" s="127"/>
    </row>
    <row r="411" spans="1:7" x14ac:dyDescent="0.25">
      <c r="A411" s="127" t="s">
        <v>9473</v>
      </c>
      <c r="B411" s="127" t="s">
        <v>7466</v>
      </c>
      <c r="C411" s="128" cm="1">
        <f t="array" ref="C411">IF(ROW() &lt; ROW(INDEX(institutions[resource_ID],ROWS(institutions[resource_ID]))), COUNTIF(INDEX(institutions[resource_ID],1):institutions[[#This Row],[resource_ID]],institutions[[#This Row],[resource_ID]]), "")</f>
        <v>41</v>
      </c>
      <c r="D411" s="127" t="s">
        <v>9123</v>
      </c>
      <c r="E411" s="127"/>
      <c r="F411" s="127"/>
      <c r="G411" s="127"/>
    </row>
    <row r="412" spans="1:7" x14ac:dyDescent="0.25">
      <c r="A412" s="127" t="s">
        <v>9474</v>
      </c>
      <c r="B412" s="127" t="s">
        <v>7466</v>
      </c>
      <c r="C412" s="128" cm="1">
        <f t="array" ref="C412">IF(ROW() &lt; ROW(INDEX(institutions[resource_ID],ROWS(institutions[resource_ID]))), COUNTIF(INDEX(institutions[resource_ID],1):institutions[[#This Row],[resource_ID]],institutions[[#This Row],[resource_ID]]), "")</f>
        <v>1</v>
      </c>
      <c r="D412" s="127" t="s">
        <v>8988</v>
      </c>
      <c r="E412" s="127"/>
      <c r="F412" s="127"/>
      <c r="G412" s="127"/>
    </row>
    <row r="413" spans="1:7" x14ac:dyDescent="0.25">
      <c r="A413" s="127" t="s">
        <v>9474</v>
      </c>
      <c r="B413" s="127" t="s">
        <v>7466</v>
      </c>
      <c r="C413" s="128" cm="1">
        <f t="array" ref="C413">IF(ROW() &lt; ROW(INDEX(institutions[resource_ID],ROWS(institutions[resource_ID]))), COUNTIF(INDEX(institutions[resource_ID],1):institutions[[#This Row],[resource_ID]],institutions[[#This Row],[resource_ID]]), "")</f>
        <v>2</v>
      </c>
      <c r="D413" s="127" t="s">
        <v>8989</v>
      </c>
      <c r="E413" s="127"/>
      <c r="F413" s="127"/>
      <c r="G413" s="127"/>
    </row>
    <row r="414" spans="1:7" x14ac:dyDescent="0.25">
      <c r="A414" s="127" t="s">
        <v>9474</v>
      </c>
      <c r="B414" s="127" t="s">
        <v>7466</v>
      </c>
      <c r="C414" s="128" cm="1">
        <f t="array" ref="C414">IF(ROW() &lt; ROW(INDEX(institutions[resource_ID],ROWS(institutions[resource_ID]))), COUNTIF(INDEX(institutions[resource_ID],1):institutions[[#This Row],[resource_ID]],institutions[[#This Row],[resource_ID]]), "")</f>
        <v>3</v>
      </c>
      <c r="D414" s="127" t="s">
        <v>8990</v>
      </c>
      <c r="E414" s="127"/>
      <c r="F414" s="127"/>
      <c r="G414" s="127"/>
    </row>
    <row r="415" spans="1:7" x14ac:dyDescent="0.25">
      <c r="A415" s="127" t="s">
        <v>9474</v>
      </c>
      <c r="B415" s="127" t="s">
        <v>7466</v>
      </c>
      <c r="C415" s="128" cm="1">
        <f t="array" ref="C415">IF(ROW() &lt; ROW(INDEX(institutions[resource_ID],ROWS(institutions[resource_ID]))), COUNTIF(INDEX(institutions[resource_ID],1):institutions[[#This Row],[resource_ID]],institutions[[#This Row],[resource_ID]]), "")</f>
        <v>4</v>
      </c>
      <c r="D415" s="127" t="s">
        <v>8991</v>
      </c>
      <c r="E415" s="127"/>
      <c r="F415" s="127"/>
      <c r="G415" s="127"/>
    </row>
    <row r="416" spans="1:7" x14ac:dyDescent="0.25">
      <c r="A416" s="127" t="s">
        <v>9474</v>
      </c>
      <c r="B416" s="127" t="s">
        <v>7466</v>
      </c>
      <c r="C416" s="128" cm="1">
        <f t="array" ref="C416">IF(ROW() &lt; ROW(INDEX(institutions[resource_ID],ROWS(institutions[resource_ID]))), COUNTIF(INDEX(institutions[resource_ID],1):institutions[[#This Row],[resource_ID]],institutions[[#This Row],[resource_ID]]), "")</f>
        <v>5</v>
      </c>
      <c r="D416" s="127" t="s">
        <v>8992</v>
      </c>
      <c r="E416" s="127"/>
      <c r="F416" s="127"/>
      <c r="G416" s="127"/>
    </row>
    <row r="417" spans="1:7" x14ac:dyDescent="0.25">
      <c r="A417" s="127" t="s">
        <v>9474</v>
      </c>
      <c r="B417" s="127" t="s">
        <v>7466</v>
      </c>
      <c r="C417" s="128" cm="1">
        <f t="array" ref="C417">IF(ROW() &lt; ROW(INDEX(institutions[resource_ID],ROWS(institutions[resource_ID]))), COUNTIF(INDEX(institutions[resource_ID],1):institutions[[#This Row],[resource_ID]],institutions[[#This Row],[resource_ID]]), "")</f>
        <v>6</v>
      </c>
      <c r="D417" s="127" t="s">
        <v>8993</v>
      </c>
      <c r="E417" s="127"/>
      <c r="F417" s="127"/>
      <c r="G417" s="127"/>
    </row>
    <row r="418" spans="1:7" x14ac:dyDescent="0.25">
      <c r="A418" s="127" t="s">
        <v>9474</v>
      </c>
      <c r="B418" s="127" t="s">
        <v>7466</v>
      </c>
      <c r="C418" s="128" cm="1">
        <f t="array" ref="C418">IF(ROW() &lt; ROW(INDEX(institutions[resource_ID],ROWS(institutions[resource_ID]))), COUNTIF(INDEX(institutions[resource_ID],1):institutions[[#This Row],[resource_ID]],institutions[[#This Row],[resource_ID]]), "")</f>
        <v>7</v>
      </c>
      <c r="D418" s="127" t="s">
        <v>8994</v>
      </c>
      <c r="E418" s="127"/>
      <c r="F418" s="127"/>
      <c r="G418" s="127"/>
    </row>
    <row r="419" spans="1:7" x14ac:dyDescent="0.25">
      <c r="A419" s="127" t="s">
        <v>9474</v>
      </c>
      <c r="B419" s="127" t="s">
        <v>7466</v>
      </c>
      <c r="C419" s="128" cm="1">
        <f t="array" ref="C419">IF(ROW() &lt; ROW(INDEX(institutions[resource_ID],ROWS(institutions[resource_ID]))), COUNTIF(INDEX(institutions[resource_ID],1):institutions[[#This Row],[resource_ID]],institutions[[#This Row],[resource_ID]]), "")</f>
        <v>8</v>
      </c>
      <c r="D419" s="127" t="s">
        <v>8995</v>
      </c>
      <c r="E419" s="127"/>
      <c r="F419" s="127"/>
      <c r="G419" s="127"/>
    </row>
    <row r="420" spans="1:7" x14ac:dyDescent="0.25">
      <c r="A420" s="127" t="s">
        <v>9474</v>
      </c>
      <c r="B420" s="127" t="s">
        <v>7466</v>
      </c>
      <c r="C420" s="128" cm="1">
        <f t="array" ref="C420">IF(ROW() &lt; ROW(INDEX(institutions[resource_ID],ROWS(institutions[resource_ID]))), COUNTIF(INDEX(institutions[resource_ID],1):institutions[[#This Row],[resource_ID]],institutions[[#This Row],[resource_ID]]), "")</f>
        <v>9</v>
      </c>
      <c r="D420" s="127" t="s">
        <v>8996</v>
      </c>
      <c r="E420" s="127"/>
      <c r="F420" s="127"/>
      <c r="G420" s="127"/>
    </row>
    <row r="421" spans="1:7" x14ac:dyDescent="0.25">
      <c r="A421" s="127" t="s">
        <v>9474</v>
      </c>
      <c r="B421" s="127" t="s">
        <v>7466</v>
      </c>
      <c r="C421" s="128" cm="1">
        <f t="array" ref="C421">IF(ROW() &lt; ROW(INDEX(institutions[resource_ID],ROWS(institutions[resource_ID]))), COUNTIF(INDEX(institutions[resource_ID],1):institutions[[#This Row],[resource_ID]],institutions[[#This Row],[resource_ID]]), "")</f>
        <v>10</v>
      </c>
      <c r="D421" s="127" t="s">
        <v>8997</v>
      </c>
      <c r="E421" s="127"/>
      <c r="F421" s="127"/>
      <c r="G421" s="127"/>
    </row>
    <row r="422" spans="1:7" x14ac:dyDescent="0.25">
      <c r="A422" s="127" t="s">
        <v>9474</v>
      </c>
      <c r="B422" s="127" t="s">
        <v>7466</v>
      </c>
      <c r="C422" s="128" cm="1">
        <f t="array" ref="C422">IF(ROW() &lt; ROW(INDEX(institutions[resource_ID],ROWS(institutions[resource_ID]))), COUNTIF(INDEX(institutions[resource_ID],1):institutions[[#This Row],[resource_ID]],institutions[[#This Row],[resource_ID]]), "")</f>
        <v>11</v>
      </c>
      <c r="D422" s="127" t="s">
        <v>8998</v>
      </c>
      <c r="E422" s="127"/>
      <c r="F422" s="127"/>
      <c r="G422" s="127"/>
    </row>
    <row r="423" spans="1:7" x14ac:dyDescent="0.25">
      <c r="A423" s="127" t="s">
        <v>9474</v>
      </c>
      <c r="B423" s="127" t="s">
        <v>7466</v>
      </c>
      <c r="C423" s="128" cm="1">
        <f t="array" ref="C423">IF(ROW() &lt; ROW(INDEX(institutions[resource_ID],ROWS(institutions[resource_ID]))), COUNTIF(INDEX(institutions[resource_ID],1):institutions[[#This Row],[resource_ID]],institutions[[#This Row],[resource_ID]]), "")</f>
        <v>12</v>
      </c>
      <c r="D423" s="127" t="s">
        <v>8999</v>
      </c>
      <c r="E423" s="127"/>
      <c r="F423" s="127"/>
      <c r="G423" s="127"/>
    </row>
    <row r="424" spans="1:7" x14ac:dyDescent="0.25">
      <c r="A424" s="127" t="s">
        <v>9474</v>
      </c>
      <c r="B424" s="127" t="s">
        <v>7466</v>
      </c>
      <c r="C424" s="128" cm="1">
        <f t="array" ref="C424">IF(ROW() &lt; ROW(INDEX(institutions[resource_ID],ROWS(institutions[resource_ID]))), COUNTIF(INDEX(institutions[resource_ID],1):institutions[[#This Row],[resource_ID]],institutions[[#This Row],[resource_ID]]), "")</f>
        <v>13</v>
      </c>
      <c r="D424" s="127" t="s">
        <v>9000</v>
      </c>
      <c r="E424" s="127"/>
      <c r="F424" s="127"/>
      <c r="G424" s="127"/>
    </row>
    <row r="425" spans="1:7" x14ac:dyDescent="0.25">
      <c r="A425" s="127" t="s">
        <v>9474</v>
      </c>
      <c r="B425" s="127" t="s">
        <v>7466</v>
      </c>
      <c r="C425" s="128" cm="1">
        <f t="array" ref="C425">IF(ROW() &lt; ROW(INDEX(institutions[resource_ID],ROWS(institutions[resource_ID]))), COUNTIF(INDEX(institutions[resource_ID],1):institutions[[#This Row],[resource_ID]],institutions[[#This Row],[resource_ID]]), "")</f>
        <v>14</v>
      </c>
      <c r="D425" s="127" t="s">
        <v>9001</v>
      </c>
      <c r="E425" s="127"/>
      <c r="F425" s="127"/>
      <c r="G425" s="127"/>
    </row>
    <row r="426" spans="1:7" x14ac:dyDescent="0.25">
      <c r="A426" s="127" t="s">
        <v>9474</v>
      </c>
      <c r="B426" s="127" t="s">
        <v>7466</v>
      </c>
      <c r="C426" s="128" cm="1">
        <f t="array" ref="C426">IF(ROW() &lt; ROW(INDEX(institutions[resource_ID],ROWS(institutions[resource_ID]))), COUNTIF(INDEX(institutions[resource_ID],1):institutions[[#This Row],[resource_ID]],institutions[[#This Row],[resource_ID]]), "")</f>
        <v>15</v>
      </c>
      <c r="D426" s="127" t="s">
        <v>9002</v>
      </c>
      <c r="E426" s="127"/>
      <c r="F426" s="127"/>
      <c r="G426" s="127"/>
    </row>
    <row r="427" spans="1:7" x14ac:dyDescent="0.25">
      <c r="A427" s="127" t="s">
        <v>9474</v>
      </c>
      <c r="B427" s="127" t="s">
        <v>7466</v>
      </c>
      <c r="C427" s="128" cm="1">
        <f t="array" ref="C427">IF(ROW() &lt; ROW(INDEX(institutions[resource_ID],ROWS(institutions[resource_ID]))), COUNTIF(INDEX(institutions[resource_ID],1):institutions[[#This Row],[resource_ID]],institutions[[#This Row],[resource_ID]]), "")</f>
        <v>16</v>
      </c>
      <c r="D427" s="127" t="s">
        <v>9003</v>
      </c>
      <c r="E427" s="127"/>
      <c r="F427" s="127"/>
      <c r="G427" s="127"/>
    </row>
    <row r="428" spans="1:7" x14ac:dyDescent="0.25">
      <c r="A428" s="127" t="s">
        <v>9474</v>
      </c>
      <c r="B428" s="127" t="s">
        <v>7466</v>
      </c>
      <c r="C428" s="128" cm="1">
        <f t="array" ref="C428">IF(ROW() &lt; ROW(INDEX(institutions[resource_ID],ROWS(institutions[resource_ID]))), COUNTIF(INDEX(institutions[resource_ID],1):institutions[[#This Row],[resource_ID]],institutions[[#This Row],[resource_ID]]), "")</f>
        <v>17</v>
      </c>
      <c r="D428" s="127" t="s">
        <v>9004</v>
      </c>
      <c r="E428" s="127"/>
      <c r="F428" s="127"/>
      <c r="G428" s="127"/>
    </row>
    <row r="429" spans="1:7" x14ac:dyDescent="0.25">
      <c r="A429" s="127" t="s">
        <v>9474</v>
      </c>
      <c r="B429" s="127" t="s">
        <v>7466</v>
      </c>
      <c r="C429" s="128" cm="1">
        <f t="array" ref="C429">IF(ROW() &lt; ROW(INDEX(institutions[resource_ID],ROWS(institutions[resource_ID]))), COUNTIF(INDEX(institutions[resource_ID],1):institutions[[#This Row],[resource_ID]],institutions[[#This Row],[resource_ID]]), "")</f>
        <v>18</v>
      </c>
      <c r="D429" s="127" t="s">
        <v>9005</v>
      </c>
      <c r="E429" s="127"/>
      <c r="F429" s="127"/>
      <c r="G429" s="127"/>
    </row>
    <row r="430" spans="1:7" x14ac:dyDescent="0.25">
      <c r="A430" s="127" t="s">
        <v>9474</v>
      </c>
      <c r="B430" s="127" t="s">
        <v>7466</v>
      </c>
      <c r="C430" s="128" cm="1">
        <f t="array" ref="C430">IF(ROW() &lt; ROW(INDEX(institutions[resource_ID],ROWS(institutions[resource_ID]))), COUNTIF(INDEX(institutions[resource_ID],1):institutions[[#This Row],[resource_ID]],institutions[[#This Row],[resource_ID]]), "")</f>
        <v>19</v>
      </c>
      <c r="D430" s="127" t="s">
        <v>9006</v>
      </c>
      <c r="E430" s="127"/>
      <c r="F430" s="127"/>
      <c r="G430" s="127"/>
    </row>
    <row r="431" spans="1:7" x14ac:dyDescent="0.25">
      <c r="A431" s="127" t="s">
        <v>9474</v>
      </c>
      <c r="B431" s="127" t="s">
        <v>7466</v>
      </c>
      <c r="C431" s="128" cm="1">
        <f t="array" ref="C431">IF(ROW() &lt; ROW(INDEX(institutions[resource_ID],ROWS(institutions[resource_ID]))), COUNTIF(INDEX(institutions[resource_ID],1):institutions[[#This Row],[resource_ID]],institutions[[#This Row],[resource_ID]]), "")</f>
        <v>20</v>
      </c>
      <c r="D431" s="127" t="s">
        <v>9007</v>
      </c>
      <c r="E431" s="127"/>
      <c r="F431" s="127"/>
      <c r="G431" s="127"/>
    </row>
    <row r="432" spans="1:7" x14ac:dyDescent="0.25">
      <c r="A432" s="127" t="s">
        <v>9474</v>
      </c>
      <c r="B432" s="127" t="s">
        <v>7466</v>
      </c>
      <c r="C432" s="128" cm="1">
        <f t="array" ref="C432">IF(ROW() &lt; ROW(INDEX(institutions[resource_ID],ROWS(institutions[resource_ID]))), COUNTIF(INDEX(institutions[resource_ID],1):institutions[[#This Row],[resource_ID]],institutions[[#This Row],[resource_ID]]), "")</f>
        <v>21</v>
      </c>
      <c r="D432" s="127" t="s">
        <v>9008</v>
      </c>
      <c r="E432" s="127"/>
      <c r="F432" s="127"/>
      <c r="G432" s="127"/>
    </row>
    <row r="433" spans="1:7" x14ac:dyDescent="0.25">
      <c r="A433" s="127" t="s">
        <v>9474</v>
      </c>
      <c r="B433" s="127" t="s">
        <v>7466</v>
      </c>
      <c r="C433" s="128" cm="1">
        <f t="array" ref="C433">IF(ROW() &lt; ROW(INDEX(institutions[resource_ID],ROWS(institutions[resource_ID]))), COUNTIF(INDEX(institutions[resource_ID],1):institutions[[#This Row],[resource_ID]],institutions[[#This Row],[resource_ID]]), "")</f>
        <v>22</v>
      </c>
      <c r="D433" s="127" t="s">
        <v>9009</v>
      </c>
      <c r="E433" s="127"/>
      <c r="F433" s="127"/>
      <c r="G433" s="127"/>
    </row>
    <row r="434" spans="1:7" x14ac:dyDescent="0.25">
      <c r="A434" s="127" t="s">
        <v>9474</v>
      </c>
      <c r="B434" s="127" t="s">
        <v>7466</v>
      </c>
      <c r="C434" s="128" cm="1">
        <f t="array" ref="C434">IF(ROW() &lt; ROW(INDEX(institutions[resource_ID],ROWS(institutions[resource_ID]))), COUNTIF(INDEX(institutions[resource_ID],1):institutions[[#This Row],[resource_ID]],institutions[[#This Row],[resource_ID]]), "")</f>
        <v>23</v>
      </c>
      <c r="D434" s="127" t="s">
        <v>9010</v>
      </c>
      <c r="E434" s="127"/>
      <c r="F434" s="127"/>
      <c r="G434" s="127"/>
    </row>
    <row r="435" spans="1:7" x14ac:dyDescent="0.25">
      <c r="A435" s="127" t="s">
        <v>9474</v>
      </c>
      <c r="B435" s="127" t="s">
        <v>7466</v>
      </c>
      <c r="C435" s="128" cm="1">
        <f t="array" ref="C435">IF(ROW() &lt; ROW(INDEX(institutions[resource_ID],ROWS(institutions[resource_ID]))), COUNTIF(INDEX(institutions[resource_ID],1):institutions[[#This Row],[resource_ID]],institutions[[#This Row],[resource_ID]]), "")</f>
        <v>24</v>
      </c>
      <c r="D435" s="127" t="s">
        <v>9011</v>
      </c>
      <c r="E435" s="127"/>
      <c r="F435" s="127"/>
      <c r="G435" s="127"/>
    </row>
    <row r="436" spans="1:7" x14ac:dyDescent="0.25">
      <c r="A436" s="127" t="s">
        <v>9474</v>
      </c>
      <c r="B436" s="127" t="s">
        <v>7466</v>
      </c>
      <c r="C436" s="128" cm="1">
        <f t="array" ref="C436">IF(ROW() &lt; ROW(INDEX(institutions[resource_ID],ROWS(institutions[resource_ID]))), COUNTIF(INDEX(institutions[resource_ID],1):institutions[[#This Row],[resource_ID]],institutions[[#This Row],[resource_ID]]), "")</f>
        <v>25</v>
      </c>
      <c r="D436" s="127" t="s">
        <v>9012</v>
      </c>
      <c r="E436" s="127"/>
      <c r="F436" s="127"/>
      <c r="G436" s="127"/>
    </row>
    <row r="437" spans="1:7" x14ac:dyDescent="0.25">
      <c r="A437" s="127" t="s">
        <v>9474</v>
      </c>
      <c r="B437" s="127" t="s">
        <v>7466</v>
      </c>
      <c r="C437" s="128" cm="1">
        <f t="array" ref="C437">IF(ROW() &lt; ROW(INDEX(institutions[resource_ID],ROWS(institutions[resource_ID]))), COUNTIF(INDEX(institutions[resource_ID],1):institutions[[#This Row],[resource_ID]],institutions[[#This Row],[resource_ID]]), "")</f>
        <v>26</v>
      </c>
      <c r="D437" s="127" t="s">
        <v>9013</v>
      </c>
      <c r="E437" s="127"/>
      <c r="F437" s="127"/>
      <c r="G437" s="127"/>
    </row>
    <row r="438" spans="1:7" x14ac:dyDescent="0.25">
      <c r="A438" s="127" t="s">
        <v>9474</v>
      </c>
      <c r="B438" s="127" t="s">
        <v>7466</v>
      </c>
      <c r="C438" s="128" cm="1">
        <f t="array" ref="C438">IF(ROW() &lt; ROW(INDEX(institutions[resource_ID],ROWS(institutions[resource_ID]))), COUNTIF(INDEX(institutions[resource_ID],1):institutions[[#This Row],[resource_ID]],institutions[[#This Row],[resource_ID]]), "")</f>
        <v>27</v>
      </c>
      <c r="D438" s="127" t="s">
        <v>9014</v>
      </c>
      <c r="E438" s="127"/>
      <c r="F438" s="127"/>
      <c r="G438" s="127"/>
    </row>
    <row r="439" spans="1:7" x14ac:dyDescent="0.25">
      <c r="A439" s="127" t="s">
        <v>9474</v>
      </c>
      <c r="B439" s="127" t="s">
        <v>7466</v>
      </c>
      <c r="C439" s="128" cm="1">
        <f t="array" ref="C439">IF(ROW() &lt; ROW(INDEX(institutions[resource_ID],ROWS(institutions[resource_ID]))), COUNTIF(INDEX(institutions[resource_ID],1):institutions[[#This Row],[resource_ID]],institutions[[#This Row],[resource_ID]]), "")</f>
        <v>28</v>
      </c>
      <c r="D439" s="127" t="s">
        <v>9015</v>
      </c>
      <c r="E439" s="127"/>
      <c r="F439" s="127"/>
      <c r="G439" s="127"/>
    </row>
    <row r="440" spans="1:7" x14ac:dyDescent="0.25">
      <c r="A440" s="127" t="s">
        <v>9474</v>
      </c>
      <c r="B440" s="127" t="s">
        <v>7466</v>
      </c>
      <c r="C440" s="128" cm="1">
        <f t="array" ref="C440">IF(ROW() &lt; ROW(INDEX(institutions[resource_ID],ROWS(institutions[resource_ID]))), COUNTIF(INDEX(institutions[resource_ID],1):institutions[[#This Row],[resource_ID]],institutions[[#This Row],[resource_ID]]), "")</f>
        <v>29</v>
      </c>
      <c r="D440" s="127" t="s">
        <v>9112</v>
      </c>
      <c r="E440" s="127"/>
      <c r="F440" s="127"/>
      <c r="G440" s="127"/>
    </row>
    <row r="441" spans="1:7" x14ac:dyDescent="0.25">
      <c r="A441" s="127" t="s">
        <v>9474</v>
      </c>
      <c r="B441" s="127" t="s">
        <v>7466</v>
      </c>
      <c r="C441" s="128" cm="1">
        <f t="array" ref="C441">IF(ROW() &lt; ROW(INDEX(institutions[resource_ID],ROWS(institutions[resource_ID]))), COUNTIF(INDEX(institutions[resource_ID],1):institutions[[#This Row],[resource_ID]],institutions[[#This Row],[resource_ID]]), "")</f>
        <v>30</v>
      </c>
      <c r="D441" s="127" t="s">
        <v>9113</v>
      </c>
      <c r="E441" s="127"/>
      <c r="F441" s="127"/>
      <c r="G441" s="127"/>
    </row>
    <row r="442" spans="1:7" x14ac:dyDescent="0.25">
      <c r="A442" s="127" t="s">
        <v>9474</v>
      </c>
      <c r="B442" s="127" t="s">
        <v>7466</v>
      </c>
      <c r="C442" s="128" cm="1">
        <f t="array" ref="C442">IF(ROW() &lt; ROW(INDEX(institutions[resource_ID],ROWS(institutions[resource_ID]))), COUNTIF(INDEX(institutions[resource_ID],1):institutions[[#This Row],[resource_ID]],institutions[[#This Row],[resource_ID]]), "")</f>
        <v>31</v>
      </c>
      <c r="D442" s="127" t="s">
        <v>9114</v>
      </c>
      <c r="E442" s="127"/>
      <c r="F442" s="127"/>
      <c r="G442" s="127"/>
    </row>
    <row r="443" spans="1:7" x14ac:dyDescent="0.25">
      <c r="A443" s="127" t="s">
        <v>9474</v>
      </c>
      <c r="B443" s="127" t="s">
        <v>7466</v>
      </c>
      <c r="C443" s="128" cm="1">
        <f t="array" ref="C443">IF(ROW() &lt; ROW(INDEX(institutions[resource_ID],ROWS(institutions[resource_ID]))), COUNTIF(INDEX(institutions[resource_ID],1):institutions[[#This Row],[resource_ID]],institutions[[#This Row],[resource_ID]]), "")</f>
        <v>32</v>
      </c>
      <c r="D443" s="127" t="s">
        <v>9115</v>
      </c>
      <c r="E443" s="127"/>
      <c r="F443" s="127"/>
      <c r="G443" s="127"/>
    </row>
    <row r="444" spans="1:7" x14ac:dyDescent="0.25">
      <c r="A444" s="127" t="s">
        <v>9474</v>
      </c>
      <c r="B444" s="127" t="s">
        <v>7466</v>
      </c>
      <c r="C444" s="128" cm="1">
        <f t="array" ref="C444">IF(ROW() &lt; ROW(INDEX(institutions[resource_ID],ROWS(institutions[resource_ID]))), COUNTIF(INDEX(institutions[resource_ID],1):institutions[[#This Row],[resource_ID]],institutions[[#This Row],[resource_ID]]), "")</f>
        <v>33</v>
      </c>
      <c r="D444" s="127" t="s">
        <v>9116</v>
      </c>
      <c r="E444" s="127"/>
      <c r="F444" s="127"/>
      <c r="G444" s="127"/>
    </row>
    <row r="445" spans="1:7" x14ac:dyDescent="0.25">
      <c r="A445" s="127" t="s">
        <v>9474</v>
      </c>
      <c r="B445" s="127" t="s">
        <v>7466</v>
      </c>
      <c r="C445" s="128" cm="1">
        <f t="array" ref="C445">IF(ROW() &lt; ROW(INDEX(institutions[resource_ID],ROWS(institutions[resource_ID]))), COUNTIF(INDEX(institutions[resource_ID],1):institutions[[#This Row],[resource_ID]],institutions[[#This Row],[resource_ID]]), "")</f>
        <v>34</v>
      </c>
      <c r="D445" s="127" t="s">
        <v>9117</v>
      </c>
      <c r="E445" s="127"/>
      <c r="F445" s="127"/>
      <c r="G445" s="127"/>
    </row>
    <row r="446" spans="1:7" x14ac:dyDescent="0.25">
      <c r="A446" s="127" t="s">
        <v>9474</v>
      </c>
      <c r="B446" s="127" t="s">
        <v>7466</v>
      </c>
      <c r="C446" s="128" cm="1">
        <f t="array" ref="C446">IF(ROW() &lt; ROW(INDEX(institutions[resource_ID],ROWS(institutions[resource_ID]))), COUNTIF(INDEX(institutions[resource_ID],1):institutions[[#This Row],[resource_ID]],institutions[[#This Row],[resource_ID]]), "")</f>
        <v>35</v>
      </c>
      <c r="D446" s="127" t="s">
        <v>9118</v>
      </c>
      <c r="E446" s="127"/>
      <c r="F446" s="127"/>
      <c r="G446" s="127"/>
    </row>
    <row r="447" spans="1:7" x14ac:dyDescent="0.25">
      <c r="A447" s="127" t="s">
        <v>9474</v>
      </c>
      <c r="B447" s="127" t="s">
        <v>7466</v>
      </c>
      <c r="C447" s="128" cm="1">
        <f t="array" ref="C447">IF(ROW() &lt; ROW(INDEX(institutions[resource_ID],ROWS(institutions[resource_ID]))), COUNTIF(INDEX(institutions[resource_ID],1):institutions[[#This Row],[resource_ID]],institutions[[#This Row],[resource_ID]]), "")</f>
        <v>36</v>
      </c>
      <c r="D447" s="127" t="s">
        <v>9119</v>
      </c>
      <c r="E447" s="127"/>
      <c r="F447" s="127"/>
      <c r="G447" s="127"/>
    </row>
    <row r="448" spans="1:7" x14ac:dyDescent="0.25">
      <c r="A448" s="127" t="s">
        <v>9474</v>
      </c>
      <c r="B448" s="127" t="s">
        <v>7466</v>
      </c>
      <c r="C448" s="128" cm="1">
        <f t="array" ref="C448">IF(ROW() &lt; ROW(INDEX(institutions[resource_ID],ROWS(institutions[resource_ID]))), COUNTIF(INDEX(institutions[resource_ID],1):institutions[[#This Row],[resource_ID]],institutions[[#This Row],[resource_ID]]), "")</f>
        <v>37</v>
      </c>
      <c r="D448" s="127" t="s">
        <v>9120</v>
      </c>
      <c r="E448" s="127"/>
      <c r="F448" s="127"/>
      <c r="G448" s="127"/>
    </row>
    <row r="449" spans="1:7" x14ac:dyDescent="0.25">
      <c r="A449" s="127" t="s">
        <v>9474</v>
      </c>
      <c r="B449" s="127" t="s">
        <v>7466</v>
      </c>
      <c r="C449" s="128" cm="1">
        <f t="array" ref="C449">IF(ROW() &lt; ROW(INDEX(institutions[resource_ID],ROWS(institutions[resource_ID]))), COUNTIF(INDEX(institutions[resource_ID],1):institutions[[#This Row],[resource_ID]],institutions[[#This Row],[resource_ID]]), "")</f>
        <v>38</v>
      </c>
      <c r="D449" s="127" t="s">
        <v>9121</v>
      </c>
      <c r="E449" s="127"/>
      <c r="F449" s="127"/>
      <c r="G449" s="127"/>
    </row>
    <row r="450" spans="1:7" x14ac:dyDescent="0.25">
      <c r="A450" s="127" t="s">
        <v>9474</v>
      </c>
      <c r="B450" s="127" t="s">
        <v>7466</v>
      </c>
      <c r="C450" s="128" cm="1">
        <f t="array" ref="C450">IF(ROW() &lt; ROW(INDEX(institutions[resource_ID],ROWS(institutions[resource_ID]))), COUNTIF(INDEX(institutions[resource_ID],1):institutions[[#This Row],[resource_ID]],institutions[[#This Row],[resource_ID]]), "")</f>
        <v>39</v>
      </c>
      <c r="D450" s="127" t="s">
        <v>9122</v>
      </c>
      <c r="E450" s="127"/>
      <c r="F450" s="127"/>
      <c r="G450" s="127"/>
    </row>
    <row r="451" spans="1:7" x14ac:dyDescent="0.25">
      <c r="A451" s="127" t="s">
        <v>9474</v>
      </c>
      <c r="B451" s="127" t="s">
        <v>7466</v>
      </c>
      <c r="C451" s="128" cm="1">
        <f t="array" ref="C451">IF(ROW() &lt; ROW(INDEX(institutions[resource_ID],ROWS(institutions[resource_ID]))), COUNTIF(INDEX(institutions[resource_ID],1):institutions[[#This Row],[resource_ID]],institutions[[#This Row],[resource_ID]]), "")</f>
        <v>40</v>
      </c>
      <c r="D451" s="127" t="s">
        <v>9169</v>
      </c>
      <c r="E451" s="127"/>
      <c r="F451" s="127"/>
      <c r="G451" s="127"/>
    </row>
    <row r="452" spans="1:7" x14ac:dyDescent="0.25">
      <c r="A452" s="127" t="s">
        <v>9474</v>
      </c>
      <c r="B452" s="127" t="s">
        <v>7466</v>
      </c>
      <c r="C452" s="128" cm="1">
        <f t="array" ref="C452">IF(ROW() &lt; ROW(INDEX(institutions[resource_ID],ROWS(institutions[resource_ID]))), COUNTIF(INDEX(institutions[resource_ID],1):institutions[[#This Row],[resource_ID]],institutions[[#This Row],[resource_ID]]), "")</f>
        <v>41</v>
      </c>
      <c r="D452" s="127" t="s">
        <v>9123</v>
      </c>
      <c r="E452" s="127"/>
      <c r="F452" s="127"/>
      <c r="G452" s="127"/>
    </row>
    <row r="453" spans="1:7" x14ac:dyDescent="0.25">
      <c r="A453" s="127" t="s">
        <v>9500</v>
      </c>
      <c r="B453" s="127" t="s">
        <v>7466</v>
      </c>
      <c r="C453" s="128" cm="1">
        <f t="array" ref="C453">IF(ROW() &lt; ROW(INDEX(institutions[resource_ID],ROWS(institutions[resource_ID]))), COUNTIF(INDEX(institutions[resource_ID],1):institutions[[#This Row],[resource_ID]],institutions[[#This Row],[resource_ID]]), "")</f>
        <v>1</v>
      </c>
      <c r="D453" s="127" t="s">
        <v>9201</v>
      </c>
      <c r="E453" s="127"/>
      <c r="F453" s="127"/>
      <c r="G453" s="127"/>
    </row>
    <row r="454" spans="1:7" x14ac:dyDescent="0.25">
      <c r="A454" s="127" t="s">
        <v>9500</v>
      </c>
      <c r="B454" s="127" t="s">
        <v>7466</v>
      </c>
      <c r="C454" s="128" cm="1">
        <f t="array" ref="C454">IF(ROW() &lt; ROW(INDEX(institutions[resource_ID],ROWS(institutions[resource_ID]))), COUNTIF(INDEX(institutions[resource_ID],1):institutions[[#This Row],[resource_ID]],institutions[[#This Row],[resource_ID]]), "")</f>
        <v>2</v>
      </c>
      <c r="D454" s="127" t="s">
        <v>9202</v>
      </c>
      <c r="E454" s="127"/>
      <c r="F454" s="127"/>
      <c r="G454" s="127"/>
    </row>
    <row r="455" spans="1:7" x14ac:dyDescent="0.25">
      <c r="A455" s="127" t="s">
        <v>9501</v>
      </c>
      <c r="B455" s="127" t="s">
        <v>7466</v>
      </c>
      <c r="C455" s="128" cm="1">
        <f t="array" ref="C455">IF(ROW() &lt; ROW(INDEX(institutions[resource_ID],ROWS(institutions[resource_ID]))), COUNTIF(INDEX(institutions[resource_ID],1):institutions[[#This Row],[resource_ID]],institutions[[#This Row],[resource_ID]]), "")</f>
        <v>1</v>
      </c>
      <c r="D455" s="127" t="s">
        <v>9201</v>
      </c>
      <c r="E455" s="127"/>
      <c r="F455" s="127"/>
      <c r="G455" s="127"/>
    </row>
    <row r="456" spans="1:7" x14ac:dyDescent="0.25">
      <c r="A456" s="127" t="s">
        <v>9501</v>
      </c>
      <c r="B456" s="127" t="s">
        <v>7466</v>
      </c>
      <c r="C456" s="128" cm="1">
        <f t="array" ref="C456">IF(ROW() &lt; ROW(INDEX(institutions[resource_ID],ROWS(institutions[resource_ID]))), COUNTIF(INDEX(institutions[resource_ID],1):institutions[[#This Row],[resource_ID]],institutions[[#This Row],[resource_ID]]), "")</f>
        <v>2</v>
      </c>
      <c r="D456" s="127" t="s">
        <v>9202</v>
      </c>
      <c r="E456" s="127"/>
      <c r="F456" s="127"/>
      <c r="G456" s="127"/>
    </row>
    <row r="457" spans="1:7" x14ac:dyDescent="0.25">
      <c r="A457" s="127" t="s">
        <v>9502</v>
      </c>
      <c r="B457" s="127" t="s">
        <v>7466</v>
      </c>
      <c r="C457" s="128" cm="1">
        <f t="array" ref="C457">IF(ROW() &lt; ROW(INDEX(institutions[resource_ID],ROWS(institutions[resource_ID]))), COUNTIF(INDEX(institutions[resource_ID],1):institutions[[#This Row],[resource_ID]],institutions[[#This Row],[resource_ID]]), "")</f>
        <v>1</v>
      </c>
      <c r="D457" s="127" t="s">
        <v>9201</v>
      </c>
      <c r="E457" s="127"/>
      <c r="F457" s="127"/>
      <c r="G457" s="127"/>
    </row>
    <row r="458" spans="1:7" x14ac:dyDescent="0.25">
      <c r="A458" s="127" t="s">
        <v>9502</v>
      </c>
      <c r="B458" s="127" t="s">
        <v>7466</v>
      </c>
      <c r="C458" s="128" cm="1">
        <f t="array" ref="C458">IF(ROW() &lt; ROW(INDEX(institutions[resource_ID],ROWS(institutions[resource_ID]))), COUNTIF(INDEX(institutions[resource_ID],1):institutions[[#This Row],[resource_ID]],institutions[[#This Row],[resource_ID]]), "")</f>
        <v>2</v>
      </c>
      <c r="D458" s="127" t="s">
        <v>9202</v>
      </c>
      <c r="E458" s="127"/>
      <c r="F458" s="127"/>
      <c r="G458" s="127"/>
    </row>
    <row r="459" spans="1:7" x14ac:dyDescent="0.25">
      <c r="A459" s="127" t="s">
        <v>9503</v>
      </c>
      <c r="B459" s="127" t="s">
        <v>7466</v>
      </c>
      <c r="C459" s="128" cm="1">
        <f t="array" ref="C459">IF(ROW() &lt; ROW(INDEX(institutions[resource_ID],ROWS(institutions[resource_ID]))), COUNTIF(INDEX(institutions[resource_ID],1):institutions[[#This Row],[resource_ID]],institutions[[#This Row],[resource_ID]]), "")</f>
        <v>1</v>
      </c>
      <c r="D459" s="127" t="s">
        <v>9201</v>
      </c>
      <c r="E459" s="127"/>
      <c r="F459" s="127"/>
      <c r="G459" s="127"/>
    </row>
    <row r="460" spans="1:7" x14ac:dyDescent="0.25">
      <c r="A460" s="127" t="s">
        <v>9503</v>
      </c>
      <c r="B460" s="127" t="s">
        <v>7466</v>
      </c>
      <c r="C460" s="128" cm="1">
        <f t="array" ref="C460">IF(ROW() &lt; ROW(INDEX(institutions[resource_ID],ROWS(institutions[resource_ID]))), COUNTIF(INDEX(institutions[resource_ID],1):institutions[[#This Row],[resource_ID]],institutions[[#This Row],[resource_ID]]), "")</f>
        <v>2</v>
      </c>
      <c r="D460" s="127" t="s">
        <v>9202</v>
      </c>
      <c r="E460" s="127"/>
      <c r="F460" s="127"/>
      <c r="G460" s="127"/>
    </row>
    <row r="461" spans="1:7" x14ac:dyDescent="0.25">
      <c r="A461" s="127" t="s">
        <v>9504</v>
      </c>
      <c r="B461" s="127" t="s">
        <v>7466</v>
      </c>
      <c r="C461" s="128" cm="1">
        <f t="array" ref="C461">IF(ROW() &lt; ROW(INDEX(institutions[resource_ID],ROWS(institutions[resource_ID]))), COUNTIF(INDEX(institutions[resource_ID],1):institutions[[#This Row],[resource_ID]],institutions[[#This Row],[resource_ID]]), "")</f>
        <v>1</v>
      </c>
      <c r="D461" s="127" t="s">
        <v>9201</v>
      </c>
      <c r="E461" s="127"/>
      <c r="F461" s="127"/>
      <c r="G461" s="127"/>
    </row>
    <row r="462" spans="1:7" x14ac:dyDescent="0.25">
      <c r="A462" s="127" t="s">
        <v>9504</v>
      </c>
      <c r="B462" s="127" t="s">
        <v>7466</v>
      </c>
      <c r="C462" s="128" cm="1">
        <f t="array" ref="C462">IF(ROW() &lt; ROW(INDEX(institutions[resource_ID],ROWS(institutions[resource_ID]))), COUNTIF(INDEX(institutions[resource_ID],1):institutions[[#This Row],[resource_ID]],institutions[[#This Row],[resource_ID]]), "")</f>
        <v>2</v>
      </c>
      <c r="D462" s="127" t="s">
        <v>9202</v>
      </c>
      <c r="E462" s="127"/>
      <c r="F462" s="127"/>
      <c r="G462" s="127"/>
    </row>
    <row r="463" spans="1:7" x14ac:dyDescent="0.25">
      <c r="A463" s="127" t="s">
        <v>9505</v>
      </c>
      <c r="B463" s="127" t="s">
        <v>7466</v>
      </c>
      <c r="C463" s="128" cm="1">
        <f t="array" ref="C463">IF(ROW() &lt; ROW(INDEX(institutions[resource_ID],ROWS(institutions[resource_ID]))), COUNTIF(INDEX(institutions[resource_ID],1):institutions[[#This Row],[resource_ID]],institutions[[#This Row],[resource_ID]]), "")</f>
        <v>1</v>
      </c>
      <c r="D463" s="127" t="s">
        <v>9201</v>
      </c>
      <c r="E463" s="127"/>
      <c r="F463" s="127"/>
      <c r="G463" s="127"/>
    </row>
    <row r="464" spans="1:7" x14ac:dyDescent="0.25">
      <c r="A464" s="127" t="s">
        <v>9505</v>
      </c>
      <c r="B464" s="127" t="s">
        <v>7466</v>
      </c>
      <c r="C464" s="128" cm="1">
        <f t="array" ref="C464">IF(ROW() &lt; ROW(INDEX(institutions[resource_ID],ROWS(institutions[resource_ID]))), COUNTIF(INDEX(institutions[resource_ID],1):institutions[[#This Row],[resource_ID]],institutions[[#This Row],[resource_ID]]), "")</f>
        <v>2</v>
      </c>
      <c r="D464" s="127" t="s">
        <v>9202</v>
      </c>
      <c r="E464" s="127"/>
      <c r="F464" s="127"/>
      <c r="G464" s="127"/>
    </row>
    <row r="465" spans="1:7" x14ac:dyDescent="0.25">
      <c r="A465" s="127" t="s">
        <v>9506</v>
      </c>
      <c r="B465" s="127" t="s">
        <v>7466</v>
      </c>
      <c r="C465" s="128" cm="1">
        <f t="array" ref="C465">IF(ROW() &lt; ROW(INDEX(institutions[resource_ID],ROWS(institutions[resource_ID]))), COUNTIF(INDEX(institutions[resource_ID],1):institutions[[#This Row],[resource_ID]],institutions[[#This Row],[resource_ID]]), "")</f>
        <v>1</v>
      </c>
      <c r="D465" s="127" t="s">
        <v>9201</v>
      </c>
      <c r="E465" s="127"/>
      <c r="F465" s="127"/>
      <c r="G465" s="127"/>
    </row>
    <row r="466" spans="1:7" x14ac:dyDescent="0.25">
      <c r="A466" s="127" t="s">
        <v>9506</v>
      </c>
      <c r="B466" s="127" t="s">
        <v>7466</v>
      </c>
      <c r="C466" s="128" cm="1">
        <f t="array" ref="C466">IF(ROW() &lt; ROW(INDEX(institutions[resource_ID],ROWS(institutions[resource_ID]))), COUNTIF(INDEX(institutions[resource_ID],1):institutions[[#This Row],[resource_ID]],institutions[[#This Row],[resource_ID]]), "")</f>
        <v>2</v>
      </c>
      <c r="D466" s="127" t="s">
        <v>9202</v>
      </c>
      <c r="E466" s="127"/>
      <c r="F466" s="127"/>
      <c r="G466" s="127"/>
    </row>
    <row r="467" spans="1:7" x14ac:dyDescent="0.25">
      <c r="A467" s="127" t="s">
        <v>9507</v>
      </c>
      <c r="B467" s="127" t="s">
        <v>7466</v>
      </c>
      <c r="C467" s="128" cm="1">
        <f t="array" ref="C467">IF(ROW() &lt; ROW(INDEX(institutions[resource_ID],ROWS(institutions[resource_ID]))), COUNTIF(INDEX(institutions[resource_ID],1):institutions[[#This Row],[resource_ID]],institutions[[#This Row],[resource_ID]]), "")</f>
        <v>1</v>
      </c>
      <c r="D467" s="127" t="s">
        <v>9201</v>
      </c>
      <c r="E467" s="127"/>
      <c r="F467" s="127"/>
      <c r="G467" s="127"/>
    </row>
    <row r="468" spans="1:7" x14ac:dyDescent="0.25">
      <c r="A468" s="127" t="s">
        <v>9507</v>
      </c>
      <c r="B468" s="127" t="s">
        <v>7466</v>
      </c>
      <c r="C468" s="128" cm="1">
        <f t="array" ref="C468">IF(ROW() &lt; ROW(INDEX(institutions[resource_ID],ROWS(institutions[resource_ID]))), COUNTIF(INDEX(institutions[resource_ID],1):institutions[[#This Row],[resource_ID]],institutions[[#This Row],[resource_ID]]), "")</f>
        <v>2</v>
      </c>
      <c r="D468" s="127" t="s">
        <v>9202</v>
      </c>
      <c r="E468" s="127"/>
      <c r="F468" s="127"/>
      <c r="G468" s="127"/>
    </row>
    <row r="469" spans="1:7" x14ac:dyDescent="0.25">
      <c r="A469" s="127" t="s">
        <v>9508</v>
      </c>
      <c r="B469" s="127" t="s">
        <v>7466</v>
      </c>
      <c r="C469" s="128" cm="1">
        <f t="array" ref="C469">IF(ROW() &lt; ROW(INDEX(institutions[resource_ID],ROWS(institutions[resource_ID]))), COUNTIF(INDEX(institutions[resource_ID],1):institutions[[#This Row],[resource_ID]],institutions[[#This Row],[resource_ID]]), "")</f>
        <v>1</v>
      </c>
      <c r="D469" s="127" t="s">
        <v>9201</v>
      </c>
      <c r="E469" s="127"/>
      <c r="F469" s="127"/>
      <c r="G469" s="127"/>
    </row>
    <row r="470" spans="1:7" x14ac:dyDescent="0.25">
      <c r="A470" s="127" t="s">
        <v>9508</v>
      </c>
      <c r="B470" s="127" t="s">
        <v>7466</v>
      </c>
      <c r="C470" s="128" cm="1">
        <f t="array" ref="C470">IF(ROW() &lt; ROW(INDEX(institutions[resource_ID],ROWS(institutions[resource_ID]))), COUNTIF(INDEX(institutions[resource_ID],1):institutions[[#This Row],[resource_ID]],institutions[[#This Row],[resource_ID]]), "")</f>
        <v>2</v>
      </c>
      <c r="D470" s="127" t="s">
        <v>9202</v>
      </c>
      <c r="E470" s="127"/>
      <c r="F470" s="127"/>
      <c r="G470" s="127"/>
    </row>
    <row r="471" spans="1:7" x14ac:dyDescent="0.25">
      <c r="A471" s="127" t="s">
        <v>9509</v>
      </c>
      <c r="B471" s="127" t="s">
        <v>7466</v>
      </c>
      <c r="C471" s="128" cm="1">
        <f t="array" ref="C471">IF(ROW() &lt; ROW(INDEX(institutions[resource_ID],ROWS(institutions[resource_ID]))), COUNTIF(INDEX(institutions[resource_ID],1):institutions[[#This Row],[resource_ID]],institutions[[#This Row],[resource_ID]]), "")</f>
        <v>1</v>
      </c>
      <c r="D471" s="127" t="s">
        <v>9201</v>
      </c>
      <c r="E471" s="127"/>
      <c r="F471" s="127"/>
      <c r="G471" s="127"/>
    </row>
    <row r="472" spans="1:7" x14ac:dyDescent="0.25">
      <c r="A472" s="127" t="s">
        <v>9509</v>
      </c>
      <c r="B472" s="127" t="s">
        <v>7466</v>
      </c>
      <c r="C472" s="128" cm="1">
        <f t="array" ref="C472">IF(ROW() &lt; ROW(INDEX(institutions[resource_ID],ROWS(institutions[resource_ID]))), COUNTIF(INDEX(institutions[resource_ID],1):institutions[[#This Row],[resource_ID]],institutions[[#This Row],[resource_ID]]), "")</f>
        <v>2</v>
      </c>
      <c r="D472" s="127" t="s">
        <v>9202</v>
      </c>
      <c r="E472" s="127"/>
      <c r="F472" s="127"/>
      <c r="G472" s="127"/>
    </row>
    <row r="473" spans="1:7" x14ac:dyDescent="0.25">
      <c r="A473" s="127" t="s">
        <v>9510</v>
      </c>
      <c r="B473" s="127" t="s">
        <v>7466</v>
      </c>
      <c r="C473" s="128" cm="1">
        <f t="array" ref="C473">IF(ROW() &lt; ROW(INDEX(institutions[resource_ID],ROWS(institutions[resource_ID]))), COUNTIF(INDEX(institutions[resource_ID],1):institutions[[#This Row],[resource_ID]],institutions[[#This Row],[resource_ID]]), "")</f>
        <v>1</v>
      </c>
      <c r="D473" s="127" t="s">
        <v>9201</v>
      </c>
      <c r="E473" s="127"/>
      <c r="F473" s="127"/>
      <c r="G473" s="127"/>
    </row>
    <row r="474" spans="1:7" x14ac:dyDescent="0.25">
      <c r="A474" s="127" t="s">
        <v>9510</v>
      </c>
      <c r="B474" s="127" t="s">
        <v>7466</v>
      </c>
      <c r="C474" s="128" cm="1">
        <f t="array" ref="C474">IF(ROW() &lt; ROW(INDEX(institutions[resource_ID],ROWS(institutions[resource_ID]))), COUNTIF(INDEX(institutions[resource_ID],1):institutions[[#This Row],[resource_ID]],institutions[[#This Row],[resource_ID]]), "")</f>
        <v>2</v>
      </c>
      <c r="D474" s="127" t="s">
        <v>9202</v>
      </c>
      <c r="E474" s="127"/>
      <c r="F474" s="127"/>
      <c r="G474" s="127"/>
    </row>
    <row r="475" spans="1:7" x14ac:dyDescent="0.25">
      <c r="A475" s="127" t="s">
        <v>9511</v>
      </c>
      <c r="B475" s="127" t="s">
        <v>7466</v>
      </c>
      <c r="C475" s="128" cm="1">
        <f t="array" ref="C475">IF(ROW() &lt; ROW(INDEX(institutions[resource_ID],ROWS(institutions[resource_ID]))), COUNTIF(INDEX(institutions[resource_ID],1):institutions[[#This Row],[resource_ID]],institutions[[#This Row],[resource_ID]]), "")</f>
        <v>1</v>
      </c>
      <c r="D475" s="127" t="s">
        <v>9201</v>
      </c>
      <c r="E475" s="127"/>
      <c r="F475" s="127"/>
      <c r="G475" s="127"/>
    </row>
    <row r="476" spans="1:7" x14ac:dyDescent="0.25">
      <c r="A476" s="127" t="s">
        <v>9511</v>
      </c>
      <c r="B476" s="127" t="s">
        <v>7466</v>
      </c>
      <c r="C476" s="128" cm="1">
        <f t="array" ref="C476">IF(ROW() &lt; ROW(INDEX(institutions[resource_ID],ROWS(institutions[resource_ID]))), COUNTIF(INDEX(institutions[resource_ID],1):institutions[[#This Row],[resource_ID]],institutions[[#This Row],[resource_ID]]), "")</f>
        <v>2</v>
      </c>
      <c r="D476" s="127" t="s">
        <v>9202</v>
      </c>
      <c r="E476" s="127"/>
      <c r="F476" s="127"/>
      <c r="G476" s="127"/>
    </row>
    <row r="477" spans="1:7" x14ac:dyDescent="0.25">
      <c r="A477" s="127" t="s">
        <v>9512</v>
      </c>
      <c r="B477" s="127" t="s">
        <v>7466</v>
      </c>
      <c r="C477" s="128" cm="1">
        <f t="array" ref="C477">IF(ROW() &lt; ROW(INDEX(institutions[resource_ID],ROWS(institutions[resource_ID]))), COUNTIF(INDEX(institutions[resource_ID],1):institutions[[#This Row],[resource_ID]],institutions[[#This Row],[resource_ID]]), "")</f>
        <v>1</v>
      </c>
      <c r="D477" s="127" t="s">
        <v>9201</v>
      </c>
      <c r="E477" s="127"/>
      <c r="F477" s="127"/>
      <c r="G477" s="127"/>
    </row>
    <row r="478" spans="1:7" x14ac:dyDescent="0.25">
      <c r="A478" s="127" t="s">
        <v>9512</v>
      </c>
      <c r="B478" s="127" t="s">
        <v>7466</v>
      </c>
      <c r="C478" s="128" cm="1">
        <f t="array" ref="C478">IF(ROW() &lt; ROW(INDEX(institutions[resource_ID],ROWS(institutions[resource_ID]))), COUNTIF(INDEX(institutions[resource_ID],1):institutions[[#This Row],[resource_ID]],institutions[[#This Row],[resource_ID]]), "")</f>
        <v>2</v>
      </c>
      <c r="D478" s="127" t="s">
        <v>9202</v>
      </c>
      <c r="E478" s="127"/>
      <c r="F478" s="127"/>
      <c r="G478" s="127"/>
    </row>
    <row r="479" spans="1:7" x14ac:dyDescent="0.25">
      <c r="A479" s="127" t="s">
        <v>9513</v>
      </c>
      <c r="B479" s="127" t="s">
        <v>7466</v>
      </c>
      <c r="C479" s="128" cm="1">
        <f t="array" ref="C479">IF(ROW() &lt; ROW(INDEX(institutions[resource_ID],ROWS(institutions[resource_ID]))), COUNTIF(INDEX(institutions[resource_ID],1):institutions[[#This Row],[resource_ID]],institutions[[#This Row],[resource_ID]]), "")</f>
        <v>1</v>
      </c>
      <c r="D479" s="127" t="s">
        <v>9201</v>
      </c>
      <c r="E479" s="127"/>
      <c r="F479" s="127"/>
      <c r="G479" s="127"/>
    </row>
    <row r="480" spans="1:7" x14ac:dyDescent="0.25">
      <c r="A480" s="127" t="s">
        <v>9513</v>
      </c>
      <c r="B480" s="127" t="s">
        <v>7466</v>
      </c>
      <c r="C480" s="128" cm="1">
        <f t="array" ref="C480">IF(ROW() &lt; ROW(INDEX(institutions[resource_ID],ROWS(institutions[resource_ID]))), COUNTIF(INDEX(institutions[resource_ID],1):institutions[[#This Row],[resource_ID]],institutions[[#This Row],[resource_ID]]), "")</f>
        <v>2</v>
      </c>
      <c r="D480" s="127" t="s">
        <v>9202</v>
      </c>
      <c r="E480" s="127"/>
      <c r="F480" s="127"/>
      <c r="G480" s="127"/>
    </row>
    <row r="481" spans="1:7" x14ac:dyDescent="0.25">
      <c r="A481" s="127" t="s">
        <v>9514</v>
      </c>
      <c r="B481" s="127" t="s">
        <v>7466</v>
      </c>
      <c r="C481" s="128" cm="1">
        <f t="array" ref="C481">IF(ROW() &lt; ROW(INDEX(institutions[resource_ID],ROWS(institutions[resource_ID]))), COUNTIF(INDEX(institutions[resource_ID],1):institutions[[#This Row],[resource_ID]],institutions[[#This Row],[resource_ID]]), "")</f>
        <v>1</v>
      </c>
      <c r="D481" s="127" t="s">
        <v>9201</v>
      </c>
      <c r="E481" s="127"/>
      <c r="F481" s="127"/>
      <c r="G481" s="127"/>
    </row>
    <row r="482" spans="1:7" x14ac:dyDescent="0.25">
      <c r="A482" s="127" t="s">
        <v>9514</v>
      </c>
      <c r="B482" s="127" t="s">
        <v>7466</v>
      </c>
      <c r="C482" s="128" cm="1">
        <f t="array" ref="C482">IF(ROW() &lt; ROW(INDEX(institutions[resource_ID],ROWS(institutions[resource_ID]))), COUNTIF(INDEX(institutions[resource_ID],1):institutions[[#This Row],[resource_ID]],institutions[[#This Row],[resource_ID]]), "")</f>
        <v>2</v>
      </c>
      <c r="D482" s="127" t="s">
        <v>9202</v>
      </c>
      <c r="E482" s="127"/>
      <c r="F482" s="127"/>
      <c r="G482" s="127"/>
    </row>
    <row r="483" spans="1:7" x14ac:dyDescent="0.25">
      <c r="A483" s="127" t="s">
        <v>9515</v>
      </c>
      <c r="B483" s="127" t="s">
        <v>7466</v>
      </c>
      <c r="C483" s="128" cm="1">
        <f t="array" ref="C483">IF(ROW() &lt; ROW(INDEX(institutions[resource_ID],ROWS(institutions[resource_ID]))), COUNTIF(INDEX(institutions[resource_ID],1):institutions[[#This Row],[resource_ID]],institutions[[#This Row],[resource_ID]]), "")</f>
        <v>1</v>
      </c>
      <c r="D483" s="127" t="s">
        <v>9201</v>
      </c>
      <c r="E483" s="127"/>
      <c r="F483" s="127"/>
      <c r="G483" s="127"/>
    </row>
    <row r="484" spans="1:7" x14ac:dyDescent="0.25">
      <c r="A484" s="127" t="s">
        <v>9515</v>
      </c>
      <c r="B484" s="127" t="s">
        <v>7466</v>
      </c>
      <c r="C484" s="128" cm="1">
        <f t="array" ref="C484">IF(ROW() &lt; ROW(INDEX(institutions[resource_ID],ROWS(institutions[resource_ID]))), COUNTIF(INDEX(institutions[resource_ID],1):institutions[[#This Row],[resource_ID]],institutions[[#This Row],[resource_ID]]), "")</f>
        <v>2</v>
      </c>
      <c r="D484" s="127" t="s">
        <v>9202</v>
      </c>
      <c r="E484" s="127"/>
      <c r="F484" s="127"/>
      <c r="G484" s="127"/>
    </row>
    <row r="485" spans="1:7" x14ac:dyDescent="0.25">
      <c r="A485" s="127" t="s">
        <v>9516</v>
      </c>
      <c r="B485" s="127" t="s">
        <v>7466</v>
      </c>
      <c r="C485" s="128" cm="1">
        <f t="array" ref="C485">IF(ROW() &lt; ROW(INDEX(institutions[resource_ID],ROWS(institutions[resource_ID]))), COUNTIF(INDEX(institutions[resource_ID],1):institutions[[#This Row],[resource_ID]],institutions[[#This Row],[resource_ID]]), "")</f>
        <v>1</v>
      </c>
      <c r="D485" s="127" t="s">
        <v>9201</v>
      </c>
      <c r="E485" s="127"/>
      <c r="F485" s="127"/>
      <c r="G485" s="127"/>
    </row>
    <row r="486" spans="1:7" x14ac:dyDescent="0.25">
      <c r="A486" s="127" t="s">
        <v>9516</v>
      </c>
      <c r="B486" s="127" t="s">
        <v>7466</v>
      </c>
      <c r="C486" s="128" cm="1">
        <f t="array" ref="C486">IF(ROW() &lt; ROW(INDEX(institutions[resource_ID],ROWS(institutions[resource_ID]))), COUNTIF(INDEX(institutions[resource_ID],1):institutions[[#This Row],[resource_ID]],institutions[[#This Row],[resource_ID]]), "")</f>
        <v>2</v>
      </c>
      <c r="D486" s="127" t="s">
        <v>9202</v>
      </c>
      <c r="E486" s="127"/>
      <c r="F486" s="127"/>
      <c r="G486" s="127"/>
    </row>
    <row r="487" spans="1:7" x14ac:dyDescent="0.25">
      <c r="A487" s="127" t="s">
        <v>9517</v>
      </c>
      <c r="B487" s="127" t="s">
        <v>7466</v>
      </c>
      <c r="C487" s="128" cm="1">
        <f t="array" ref="C487">IF(ROW() &lt; ROW(INDEX(institutions[resource_ID],ROWS(institutions[resource_ID]))), COUNTIF(INDEX(institutions[resource_ID],1):institutions[[#This Row],[resource_ID]],institutions[[#This Row],[resource_ID]]), "")</f>
        <v>1</v>
      </c>
      <c r="D487" s="127" t="s">
        <v>9201</v>
      </c>
      <c r="E487" s="127"/>
      <c r="F487" s="127"/>
      <c r="G487" s="127"/>
    </row>
    <row r="488" spans="1:7" x14ac:dyDescent="0.25">
      <c r="A488" s="127" t="s">
        <v>9517</v>
      </c>
      <c r="B488" s="127" t="s">
        <v>7466</v>
      </c>
      <c r="C488" s="128" cm="1">
        <f t="array" ref="C488">IF(ROW() &lt; ROW(INDEX(institutions[resource_ID],ROWS(institutions[resource_ID]))), COUNTIF(INDEX(institutions[resource_ID],1):institutions[[#This Row],[resource_ID]],institutions[[#This Row],[resource_ID]]), "")</f>
        <v>2</v>
      </c>
      <c r="D488" s="127" t="s">
        <v>9202</v>
      </c>
      <c r="E488" s="127"/>
      <c r="F488" s="127"/>
      <c r="G488" s="127"/>
    </row>
    <row r="489" spans="1:7" x14ac:dyDescent="0.25">
      <c r="A489" s="127" t="s">
        <v>9518</v>
      </c>
      <c r="B489" s="127" t="s">
        <v>7466</v>
      </c>
      <c r="C489" s="128" cm="1">
        <f t="array" ref="C489">IF(ROW() &lt; ROW(INDEX(institutions[resource_ID],ROWS(institutions[resource_ID]))), COUNTIF(INDEX(institutions[resource_ID],1):institutions[[#This Row],[resource_ID]],institutions[[#This Row],[resource_ID]]), "")</f>
        <v>1</v>
      </c>
      <c r="D489" s="127" t="s">
        <v>9201</v>
      </c>
      <c r="E489" s="127"/>
      <c r="F489" s="127"/>
      <c r="G489" s="127"/>
    </row>
    <row r="490" spans="1:7" x14ac:dyDescent="0.25">
      <c r="A490" s="127" t="s">
        <v>9518</v>
      </c>
      <c r="B490" s="127" t="s">
        <v>7466</v>
      </c>
      <c r="C490" s="128" cm="1">
        <f t="array" ref="C490">IF(ROW() &lt; ROW(INDEX(institutions[resource_ID],ROWS(institutions[resource_ID]))), COUNTIF(INDEX(institutions[resource_ID],1):institutions[[#This Row],[resource_ID]],institutions[[#This Row],[resource_ID]]), "")</f>
        <v>2</v>
      </c>
      <c r="D490" s="127" t="s">
        <v>9202</v>
      </c>
      <c r="E490" s="127"/>
      <c r="F490" s="127"/>
      <c r="G490" s="127"/>
    </row>
    <row r="491" spans="1:7" x14ac:dyDescent="0.25">
      <c r="A491" s="127" t="s">
        <v>9519</v>
      </c>
      <c r="B491" s="127" t="s">
        <v>7466</v>
      </c>
      <c r="C491" s="128" cm="1">
        <f t="array" ref="C491">IF(ROW() &lt; ROW(INDEX(institutions[resource_ID],ROWS(institutions[resource_ID]))), COUNTIF(INDEX(institutions[resource_ID],1):institutions[[#This Row],[resource_ID]],institutions[[#This Row],[resource_ID]]), "")</f>
        <v>1</v>
      </c>
      <c r="D491" s="127" t="s">
        <v>9201</v>
      </c>
      <c r="E491" s="127"/>
      <c r="F491" s="127"/>
      <c r="G491" s="127"/>
    </row>
    <row r="492" spans="1:7" x14ac:dyDescent="0.25">
      <c r="A492" s="127" t="s">
        <v>9519</v>
      </c>
      <c r="B492" s="127" t="s">
        <v>7466</v>
      </c>
      <c r="C492" s="128" cm="1">
        <f t="array" ref="C492">IF(ROW() &lt; ROW(INDEX(institutions[resource_ID],ROWS(institutions[resource_ID]))), COUNTIF(INDEX(institutions[resource_ID],1):institutions[[#This Row],[resource_ID]],institutions[[#This Row],[resource_ID]]), "")</f>
        <v>2</v>
      </c>
      <c r="D492" s="127" t="s">
        <v>9202</v>
      </c>
      <c r="E492" s="127"/>
      <c r="F492" s="127"/>
      <c r="G492" s="127"/>
    </row>
    <row r="493" spans="1:7" x14ac:dyDescent="0.25">
      <c r="A493" s="127" t="s">
        <v>9520</v>
      </c>
      <c r="B493" s="127" t="s">
        <v>7466</v>
      </c>
      <c r="C493" s="128" cm="1">
        <f t="array" ref="C493">IF(ROW() &lt; ROW(INDEX(institutions[resource_ID],ROWS(institutions[resource_ID]))), COUNTIF(INDEX(institutions[resource_ID],1):institutions[[#This Row],[resource_ID]],institutions[[#This Row],[resource_ID]]), "")</f>
        <v>1</v>
      </c>
      <c r="D493" s="127" t="s">
        <v>9201</v>
      </c>
      <c r="E493" s="127"/>
      <c r="F493" s="127"/>
      <c r="G493" s="127"/>
    </row>
    <row r="494" spans="1:7" x14ac:dyDescent="0.25">
      <c r="A494" s="127" t="s">
        <v>9520</v>
      </c>
      <c r="B494" s="127" t="s">
        <v>7466</v>
      </c>
      <c r="C494" s="128" cm="1">
        <f t="array" ref="C494">IF(ROW() &lt; ROW(INDEX(institutions[resource_ID],ROWS(institutions[resource_ID]))), COUNTIF(INDEX(institutions[resource_ID],1):institutions[[#This Row],[resource_ID]],institutions[[#This Row],[resource_ID]]), "")</f>
        <v>2</v>
      </c>
      <c r="D494" s="127" t="s">
        <v>9202</v>
      </c>
      <c r="E494" s="127"/>
      <c r="F494" s="127"/>
      <c r="G494" s="127"/>
    </row>
    <row r="495" spans="1:7" x14ac:dyDescent="0.25">
      <c r="A495" s="127" t="s">
        <v>9521</v>
      </c>
      <c r="B495" s="127" t="s">
        <v>7466</v>
      </c>
      <c r="C495" s="128" cm="1">
        <f t="array" ref="C495">IF(ROW() &lt; ROW(INDEX(institutions[resource_ID],ROWS(institutions[resource_ID]))), COUNTIF(INDEX(institutions[resource_ID],1):institutions[[#This Row],[resource_ID]],institutions[[#This Row],[resource_ID]]), "")</f>
        <v>1</v>
      </c>
      <c r="D495" s="127" t="s">
        <v>9201</v>
      </c>
      <c r="E495" s="127"/>
      <c r="F495" s="127"/>
      <c r="G495" s="127"/>
    </row>
    <row r="496" spans="1:7" x14ac:dyDescent="0.25">
      <c r="A496" s="127" t="s">
        <v>9521</v>
      </c>
      <c r="B496" s="127" t="s">
        <v>7466</v>
      </c>
      <c r="C496" s="128" cm="1">
        <f t="array" ref="C496">IF(ROW() &lt; ROW(INDEX(institutions[resource_ID],ROWS(institutions[resource_ID]))), COUNTIF(INDEX(institutions[resource_ID],1):institutions[[#This Row],[resource_ID]],institutions[[#This Row],[resource_ID]]), "")</f>
        <v>2</v>
      </c>
      <c r="D496" s="127" t="s">
        <v>9202</v>
      </c>
      <c r="E496" s="127"/>
      <c r="F496" s="127"/>
      <c r="G496" s="127"/>
    </row>
    <row r="497" spans="1:7" x14ac:dyDescent="0.25">
      <c r="A497" s="127" t="s">
        <v>9522</v>
      </c>
      <c r="B497" s="127" t="s">
        <v>7466</v>
      </c>
      <c r="C497" s="128" cm="1">
        <f t="array" ref="C497">IF(ROW() &lt; ROW(INDEX(institutions[resource_ID],ROWS(institutions[resource_ID]))), COUNTIF(INDEX(institutions[resource_ID],1):institutions[[#This Row],[resource_ID]],institutions[[#This Row],[resource_ID]]), "")</f>
        <v>1</v>
      </c>
      <c r="D497" s="127" t="s">
        <v>9201</v>
      </c>
      <c r="E497" s="127"/>
      <c r="F497" s="127"/>
      <c r="G497" s="127"/>
    </row>
    <row r="498" spans="1:7" x14ac:dyDescent="0.25">
      <c r="A498" s="127" t="s">
        <v>9522</v>
      </c>
      <c r="B498" s="127" t="s">
        <v>7466</v>
      </c>
      <c r="C498" s="128" cm="1">
        <f t="array" ref="C498">IF(ROW() &lt; ROW(INDEX(institutions[resource_ID],ROWS(institutions[resource_ID]))), COUNTIF(INDEX(institutions[resource_ID],1):institutions[[#This Row],[resource_ID]],institutions[[#This Row],[resource_ID]]), "")</f>
        <v>2</v>
      </c>
      <c r="D498" s="127" t="s">
        <v>9202</v>
      </c>
      <c r="E498" s="127"/>
      <c r="F498" s="127"/>
      <c r="G498" s="127"/>
    </row>
    <row r="499" spans="1:7" x14ac:dyDescent="0.25">
      <c r="A499" s="127" t="s">
        <v>9523</v>
      </c>
      <c r="B499" s="127" t="s">
        <v>7466</v>
      </c>
      <c r="C499" s="128" cm="1">
        <f t="array" ref="C499">IF(ROW() &lt; ROW(INDEX(institutions[resource_ID],ROWS(institutions[resource_ID]))), COUNTIF(INDEX(institutions[resource_ID],1):institutions[[#This Row],[resource_ID]],institutions[[#This Row],[resource_ID]]), "")</f>
        <v>1</v>
      </c>
      <c r="D499" s="127" t="s">
        <v>9201</v>
      </c>
      <c r="E499" s="127"/>
      <c r="F499" s="127"/>
      <c r="G499" s="127"/>
    </row>
    <row r="500" spans="1:7" x14ac:dyDescent="0.25">
      <c r="A500" s="127" t="s">
        <v>9523</v>
      </c>
      <c r="B500" s="127" t="s">
        <v>7466</v>
      </c>
      <c r="C500" s="128" cm="1">
        <f t="array" ref="C500">IF(ROW() &lt; ROW(INDEX(institutions[resource_ID],ROWS(institutions[resource_ID]))), COUNTIF(INDEX(institutions[resource_ID],1):institutions[[#This Row],[resource_ID]],institutions[[#This Row],[resource_ID]]), "")</f>
        <v>2</v>
      </c>
      <c r="D500" s="127" t="s">
        <v>9202</v>
      </c>
      <c r="E500" s="127"/>
      <c r="F500" s="127"/>
      <c r="G500" s="127"/>
    </row>
    <row r="501" spans="1:7" x14ac:dyDescent="0.25">
      <c r="A501" s="127" t="s">
        <v>9524</v>
      </c>
      <c r="B501" s="127" t="s">
        <v>7466</v>
      </c>
      <c r="C501" s="128" cm="1">
        <f t="array" ref="C501">IF(ROW() &lt; ROW(INDEX(institutions[resource_ID],ROWS(institutions[resource_ID]))), COUNTIF(INDEX(institutions[resource_ID],1):institutions[[#This Row],[resource_ID]],institutions[[#This Row],[resource_ID]]), "")</f>
        <v>1</v>
      </c>
      <c r="D501" s="127" t="s">
        <v>9201</v>
      </c>
      <c r="E501" s="127"/>
      <c r="F501" s="127"/>
      <c r="G501" s="127"/>
    </row>
    <row r="502" spans="1:7" x14ac:dyDescent="0.25">
      <c r="A502" s="127" t="s">
        <v>9524</v>
      </c>
      <c r="B502" s="127" t="s">
        <v>7466</v>
      </c>
      <c r="C502" s="128" cm="1">
        <f t="array" ref="C502">IF(ROW() &lt; ROW(INDEX(institutions[resource_ID],ROWS(institutions[resource_ID]))), COUNTIF(INDEX(institutions[resource_ID],1):institutions[[#This Row],[resource_ID]],institutions[[#This Row],[resource_ID]]), "")</f>
        <v>2</v>
      </c>
      <c r="D502" s="127" t="s">
        <v>9202</v>
      </c>
      <c r="E502" s="127"/>
      <c r="F502" s="127"/>
      <c r="G502" s="127"/>
    </row>
    <row r="503" spans="1:7" x14ac:dyDescent="0.25">
      <c r="A503" s="127" t="s">
        <v>9525</v>
      </c>
      <c r="B503" s="127" t="s">
        <v>7466</v>
      </c>
      <c r="C503" s="128" cm="1">
        <f t="array" ref="C503">IF(ROW() &lt; ROW(INDEX(institutions[resource_ID],ROWS(institutions[resource_ID]))), COUNTIF(INDEX(institutions[resource_ID],1):institutions[[#This Row],[resource_ID]],institutions[[#This Row],[resource_ID]]), "")</f>
        <v>1</v>
      </c>
      <c r="D503" s="127" t="s">
        <v>9201</v>
      </c>
      <c r="E503" s="127"/>
      <c r="F503" s="127"/>
      <c r="G503" s="127"/>
    </row>
    <row r="504" spans="1:7" x14ac:dyDescent="0.25">
      <c r="A504" s="127" t="s">
        <v>9525</v>
      </c>
      <c r="B504" s="127" t="s">
        <v>7466</v>
      </c>
      <c r="C504" s="128" cm="1">
        <f t="array" ref="C504">IF(ROW() &lt; ROW(INDEX(institutions[resource_ID],ROWS(institutions[resource_ID]))), COUNTIF(INDEX(institutions[resource_ID],1):institutions[[#This Row],[resource_ID]],institutions[[#This Row],[resource_ID]]), "")</f>
        <v>2</v>
      </c>
      <c r="D504" s="127" t="s">
        <v>9202</v>
      </c>
      <c r="E504" s="127"/>
      <c r="F504" s="127"/>
      <c r="G504" s="127"/>
    </row>
    <row r="505" spans="1:7" x14ac:dyDescent="0.25">
      <c r="A505" s="127" t="s">
        <v>9526</v>
      </c>
      <c r="B505" s="127" t="s">
        <v>7466</v>
      </c>
      <c r="C505" s="128" cm="1">
        <f t="array" ref="C505">IF(ROW() &lt; ROW(INDEX(institutions[resource_ID],ROWS(institutions[resource_ID]))), COUNTIF(INDEX(institutions[resource_ID],1):institutions[[#This Row],[resource_ID]],institutions[[#This Row],[resource_ID]]), "")</f>
        <v>1</v>
      </c>
      <c r="D505" s="127" t="s">
        <v>9201</v>
      </c>
      <c r="E505" s="127"/>
      <c r="F505" s="127"/>
      <c r="G505" s="127"/>
    </row>
    <row r="506" spans="1:7" x14ac:dyDescent="0.25">
      <c r="A506" s="127" t="s">
        <v>9526</v>
      </c>
      <c r="B506" s="127" t="s">
        <v>7466</v>
      </c>
      <c r="C506" s="128" cm="1">
        <f t="array" ref="C506">IF(ROW() &lt; ROW(INDEX(institutions[resource_ID],ROWS(institutions[resource_ID]))), COUNTIF(INDEX(institutions[resource_ID],1):institutions[[#This Row],[resource_ID]],institutions[[#This Row],[resource_ID]]), "")</f>
        <v>2</v>
      </c>
      <c r="D506" s="127" t="s">
        <v>9202</v>
      </c>
      <c r="E506" s="127"/>
      <c r="F506" s="127"/>
      <c r="G506" s="127"/>
    </row>
    <row r="507" spans="1:7" x14ac:dyDescent="0.25">
      <c r="A507" s="127" t="s">
        <v>9527</v>
      </c>
      <c r="B507" s="127" t="s">
        <v>7466</v>
      </c>
      <c r="C507" s="128" cm="1">
        <f t="array" ref="C507">IF(ROW() &lt; ROW(INDEX(institutions[resource_ID],ROWS(institutions[resource_ID]))), COUNTIF(INDEX(institutions[resource_ID],1):institutions[[#This Row],[resource_ID]],institutions[[#This Row],[resource_ID]]), "")</f>
        <v>1</v>
      </c>
      <c r="D507" s="127" t="s">
        <v>9201</v>
      </c>
      <c r="E507" s="127"/>
      <c r="F507" s="127"/>
      <c r="G507" s="127"/>
    </row>
    <row r="508" spans="1:7" x14ac:dyDescent="0.25">
      <c r="A508" s="127" t="s">
        <v>9527</v>
      </c>
      <c r="B508" s="127" t="s">
        <v>7466</v>
      </c>
      <c r="C508" s="128" cm="1">
        <f t="array" ref="C508">IF(ROW() &lt; ROW(INDEX(institutions[resource_ID],ROWS(institutions[resource_ID]))), COUNTIF(INDEX(institutions[resource_ID],1):institutions[[#This Row],[resource_ID]],institutions[[#This Row],[resource_ID]]), "")</f>
        <v>2</v>
      </c>
      <c r="D508" s="127" t="s">
        <v>9202</v>
      </c>
      <c r="E508" s="127"/>
      <c r="F508" s="127"/>
      <c r="G508" s="127"/>
    </row>
    <row r="509" spans="1:7" x14ac:dyDescent="0.25">
      <c r="A509" s="127" t="s">
        <v>9528</v>
      </c>
      <c r="B509" s="127" t="s">
        <v>7466</v>
      </c>
      <c r="C509" s="128" cm="1">
        <f t="array" ref="C509">IF(ROW() &lt; ROW(INDEX(institutions[resource_ID],ROWS(institutions[resource_ID]))), COUNTIF(INDEX(institutions[resource_ID],1):institutions[[#This Row],[resource_ID]],institutions[[#This Row],[resource_ID]]), "")</f>
        <v>1</v>
      </c>
      <c r="D509" s="127" t="s">
        <v>9201</v>
      </c>
      <c r="E509" s="127"/>
      <c r="F509" s="127"/>
      <c r="G509" s="127"/>
    </row>
    <row r="510" spans="1:7" x14ac:dyDescent="0.25">
      <c r="A510" s="127" t="s">
        <v>9528</v>
      </c>
      <c r="B510" s="127" t="s">
        <v>7466</v>
      </c>
      <c r="C510" s="128" cm="1">
        <f t="array" ref="C510">IF(ROW() &lt; ROW(INDEX(institutions[resource_ID],ROWS(institutions[resource_ID]))), COUNTIF(INDEX(institutions[resource_ID],1):institutions[[#This Row],[resource_ID]],institutions[[#This Row],[resource_ID]]), "")</f>
        <v>2</v>
      </c>
      <c r="D510" s="127" t="s">
        <v>9202</v>
      </c>
      <c r="E510" s="127"/>
      <c r="F510" s="127"/>
      <c r="G510" s="127"/>
    </row>
    <row r="511" spans="1:7" x14ac:dyDescent="0.25">
      <c r="A511" s="127" t="s">
        <v>9529</v>
      </c>
      <c r="B511" s="127" t="s">
        <v>7466</v>
      </c>
      <c r="C511" s="128" cm="1">
        <f t="array" ref="C511">IF(ROW() &lt; ROW(INDEX(institutions[resource_ID],ROWS(institutions[resource_ID]))), COUNTIF(INDEX(institutions[resource_ID],1):institutions[[#This Row],[resource_ID]],institutions[[#This Row],[resource_ID]]), "")</f>
        <v>1</v>
      </c>
      <c r="D511" s="127" t="s">
        <v>9201</v>
      </c>
      <c r="E511" s="127"/>
      <c r="F511" s="127"/>
      <c r="G511" s="127"/>
    </row>
    <row r="512" spans="1:7" x14ac:dyDescent="0.25">
      <c r="A512" s="127" t="s">
        <v>9529</v>
      </c>
      <c r="B512" s="127" t="s">
        <v>7466</v>
      </c>
      <c r="C512" s="128" cm="1">
        <f t="array" ref="C512">IF(ROW() &lt; ROW(INDEX(institutions[resource_ID],ROWS(institutions[resource_ID]))), COUNTIF(INDEX(institutions[resource_ID],1):institutions[[#This Row],[resource_ID]],institutions[[#This Row],[resource_ID]]), "")</f>
        <v>2</v>
      </c>
      <c r="D512" s="127" t="s">
        <v>9202</v>
      </c>
      <c r="E512" s="127"/>
      <c r="F512" s="127"/>
      <c r="G512" s="127"/>
    </row>
    <row r="513" spans="1:7" x14ac:dyDescent="0.25">
      <c r="A513" s="127" t="s">
        <v>9533</v>
      </c>
      <c r="B513" s="127" t="s">
        <v>7466</v>
      </c>
      <c r="C513" s="128" cm="1">
        <f t="array" ref="C513">IF(ROW() &lt; ROW(INDEX(institutions[resource_ID],ROWS(institutions[resource_ID]))), COUNTIF(INDEX(institutions[resource_ID],1):institutions[[#This Row],[resource_ID]],institutions[[#This Row],[resource_ID]]), "")</f>
        <v>1</v>
      </c>
      <c r="D513" s="127" t="s">
        <v>9201</v>
      </c>
      <c r="E513" s="127"/>
      <c r="F513" s="127"/>
      <c r="G513" s="127"/>
    </row>
    <row r="514" spans="1:7" x14ac:dyDescent="0.25">
      <c r="A514" s="127" t="s">
        <v>9533</v>
      </c>
      <c r="B514" s="127" t="s">
        <v>7466</v>
      </c>
      <c r="C514" s="128" cm="1">
        <f t="array" ref="C514">IF(ROW() &lt; ROW(INDEX(institutions[resource_ID],ROWS(institutions[resource_ID]))), COUNTIF(INDEX(institutions[resource_ID],1):institutions[[#This Row],[resource_ID]],institutions[[#This Row],[resource_ID]]), "")</f>
        <v>2</v>
      </c>
      <c r="D514" s="127" t="s">
        <v>9202</v>
      </c>
      <c r="E514" s="127"/>
      <c r="F514" s="127"/>
      <c r="G514" s="127"/>
    </row>
    <row r="515" spans="1:7" x14ac:dyDescent="0.25">
      <c r="A515" s="127" t="s">
        <v>9646</v>
      </c>
      <c r="B515" s="127" t="s">
        <v>7466</v>
      </c>
      <c r="C515" s="128" cm="1">
        <f t="array" ref="C515">IF(ROW() &lt; ROW(INDEX(institutions[resource_ID],ROWS(institutions[resource_ID]))), COUNTIF(INDEX(institutions[resource_ID],1):institutions[[#This Row],[resource_ID]],institutions[[#This Row],[resource_ID]]), "")</f>
        <v>1</v>
      </c>
      <c r="D515" s="127" t="s">
        <v>9577</v>
      </c>
      <c r="E515" s="127"/>
      <c r="F515" s="127"/>
      <c r="G515" s="127"/>
    </row>
    <row r="516" spans="1:7" x14ac:dyDescent="0.25">
      <c r="A516" s="127" t="s">
        <v>9645</v>
      </c>
      <c r="B516" s="127" t="s">
        <v>7466</v>
      </c>
      <c r="C516" s="128" cm="1">
        <f t="array" ref="C516">IF(ROW() &lt; ROW(INDEX(institutions[resource_ID],ROWS(institutions[resource_ID]))), COUNTIF(INDEX(institutions[resource_ID],1):institutions[[#This Row],[resource_ID]],institutions[[#This Row],[resource_ID]]), "")</f>
        <v>1</v>
      </c>
      <c r="D516" s="127" t="s">
        <v>9603</v>
      </c>
      <c r="E516" s="127"/>
      <c r="F516" s="127"/>
      <c r="G516" s="127"/>
    </row>
    <row r="517" spans="1:7" x14ac:dyDescent="0.25">
      <c r="A517" s="127"/>
      <c r="B517" s="127"/>
      <c r="C517" s="128"/>
      <c r="D517" s="127"/>
      <c r="E517" s="127"/>
      <c r="F517" s="127"/>
      <c r="G517" s="127"/>
    </row>
  </sheetData>
  <mergeCells count="1">
    <mergeCell ref="A1:I1"/>
  </mergeCells>
  <phoneticPr fontId="23" type="noConversion"/>
  <dataValidations count="1">
    <dataValidation type="list" allowBlank="1" showInputMessage="1" showErrorMessage="1" sqref="A5:A517"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E5:E514 E517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M954"/>
  <sheetViews>
    <sheetView zoomScaleNormal="100" workbookViewId="0">
      <pane ySplit="3" topLeftCell="A4" activePane="bottomLeft" state="frozen"/>
      <selection pane="bottomLeft" activeCell="F951" sqref="F951"/>
    </sheetView>
  </sheetViews>
  <sheetFormatPr defaultColWidth="8.85546875" defaultRowHeight="15" x14ac:dyDescent="0.25"/>
  <cols>
    <col min="1" max="1" width="23.7109375" customWidth="1"/>
    <col min="2" max="2" width="13.7109375" customWidth="1"/>
    <col min="3" max="3" width="10.7109375" customWidth="1"/>
    <col min="4" max="4" width="34.140625" customWidth="1"/>
    <col min="5" max="28" width="20.7109375" customWidth="1"/>
  </cols>
  <sheetData>
    <row r="1" spans="1:10" ht="150" customHeight="1" x14ac:dyDescent="0.25">
      <c r="A1" s="198" t="s">
        <v>6580</v>
      </c>
      <c r="B1" s="198"/>
      <c r="C1" s="198"/>
      <c r="D1" s="198"/>
      <c r="E1" s="198"/>
      <c r="F1" s="198"/>
      <c r="G1" s="198"/>
      <c r="H1" s="198"/>
      <c r="I1" s="198"/>
      <c r="J1" s="198"/>
    </row>
    <row r="2" spans="1:10" ht="28.5" customHeight="1" x14ac:dyDescent="0.25">
      <c r="A2" s="30"/>
      <c r="B2" s="30"/>
      <c r="C2" s="30"/>
      <c r="D2" s="30"/>
    </row>
    <row r="3" spans="1:10" s="15" customFormat="1" ht="32.25" customHeight="1" x14ac:dyDescent="0.25">
      <c r="A3" s="15" t="s">
        <v>6613</v>
      </c>
      <c r="B3" s="15" t="s">
        <v>7464</v>
      </c>
      <c r="C3" s="15" t="s">
        <v>1922</v>
      </c>
      <c r="D3" s="15" t="s">
        <v>7468</v>
      </c>
      <c r="E3" s="15" t="s">
        <v>1919</v>
      </c>
      <c r="F3" s="15" t="s">
        <v>1918</v>
      </c>
      <c r="G3" s="15" t="s">
        <v>7467</v>
      </c>
      <c r="H3" s="15" t="s">
        <v>1921</v>
      </c>
      <c r="I3" s="15" t="s">
        <v>6388</v>
      </c>
      <c r="J3" s="15" t="s">
        <v>1895</v>
      </c>
    </row>
    <row r="4" spans="1:10" x14ac:dyDescent="0.25">
      <c r="A4" t="s">
        <v>6611</v>
      </c>
      <c r="B4" t="s">
        <v>6612</v>
      </c>
      <c r="C4" t="s">
        <v>101</v>
      </c>
      <c r="D4" t="s">
        <v>106</v>
      </c>
      <c r="E4" t="s">
        <v>103</v>
      </c>
      <c r="F4" t="s">
        <v>102</v>
      </c>
      <c r="G4" t="s">
        <v>104</v>
      </c>
      <c r="H4" t="s">
        <v>105</v>
      </c>
      <c r="I4" t="s">
        <v>3815</v>
      </c>
      <c r="J4" t="s">
        <v>3814</v>
      </c>
    </row>
    <row r="5" spans="1:10" x14ac:dyDescent="0.25">
      <c r="A5" s="127" t="s">
        <v>9234</v>
      </c>
      <c r="B5" s="127" t="s">
        <v>7466</v>
      </c>
      <c r="C5" s="128" cm="1">
        <f t="array" ref="C5">IF(ROW() &lt; ROW(INDEX(persons[resource_ID],ROWS(persons[resource_ID]))), COUNTIF(INDEX(persons[resource_ID],1):persons[[#This Row],[resource_ID]],persons[[#This Row],[resource_ID]]), "")</f>
        <v>1</v>
      </c>
      <c r="D5" s="128" t="s">
        <v>8840</v>
      </c>
      <c r="E5" s="127" t="s">
        <v>8841</v>
      </c>
      <c r="F5" s="127" t="s">
        <v>8842</v>
      </c>
      <c r="G5" s="127" t="s">
        <v>8843</v>
      </c>
      <c r="H5" s="168"/>
      <c r="I5" s="127"/>
      <c r="J5" s="127"/>
    </row>
    <row r="6" spans="1:10" x14ac:dyDescent="0.25">
      <c r="A6" s="127" t="s">
        <v>9234</v>
      </c>
      <c r="B6" s="127" t="s">
        <v>7466</v>
      </c>
      <c r="C6" s="128" cm="1">
        <f t="array" ref="C6">IF(ROW() &lt; ROW(INDEX(persons[resource_ID],ROWS(persons[resource_ID]))), COUNTIF(INDEX(persons[resource_ID],1):persons[[#This Row],[resource_ID]],persons[[#This Row],[resource_ID]]), "")</f>
        <v>2</v>
      </c>
      <c r="D6" s="128" t="s">
        <v>8840</v>
      </c>
      <c r="E6" s="127" t="s">
        <v>8844</v>
      </c>
      <c r="F6" s="127" t="s">
        <v>8845</v>
      </c>
      <c r="G6" s="127"/>
      <c r="H6" s="168"/>
      <c r="I6" s="179"/>
      <c r="J6" s="127"/>
    </row>
    <row r="7" spans="1:10" x14ac:dyDescent="0.25">
      <c r="A7" s="127" t="s">
        <v>9234</v>
      </c>
      <c r="B7" s="127" t="s">
        <v>7466</v>
      </c>
      <c r="C7" s="128" cm="1">
        <f t="array" ref="C7">IF(ROW() &lt; ROW(INDEX(persons[resource_ID],ROWS(persons[resource_ID]))), COUNTIF(INDEX(persons[resource_ID],1):persons[[#This Row],[resource_ID]],persons[[#This Row],[resource_ID]]), "")</f>
        <v>3</v>
      </c>
      <c r="D7" s="128" t="s">
        <v>8851</v>
      </c>
      <c r="E7" s="127" t="s">
        <v>8841</v>
      </c>
      <c r="F7" s="127" t="s">
        <v>8846</v>
      </c>
      <c r="G7" s="127"/>
      <c r="H7" s="168"/>
      <c r="I7" s="179"/>
      <c r="J7" s="127"/>
    </row>
    <row r="8" spans="1:10" x14ac:dyDescent="0.25">
      <c r="A8" s="127" t="s">
        <v>9234</v>
      </c>
      <c r="B8" s="127" t="s">
        <v>7466</v>
      </c>
      <c r="C8" s="128" cm="1">
        <f t="array" ref="C8">IF(ROW() &lt; ROW(INDEX(persons[resource_ID],ROWS(persons[resource_ID]))), COUNTIF(INDEX(persons[resource_ID],1):persons[[#This Row],[resource_ID]],persons[[#This Row],[resource_ID]]), "")</f>
        <v>4</v>
      </c>
      <c r="D8" s="128" t="s">
        <v>8840</v>
      </c>
      <c r="E8" s="127" t="s">
        <v>8847</v>
      </c>
      <c r="F8" s="127" t="s">
        <v>8848</v>
      </c>
      <c r="G8" s="127"/>
      <c r="H8" s="168"/>
      <c r="I8" s="179"/>
      <c r="J8" s="127"/>
    </row>
    <row r="9" spans="1:10" x14ac:dyDescent="0.25">
      <c r="A9" s="127" t="s">
        <v>9234</v>
      </c>
      <c r="B9" s="127" t="s">
        <v>7466</v>
      </c>
      <c r="C9" s="128" cm="1">
        <f t="array" ref="C9">IF(ROW() &lt; ROW(INDEX(persons[resource_ID],ROWS(persons[resource_ID]))), COUNTIF(INDEX(persons[resource_ID],1):persons[[#This Row],[resource_ID]],persons[[#This Row],[resource_ID]]), "")</f>
        <v>5</v>
      </c>
      <c r="D9" s="128" t="s">
        <v>8852</v>
      </c>
      <c r="E9" s="127" t="s">
        <v>8849</v>
      </c>
      <c r="F9" s="127" t="s">
        <v>8850</v>
      </c>
      <c r="G9" s="127"/>
      <c r="H9" s="168"/>
      <c r="I9" s="179"/>
      <c r="J9" s="127"/>
    </row>
    <row r="10" spans="1:10" x14ac:dyDescent="0.25">
      <c r="A10" s="127" t="s">
        <v>9234</v>
      </c>
      <c r="B10" s="127" t="s">
        <v>7466</v>
      </c>
      <c r="C10" s="128" cm="1">
        <f t="array" ref="C10">IF(ROW() &lt; ROW(INDEX(persons[resource_ID],ROWS(persons[resource_ID]))), COUNTIF(INDEX(persons[resource_ID],1):persons[[#This Row],[resource_ID]],persons[[#This Row],[resource_ID]]), "")</f>
        <v>6</v>
      </c>
      <c r="D10" s="128" t="s">
        <v>8840</v>
      </c>
      <c r="E10" s="127" t="s">
        <v>8786</v>
      </c>
      <c r="F10" s="127" t="s">
        <v>8787</v>
      </c>
      <c r="G10" s="127"/>
      <c r="H10" s="168"/>
      <c r="I10" s="166" t="s">
        <v>8788</v>
      </c>
      <c r="J10" s="127"/>
    </row>
    <row r="11" spans="1:10" x14ac:dyDescent="0.25">
      <c r="A11" s="127" t="s">
        <v>9234</v>
      </c>
      <c r="B11" s="127" t="s">
        <v>7466</v>
      </c>
      <c r="C11" s="128" cm="1">
        <f t="array" ref="C11">IF(ROW() &lt; ROW(INDEX(persons[resource_ID],ROWS(persons[resource_ID]))), COUNTIF(INDEX(persons[resource_ID],1):persons[[#This Row],[resource_ID]],persons[[#This Row],[resource_ID]]), "")</f>
        <v>7</v>
      </c>
      <c r="D11" s="128" t="s">
        <v>8853</v>
      </c>
      <c r="E11" s="127" t="s">
        <v>8786</v>
      </c>
      <c r="F11" s="127" t="s">
        <v>8787</v>
      </c>
      <c r="G11" s="127"/>
      <c r="H11" s="168"/>
      <c r="I11" s="166" t="s">
        <v>8788</v>
      </c>
      <c r="J11" s="127"/>
    </row>
    <row r="12" spans="1:10" x14ac:dyDescent="0.25">
      <c r="A12" s="127" t="s">
        <v>9235</v>
      </c>
      <c r="B12" s="127" t="s">
        <v>7466</v>
      </c>
      <c r="C12" s="128" cm="1">
        <f t="array" ref="C12">IF(ROW() &lt; ROW(INDEX(persons[resource_ID],ROWS(persons[resource_ID]))), COUNTIF(INDEX(persons[resource_ID],1):persons[[#This Row],[resource_ID]],persons[[#This Row],[resource_ID]]), "")</f>
        <v>1</v>
      </c>
      <c r="D12" s="128" t="s">
        <v>8840</v>
      </c>
      <c r="E12" s="127" t="s">
        <v>8841</v>
      </c>
      <c r="F12" s="127" t="s">
        <v>8842</v>
      </c>
      <c r="G12" s="127" t="s">
        <v>8843</v>
      </c>
      <c r="H12" s="168"/>
      <c r="I12" s="127"/>
      <c r="J12" s="127"/>
    </row>
    <row r="13" spans="1:10" x14ac:dyDescent="0.25">
      <c r="A13" s="127" t="s">
        <v>9235</v>
      </c>
      <c r="B13" s="127" t="s">
        <v>7466</v>
      </c>
      <c r="C13" s="128" cm="1">
        <f t="array" ref="C13">IF(ROW() &lt; ROW(INDEX(persons[resource_ID],ROWS(persons[resource_ID]))), COUNTIF(INDEX(persons[resource_ID],1):persons[[#This Row],[resource_ID]],persons[[#This Row],[resource_ID]]), "")</f>
        <v>2</v>
      </c>
      <c r="D13" s="128" t="s">
        <v>8840</v>
      </c>
      <c r="E13" s="127" t="s">
        <v>8844</v>
      </c>
      <c r="F13" s="127" t="s">
        <v>8845</v>
      </c>
      <c r="G13" s="127"/>
      <c r="H13" s="168"/>
      <c r="I13" s="179"/>
      <c r="J13" s="127"/>
    </row>
    <row r="14" spans="1:10" x14ac:dyDescent="0.25">
      <c r="A14" s="127" t="s">
        <v>9235</v>
      </c>
      <c r="B14" s="127" t="s">
        <v>7466</v>
      </c>
      <c r="C14" s="128" cm="1">
        <f t="array" ref="C14">IF(ROW() &lt; ROW(INDEX(persons[resource_ID],ROWS(persons[resource_ID]))), COUNTIF(INDEX(persons[resource_ID],1):persons[[#This Row],[resource_ID]],persons[[#This Row],[resource_ID]]), "")</f>
        <v>3</v>
      </c>
      <c r="D14" s="128" t="s">
        <v>8851</v>
      </c>
      <c r="E14" s="127" t="s">
        <v>8841</v>
      </c>
      <c r="F14" s="127" t="s">
        <v>8846</v>
      </c>
      <c r="G14" s="127"/>
      <c r="H14" s="168"/>
      <c r="I14" s="179"/>
      <c r="J14" s="127"/>
    </row>
    <row r="15" spans="1:10" x14ac:dyDescent="0.25">
      <c r="A15" s="127" t="s">
        <v>9235</v>
      </c>
      <c r="B15" s="127" t="s">
        <v>7466</v>
      </c>
      <c r="C15" s="128" cm="1">
        <f t="array" ref="C15">IF(ROW() &lt; ROW(INDEX(persons[resource_ID],ROWS(persons[resource_ID]))), COUNTIF(INDEX(persons[resource_ID],1):persons[[#This Row],[resource_ID]],persons[[#This Row],[resource_ID]]), "")</f>
        <v>4</v>
      </c>
      <c r="D15" s="128" t="s">
        <v>8840</v>
      </c>
      <c r="E15" s="127" t="s">
        <v>8847</v>
      </c>
      <c r="F15" s="127" t="s">
        <v>8848</v>
      </c>
      <c r="G15" s="127"/>
      <c r="H15" s="168"/>
      <c r="I15" s="179"/>
      <c r="J15" s="127"/>
    </row>
    <row r="16" spans="1:10" x14ac:dyDescent="0.25">
      <c r="A16" s="127" t="s">
        <v>9235</v>
      </c>
      <c r="B16" s="127" t="s">
        <v>7466</v>
      </c>
      <c r="C16" s="128" cm="1">
        <f t="array" ref="C16">IF(ROW() &lt; ROW(INDEX(persons[resource_ID],ROWS(persons[resource_ID]))), COUNTIF(INDEX(persons[resource_ID],1):persons[[#This Row],[resource_ID]],persons[[#This Row],[resource_ID]]), "")</f>
        <v>5</v>
      </c>
      <c r="D16" s="128" t="s">
        <v>8852</v>
      </c>
      <c r="E16" s="127" t="s">
        <v>8849</v>
      </c>
      <c r="F16" s="127" t="s">
        <v>8850</v>
      </c>
      <c r="G16" s="127"/>
      <c r="H16" s="168"/>
      <c r="I16" s="179"/>
      <c r="J16" s="127"/>
    </row>
    <row r="17" spans="1:10" x14ac:dyDescent="0.25">
      <c r="A17" s="127" t="s">
        <v>9235</v>
      </c>
      <c r="B17" s="127" t="s">
        <v>7466</v>
      </c>
      <c r="C17" s="128" cm="1">
        <f t="array" ref="C17">IF(ROW() &lt; ROW(INDEX(persons[resource_ID],ROWS(persons[resource_ID]))), COUNTIF(INDEX(persons[resource_ID],1):persons[[#This Row],[resource_ID]],persons[[#This Row],[resource_ID]]), "")</f>
        <v>6</v>
      </c>
      <c r="D17" s="128" t="s">
        <v>8840</v>
      </c>
      <c r="E17" s="127" t="s">
        <v>8786</v>
      </c>
      <c r="F17" s="127" t="s">
        <v>8787</v>
      </c>
      <c r="G17" s="127"/>
      <c r="H17" s="168"/>
      <c r="I17" s="166" t="s">
        <v>8788</v>
      </c>
      <c r="J17" s="127"/>
    </row>
    <row r="18" spans="1:10" x14ac:dyDescent="0.25">
      <c r="A18" s="127" t="s">
        <v>9235</v>
      </c>
      <c r="B18" s="127" t="s">
        <v>7466</v>
      </c>
      <c r="C18" s="128" cm="1">
        <f t="array" ref="C18">IF(ROW() &lt; ROW(INDEX(persons[resource_ID],ROWS(persons[resource_ID]))), COUNTIF(INDEX(persons[resource_ID],1):persons[[#This Row],[resource_ID]],persons[[#This Row],[resource_ID]]), "")</f>
        <v>7</v>
      </c>
      <c r="D18" s="128" t="s">
        <v>8853</v>
      </c>
      <c r="E18" s="127" t="s">
        <v>8786</v>
      </c>
      <c r="F18" s="127" t="s">
        <v>8787</v>
      </c>
      <c r="G18" s="127"/>
      <c r="H18" s="168"/>
      <c r="I18" s="166" t="s">
        <v>8788</v>
      </c>
      <c r="J18" s="127"/>
    </row>
    <row r="19" spans="1:10" x14ac:dyDescent="0.25">
      <c r="A19" s="127" t="s">
        <v>9247</v>
      </c>
      <c r="B19" s="127" t="s">
        <v>7466</v>
      </c>
      <c r="C19" s="128" cm="1">
        <f t="array" ref="C19">IF(ROW() &lt; ROW(INDEX(persons[resource_ID],ROWS(persons[resource_ID]))), COUNTIF(INDEX(persons[resource_ID],1):persons[[#This Row],[resource_ID]],persons[[#This Row],[resource_ID]]), "")</f>
        <v>1</v>
      </c>
      <c r="D19" s="128" t="s">
        <v>8855</v>
      </c>
      <c r="E19" s="127" t="s">
        <v>8789</v>
      </c>
      <c r="F19" s="127" t="s">
        <v>8790</v>
      </c>
      <c r="G19" s="127" t="s">
        <v>7494</v>
      </c>
      <c r="H19" s="168"/>
      <c r="I19" s="127"/>
      <c r="J19" s="127"/>
    </row>
    <row r="20" spans="1:10" x14ac:dyDescent="0.25">
      <c r="A20" s="127" t="s">
        <v>9247</v>
      </c>
      <c r="B20" s="127" t="s">
        <v>7466</v>
      </c>
      <c r="C20" s="128" cm="1">
        <f t="array" ref="C20">IF(ROW() &lt; ROW(INDEX(persons[resource_ID],ROWS(persons[resource_ID]))), COUNTIF(INDEX(persons[resource_ID],1):persons[[#This Row],[resource_ID]],persons[[#This Row],[resource_ID]]), "")</f>
        <v>2</v>
      </c>
      <c r="D20" s="128" t="s">
        <v>8855</v>
      </c>
      <c r="E20" s="127" t="s">
        <v>8856</v>
      </c>
      <c r="F20" s="127" t="s">
        <v>8857</v>
      </c>
      <c r="G20" s="127" t="s">
        <v>6835</v>
      </c>
      <c r="H20" s="168"/>
      <c r="I20" s="179"/>
      <c r="J20" s="127"/>
    </row>
    <row r="21" spans="1:10" ht="14.1" customHeight="1" x14ac:dyDescent="0.25">
      <c r="A21" s="127" t="s">
        <v>9247</v>
      </c>
      <c r="B21" s="127" t="s">
        <v>7466</v>
      </c>
      <c r="C21" s="128" cm="1">
        <f t="array" ref="C21">IF(ROW() &lt; ROW(INDEX(persons[resource_ID],ROWS(persons[resource_ID]))), COUNTIF(INDEX(persons[resource_ID],1):persons[[#This Row],[resource_ID]],persons[[#This Row],[resource_ID]]), "")</f>
        <v>3</v>
      </c>
      <c r="D21" s="128" t="s">
        <v>8855</v>
      </c>
      <c r="E21" s="127" t="s">
        <v>8858</v>
      </c>
      <c r="F21" s="127" t="s">
        <v>8859</v>
      </c>
      <c r="G21" s="127" t="s">
        <v>7494</v>
      </c>
      <c r="H21" s="127"/>
      <c r="I21" s="179"/>
      <c r="J21" s="127"/>
    </row>
    <row r="22" spans="1:10" x14ac:dyDescent="0.25">
      <c r="A22" s="127" t="s">
        <v>9247</v>
      </c>
      <c r="B22" s="127" t="s">
        <v>7466</v>
      </c>
      <c r="C22" s="128" cm="1">
        <f t="array" ref="C22">IF(ROW() &lt; ROW(INDEX(persons[resource_ID],ROWS(persons[resource_ID]))), COUNTIF(INDEX(persons[resource_ID],1):persons[[#This Row],[resource_ID]],persons[[#This Row],[resource_ID]]), "")</f>
        <v>4</v>
      </c>
      <c r="D22" s="128" t="s">
        <v>8855</v>
      </c>
      <c r="E22" s="127" t="s">
        <v>8573</v>
      </c>
      <c r="F22" s="127" t="s">
        <v>8860</v>
      </c>
      <c r="G22" s="127" t="s">
        <v>8574</v>
      </c>
      <c r="H22" s="168"/>
      <c r="I22" s="179"/>
      <c r="J22" s="127"/>
    </row>
    <row r="23" spans="1:10" x14ac:dyDescent="0.25">
      <c r="A23" s="127" t="s">
        <v>9247</v>
      </c>
      <c r="B23" s="127" t="s">
        <v>7466</v>
      </c>
      <c r="C23" s="128" cm="1">
        <f t="array" ref="C23">IF(ROW() &lt; ROW(INDEX(persons[resource_ID],ROWS(persons[resource_ID]))), COUNTIF(INDEX(persons[resource_ID],1):persons[[#This Row],[resource_ID]],persons[[#This Row],[resource_ID]]), "")</f>
        <v>5</v>
      </c>
      <c r="D23" s="128" t="s">
        <v>8855</v>
      </c>
      <c r="E23" s="127" t="s">
        <v>8861</v>
      </c>
      <c r="F23" s="127" t="s">
        <v>8862</v>
      </c>
      <c r="G23" s="127" t="s">
        <v>8863</v>
      </c>
      <c r="H23" s="168"/>
      <c r="I23" s="166" t="s">
        <v>8791</v>
      </c>
      <c r="J23" s="127"/>
    </row>
    <row r="24" spans="1:10" x14ac:dyDescent="0.25">
      <c r="A24" s="127" t="s">
        <v>9248</v>
      </c>
      <c r="B24" s="127" t="s">
        <v>7466</v>
      </c>
      <c r="C24" s="128" cm="1">
        <f t="array" ref="C24">IF(ROW() &lt; ROW(INDEX(persons[resource_ID],ROWS(persons[resource_ID]))), COUNTIF(INDEX(persons[resource_ID],1):persons[[#This Row],[resource_ID]],persons[[#This Row],[resource_ID]]), "")</f>
        <v>1</v>
      </c>
      <c r="D24" s="128" t="s">
        <v>8855</v>
      </c>
      <c r="E24" s="127" t="s">
        <v>8789</v>
      </c>
      <c r="F24" s="127" t="s">
        <v>8790</v>
      </c>
      <c r="G24" s="127" t="s">
        <v>7494</v>
      </c>
      <c r="H24" s="168"/>
      <c r="I24" s="127"/>
      <c r="J24" s="127"/>
    </row>
    <row r="25" spans="1:10" x14ac:dyDescent="0.25">
      <c r="A25" s="127" t="s">
        <v>9248</v>
      </c>
      <c r="B25" s="127" t="s">
        <v>7466</v>
      </c>
      <c r="C25" s="128" cm="1">
        <f t="array" ref="C25">IF(ROW() &lt; ROW(INDEX(persons[resource_ID],ROWS(persons[resource_ID]))), COUNTIF(INDEX(persons[resource_ID],1):persons[[#This Row],[resource_ID]],persons[[#This Row],[resource_ID]]), "")</f>
        <v>2</v>
      </c>
      <c r="D25" s="128" t="s">
        <v>8855</v>
      </c>
      <c r="E25" s="127" t="s">
        <v>8856</v>
      </c>
      <c r="F25" s="127" t="s">
        <v>8857</v>
      </c>
      <c r="G25" s="127" t="s">
        <v>6835</v>
      </c>
      <c r="H25" s="168"/>
      <c r="I25" s="179"/>
      <c r="J25" s="127"/>
    </row>
    <row r="26" spans="1:10" x14ac:dyDescent="0.25">
      <c r="A26" s="127" t="s">
        <v>9248</v>
      </c>
      <c r="B26" s="127" t="s">
        <v>7466</v>
      </c>
      <c r="C26" s="128" cm="1">
        <f t="array" ref="C26">IF(ROW() &lt; ROW(INDEX(persons[resource_ID],ROWS(persons[resource_ID]))), COUNTIF(INDEX(persons[resource_ID],1):persons[[#This Row],[resource_ID]],persons[[#This Row],[resource_ID]]), "")</f>
        <v>3</v>
      </c>
      <c r="D26" s="128" t="s">
        <v>8855</v>
      </c>
      <c r="E26" s="127" t="s">
        <v>8858</v>
      </c>
      <c r="F26" s="127" t="s">
        <v>8859</v>
      </c>
      <c r="G26" s="127" t="s">
        <v>7494</v>
      </c>
      <c r="H26" s="127"/>
      <c r="I26" s="179"/>
      <c r="J26" s="127"/>
    </row>
    <row r="27" spans="1:10" x14ac:dyDescent="0.25">
      <c r="A27" s="127" t="s">
        <v>9248</v>
      </c>
      <c r="B27" s="127" t="s">
        <v>7466</v>
      </c>
      <c r="C27" s="128" cm="1">
        <f t="array" ref="C27">IF(ROW() &lt; ROW(INDEX(persons[resource_ID],ROWS(persons[resource_ID]))), COUNTIF(INDEX(persons[resource_ID],1):persons[[#This Row],[resource_ID]],persons[[#This Row],[resource_ID]]), "")</f>
        <v>4</v>
      </c>
      <c r="D27" s="128" t="s">
        <v>8855</v>
      </c>
      <c r="E27" s="127" t="s">
        <v>8573</v>
      </c>
      <c r="F27" s="127" t="s">
        <v>8860</v>
      </c>
      <c r="G27" s="127" t="s">
        <v>8574</v>
      </c>
      <c r="H27" s="168"/>
      <c r="I27" s="179"/>
      <c r="J27" s="127"/>
    </row>
    <row r="28" spans="1:10" x14ac:dyDescent="0.25">
      <c r="A28" s="127" t="s">
        <v>9248</v>
      </c>
      <c r="B28" s="127" t="s">
        <v>7466</v>
      </c>
      <c r="C28" s="128" cm="1">
        <f t="array" ref="C28">IF(ROW() &lt; ROW(INDEX(persons[resource_ID],ROWS(persons[resource_ID]))), COUNTIF(INDEX(persons[resource_ID],1):persons[[#This Row],[resource_ID]],persons[[#This Row],[resource_ID]]), "")</f>
        <v>5</v>
      </c>
      <c r="D28" s="128" t="s">
        <v>8855</v>
      </c>
      <c r="E28" s="127" t="s">
        <v>8861</v>
      </c>
      <c r="F28" s="127" t="s">
        <v>8862</v>
      </c>
      <c r="G28" s="127" t="s">
        <v>8863</v>
      </c>
      <c r="H28" s="168"/>
      <c r="I28" s="166" t="s">
        <v>8791</v>
      </c>
      <c r="J28" s="127"/>
    </row>
    <row r="29" spans="1:10" x14ac:dyDescent="0.25">
      <c r="A29" s="127" t="s">
        <v>9254</v>
      </c>
      <c r="B29" s="127" t="s">
        <v>7466</v>
      </c>
      <c r="C29" s="128" cm="1">
        <f t="array" ref="C29">IF(ROW() &lt; ROW(INDEX(persons[resource_ID],ROWS(persons[resource_ID]))), COUNTIF(INDEX(persons[resource_ID],1):persons[[#This Row],[resource_ID]],persons[[#This Row],[resource_ID]]), "")</f>
        <v>1</v>
      </c>
      <c r="D29" s="128" t="s">
        <v>8872</v>
      </c>
      <c r="E29" s="127" t="s">
        <v>8868</v>
      </c>
      <c r="F29" s="127" t="s">
        <v>8869</v>
      </c>
      <c r="G29" s="127" t="s">
        <v>8870</v>
      </c>
      <c r="H29" s="127"/>
      <c r="I29" s="127"/>
      <c r="J29" s="127"/>
    </row>
    <row r="30" spans="1:10" x14ac:dyDescent="0.25">
      <c r="A30" s="127" t="s">
        <v>9254</v>
      </c>
      <c r="B30" s="127" t="s">
        <v>7466</v>
      </c>
      <c r="C30" s="128" cm="1">
        <f t="array" ref="C30">IF(ROW() &lt; ROW(INDEX(persons[resource_ID],ROWS(persons[resource_ID]))), COUNTIF(INDEX(persons[resource_ID],1):persons[[#This Row],[resource_ID]],persons[[#This Row],[resource_ID]]), "")</f>
        <v>2</v>
      </c>
      <c r="D30" s="128" t="s">
        <v>8871</v>
      </c>
      <c r="E30" s="127" t="s">
        <v>8868</v>
      </c>
      <c r="F30" s="127" t="s">
        <v>8869</v>
      </c>
      <c r="G30" s="127" t="s">
        <v>8870</v>
      </c>
      <c r="H30" s="168"/>
      <c r="I30" s="127"/>
      <c r="J30" s="127"/>
    </row>
    <row r="31" spans="1:10" x14ac:dyDescent="0.25">
      <c r="A31" s="127" t="s">
        <v>9254</v>
      </c>
      <c r="B31" s="127" t="s">
        <v>7466</v>
      </c>
      <c r="C31" s="128" cm="1">
        <f t="array" ref="C31">IF(ROW() &lt; ROW(INDEX(persons[resource_ID],ROWS(persons[resource_ID]))), COUNTIF(INDEX(persons[resource_ID],1):persons[[#This Row],[resource_ID]],persons[[#This Row],[resource_ID]]), "")</f>
        <v>3</v>
      </c>
      <c r="D31" s="128" t="s">
        <v>8872</v>
      </c>
      <c r="E31" s="127" t="s">
        <v>8873</v>
      </c>
      <c r="F31" s="127" t="s">
        <v>8874</v>
      </c>
      <c r="G31" s="127" t="s">
        <v>8875</v>
      </c>
      <c r="H31" s="168"/>
      <c r="I31" s="127"/>
      <c r="J31" s="127"/>
    </row>
    <row r="32" spans="1:10" x14ac:dyDescent="0.25">
      <c r="A32" s="127" t="s">
        <v>9254</v>
      </c>
      <c r="B32" s="127" t="s">
        <v>7466</v>
      </c>
      <c r="C32" s="128" cm="1">
        <f t="array" ref="C32">IF(ROW() &lt; ROW(INDEX(persons[resource_ID],ROWS(persons[resource_ID]))), COUNTIF(INDEX(persons[resource_ID],1):persons[[#This Row],[resource_ID]],persons[[#This Row],[resource_ID]]), "")</f>
        <v>4</v>
      </c>
      <c r="D32" s="128" t="s">
        <v>8871</v>
      </c>
      <c r="E32" s="127" t="s">
        <v>8873</v>
      </c>
      <c r="F32" s="127" t="s">
        <v>8874</v>
      </c>
      <c r="G32" s="127" t="s">
        <v>8875</v>
      </c>
      <c r="H32" s="168"/>
      <c r="I32" s="127"/>
      <c r="J32" s="127"/>
    </row>
    <row r="33" spans="1:10" x14ac:dyDescent="0.25">
      <c r="A33" s="127" t="s">
        <v>9254</v>
      </c>
      <c r="B33" s="127" t="s">
        <v>7466</v>
      </c>
      <c r="C33" s="128" cm="1">
        <f t="array" ref="C33">IF(ROW() &lt; ROW(INDEX(persons[resource_ID],ROWS(persons[resource_ID]))), COUNTIF(INDEX(persons[resource_ID],1):persons[[#This Row],[resource_ID]],persons[[#This Row],[resource_ID]]), "")</f>
        <v>5</v>
      </c>
      <c r="D33" s="128" t="s">
        <v>8876</v>
      </c>
      <c r="E33" s="127" t="s">
        <v>8877</v>
      </c>
      <c r="F33" s="127" t="s">
        <v>8878</v>
      </c>
      <c r="G33" s="127" t="s">
        <v>8879</v>
      </c>
      <c r="H33" s="168"/>
      <c r="I33" s="127"/>
      <c r="J33" s="127"/>
    </row>
    <row r="34" spans="1:10" x14ac:dyDescent="0.25">
      <c r="A34" s="127" t="s">
        <v>9254</v>
      </c>
      <c r="B34" s="127" t="s">
        <v>7466</v>
      </c>
      <c r="C34" s="128" cm="1">
        <f t="array" ref="C34">IF(ROW() &lt; ROW(INDEX(persons[resource_ID],ROWS(persons[resource_ID]))), COUNTIF(INDEX(persons[resource_ID],1):persons[[#This Row],[resource_ID]],persons[[#This Row],[resource_ID]]), "")</f>
        <v>6</v>
      </c>
      <c r="D34" s="128" t="s">
        <v>8871</v>
      </c>
      <c r="E34" s="127" t="s">
        <v>8792</v>
      </c>
      <c r="F34" s="127" t="s">
        <v>8793</v>
      </c>
      <c r="G34" s="127" t="s">
        <v>8794</v>
      </c>
      <c r="H34" s="168"/>
      <c r="I34" s="127" t="s">
        <v>8795</v>
      </c>
      <c r="J34" s="127"/>
    </row>
    <row r="35" spans="1:10" x14ac:dyDescent="0.25">
      <c r="A35" s="127" t="s">
        <v>9255</v>
      </c>
      <c r="B35" s="127" t="s">
        <v>7466</v>
      </c>
      <c r="C35" s="128" cm="1">
        <f t="array" ref="C35">IF(ROW() &lt; ROW(INDEX(persons[resource_ID],ROWS(persons[resource_ID]))), COUNTIF(INDEX(persons[resource_ID],1):persons[[#This Row],[resource_ID]],persons[[#This Row],[resource_ID]]), "")</f>
        <v>1</v>
      </c>
      <c r="D35" s="128" t="s">
        <v>8872</v>
      </c>
      <c r="E35" s="127" t="s">
        <v>8868</v>
      </c>
      <c r="F35" s="127" t="s">
        <v>8869</v>
      </c>
      <c r="G35" s="127" t="s">
        <v>8870</v>
      </c>
      <c r="H35" s="127"/>
      <c r="I35" s="127"/>
      <c r="J35" s="127"/>
    </row>
    <row r="36" spans="1:10" x14ac:dyDescent="0.25">
      <c r="A36" s="127" t="s">
        <v>9255</v>
      </c>
      <c r="B36" s="127" t="s">
        <v>7466</v>
      </c>
      <c r="C36" s="128" cm="1">
        <f t="array" ref="C36">IF(ROW() &lt; ROW(INDEX(persons[resource_ID],ROWS(persons[resource_ID]))), COUNTIF(INDEX(persons[resource_ID],1):persons[[#This Row],[resource_ID]],persons[[#This Row],[resource_ID]]), "")</f>
        <v>2</v>
      </c>
      <c r="D36" s="128" t="s">
        <v>8871</v>
      </c>
      <c r="E36" s="127" t="s">
        <v>8868</v>
      </c>
      <c r="F36" s="127" t="s">
        <v>8869</v>
      </c>
      <c r="G36" s="127" t="s">
        <v>8870</v>
      </c>
      <c r="H36" s="168"/>
      <c r="I36" s="127"/>
      <c r="J36" s="127"/>
    </row>
    <row r="37" spans="1:10" x14ac:dyDescent="0.25">
      <c r="A37" s="127" t="s">
        <v>9255</v>
      </c>
      <c r="B37" s="127" t="s">
        <v>7466</v>
      </c>
      <c r="C37" s="128" cm="1">
        <f t="array" ref="C37">IF(ROW() &lt; ROW(INDEX(persons[resource_ID],ROWS(persons[resource_ID]))), COUNTIF(INDEX(persons[resource_ID],1):persons[[#This Row],[resource_ID]],persons[[#This Row],[resource_ID]]), "")</f>
        <v>3</v>
      </c>
      <c r="D37" s="128" t="s">
        <v>8872</v>
      </c>
      <c r="E37" s="127" t="s">
        <v>8873</v>
      </c>
      <c r="F37" s="127" t="s">
        <v>8874</v>
      </c>
      <c r="G37" s="127" t="s">
        <v>8875</v>
      </c>
      <c r="H37" s="168"/>
      <c r="I37" s="127"/>
      <c r="J37" s="127"/>
    </row>
    <row r="38" spans="1:10" x14ac:dyDescent="0.25">
      <c r="A38" s="127" t="s">
        <v>9255</v>
      </c>
      <c r="B38" s="127" t="s">
        <v>7466</v>
      </c>
      <c r="C38" s="128" cm="1">
        <f t="array" ref="C38">IF(ROW() &lt; ROW(INDEX(persons[resource_ID],ROWS(persons[resource_ID]))), COUNTIF(INDEX(persons[resource_ID],1):persons[[#This Row],[resource_ID]],persons[[#This Row],[resource_ID]]), "")</f>
        <v>4</v>
      </c>
      <c r="D38" s="128" t="s">
        <v>8871</v>
      </c>
      <c r="E38" s="127" t="s">
        <v>8873</v>
      </c>
      <c r="F38" s="127" t="s">
        <v>8874</v>
      </c>
      <c r="G38" s="127" t="s">
        <v>8875</v>
      </c>
      <c r="H38" s="168"/>
      <c r="I38" s="127"/>
      <c r="J38" s="127"/>
    </row>
    <row r="39" spans="1:10" x14ac:dyDescent="0.25">
      <c r="A39" s="127" t="s">
        <v>9255</v>
      </c>
      <c r="B39" s="127" t="s">
        <v>7466</v>
      </c>
      <c r="C39" s="128" cm="1">
        <f t="array" ref="C39">IF(ROW() &lt; ROW(INDEX(persons[resource_ID],ROWS(persons[resource_ID]))), COUNTIF(INDEX(persons[resource_ID],1):persons[[#This Row],[resource_ID]],persons[[#This Row],[resource_ID]]), "")</f>
        <v>5</v>
      </c>
      <c r="D39" s="128" t="s">
        <v>8876</v>
      </c>
      <c r="E39" s="127" t="s">
        <v>8877</v>
      </c>
      <c r="F39" s="127" t="s">
        <v>8878</v>
      </c>
      <c r="G39" s="127" t="s">
        <v>8879</v>
      </c>
      <c r="H39" s="168"/>
      <c r="I39" s="127"/>
      <c r="J39" s="127"/>
    </row>
    <row r="40" spans="1:10" x14ac:dyDescent="0.25">
      <c r="A40" s="127" t="s">
        <v>9255</v>
      </c>
      <c r="B40" s="127" t="s">
        <v>7466</v>
      </c>
      <c r="C40" s="128" cm="1">
        <f t="array" ref="C40">IF(ROW() &lt; ROW(INDEX(persons[resource_ID],ROWS(persons[resource_ID]))), COUNTIF(INDEX(persons[resource_ID],1):persons[[#This Row],[resource_ID]],persons[[#This Row],[resource_ID]]), "")</f>
        <v>6</v>
      </c>
      <c r="D40" s="128" t="s">
        <v>8871</v>
      </c>
      <c r="E40" s="127" t="s">
        <v>8792</v>
      </c>
      <c r="F40" s="127" t="s">
        <v>8793</v>
      </c>
      <c r="G40" s="127" t="s">
        <v>8794</v>
      </c>
      <c r="H40" s="168"/>
      <c r="I40" s="127" t="s">
        <v>8795</v>
      </c>
      <c r="J40" s="127"/>
    </row>
    <row r="41" spans="1:10" x14ac:dyDescent="0.25">
      <c r="A41" s="127" t="s">
        <v>9257</v>
      </c>
      <c r="B41" s="127" t="s">
        <v>7466</v>
      </c>
      <c r="C41" s="128" cm="1">
        <f t="array" ref="C41">IF(ROW() &lt; ROW(INDEX(persons[resource_ID],ROWS(persons[resource_ID]))), COUNTIF(INDEX(persons[resource_ID],1):persons[[#This Row],[resource_ID]],persons[[#This Row],[resource_ID]]), "")</f>
        <v>1</v>
      </c>
      <c r="D41" s="128"/>
      <c r="E41" s="127" t="s">
        <v>8868</v>
      </c>
      <c r="F41" s="127" t="s">
        <v>8869</v>
      </c>
      <c r="G41" s="127" t="s">
        <v>8870</v>
      </c>
      <c r="H41" s="127"/>
      <c r="I41" s="127"/>
      <c r="J41" s="127"/>
    </row>
    <row r="42" spans="1:10" x14ac:dyDescent="0.25">
      <c r="A42" s="127" t="s">
        <v>9257</v>
      </c>
      <c r="B42" s="127" t="s">
        <v>7466</v>
      </c>
      <c r="C42" s="128" cm="1">
        <f t="array" ref="C42">IF(ROW() &lt; ROW(INDEX(persons[resource_ID],ROWS(persons[resource_ID]))), COUNTIF(INDEX(persons[resource_ID],1):persons[[#This Row],[resource_ID]],persons[[#This Row],[resource_ID]]), "")</f>
        <v>2</v>
      </c>
      <c r="D42" s="128"/>
      <c r="E42" s="127" t="s">
        <v>8868</v>
      </c>
      <c r="F42" s="127" t="s">
        <v>8869</v>
      </c>
      <c r="G42" s="127" t="s">
        <v>8870</v>
      </c>
      <c r="H42" s="168"/>
      <c r="I42" s="127"/>
      <c r="J42" s="127"/>
    </row>
    <row r="43" spans="1:10" x14ac:dyDescent="0.25">
      <c r="A43" s="127" t="s">
        <v>9257</v>
      </c>
      <c r="B43" s="127" t="s">
        <v>7466</v>
      </c>
      <c r="C43" s="128" cm="1">
        <f t="array" ref="C43">IF(ROW() &lt; ROW(INDEX(persons[resource_ID],ROWS(persons[resource_ID]))), COUNTIF(INDEX(persons[resource_ID],1):persons[[#This Row],[resource_ID]],persons[[#This Row],[resource_ID]]), "")</f>
        <v>3</v>
      </c>
      <c r="D43" s="128"/>
      <c r="E43" s="127" t="s">
        <v>8873</v>
      </c>
      <c r="F43" s="127" t="s">
        <v>8874</v>
      </c>
      <c r="G43" s="127" t="s">
        <v>8875</v>
      </c>
      <c r="H43" s="168"/>
      <c r="I43" s="127"/>
      <c r="J43" s="127"/>
    </row>
    <row r="44" spans="1:10" x14ac:dyDescent="0.25">
      <c r="A44" s="127" t="s">
        <v>9257</v>
      </c>
      <c r="B44" s="127" t="s">
        <v>7466</v>
      </c>
      <c r="C44" s="128" cm="1">
        <f t="array" ref="C44">IF(ROW() &lt; ROW(INDEX(persons[resource_ID],ROWS(persons[resource_ID]))), COUNTIF(INDEX(persons[resource_ID],1):persons[[#This Row],[resource_ID]],persons[[#This Row],[resource_ID]]), "")</f>
        <v>4</v>
      </c>
      <c r="D44" s="128"/>
      <c r="E44" s="127" t="s">
        <v>8873</v>
      </c>
      <c r="F44" s="127" t="s">
        <v>8874</v>
      </c>
      <c r="G44" s="127" t="s">
        <v>8875</v>
      </c>
      <c r="H44" s="168"/>
      <c r="I44" s="127"/>
      <c r="J44" s="127"/>
    </row>
    <row r="45" spans="1:10" x14ac:dyDescent="0.25">
      <c r="A45" s="127" t="s">
        <v>9257</v>
      </c>
      <c r="B45" s="127" t="s">
        <v>7466</v>
      </c>
      <c r="C45" s="128" cm="1">
        <f t="array" ref="C45">IF(ROW() &lt; ROW(INDEX(persons[resource_ID],ROWS(persons[resource_ID]))), COUNTIF(INDEX(persons[resource_ID],1):persons[[#This Row],[resource_ID]],persons[[#This Row],[resource_ID]]), "")</f>
        <v>5</v>
      </c>
      <c r="D45" s="128"/>
      <c r="E45" s="127" t="s">
        <v>8877</v>
      </c>
      <c r="F45" s="127" t="s">
        <v>8878</v>
      </c>
      <c r="G45" s="127" t="s">
        <v>8879</v>
      </c>
      <c r="H45" s="168"/>
      <c r="I45" s="127"/>
      <c r="J45" s="127"/>
    </row>
    <row r="46" spans="1:10" x14ac:dyDescent="0.25">
      <c r="A46" s="127" t="s">
        <v>9257</v>
      </c>
      <c r="B46" s="127" t="s">
        <v>7466</v>
      </c>
      <c r="C46" s="128" cm="1">
        <f t="array" ref="C46">IF(ROW() &lt; ROW(INDEX(persons[resource_ID],ROWS(persons[resource_ID]))), COUNTIF(INDEX(persons[resource_ID],1):persons[[#This Row],[resource_ID]],persons[[#This Row],[resource_ID]]), "")</f>
        <v>6</v>
      </c>
      <c r="D46" s="128"/>
      <c r="E46" s="127" t="s">
        <v>8792</v>
      </c>
      <c r="F46" s="127" t="s">
        <v>8793</v>
      </c>
      <c r="G46" s="127" t="s">
        <v>8794</v>
      </c>
      <c r="H46" s="168"/>
      <c r="I46" s="127" t="s">
        <v>8795</v>
      </c>
      <c r="J46" s="127"/>
    </row>
    <row r="47" spans="1:10" x14ac:dyDescent="0.25">
      <c r="A47" s="127" t="s">
        <v>9279</v>
      </c>
      <c r="B47" s="127" t="s">
        <v>7466</v>
      </c>
      <c r="C47" s="128" cm="1">
        <f t="array" ref="C47">IF(ROW() &lt; ROW(INDEX(persons[resource_ID],ROWS(persons[resource_ID]))), COUNTIF(INDEX(persons[resource_ID],1):persons[[#This Row],[resource_ID]],persons[[#This Row],[resource_ID]]), "")</f>
        <v>1</v>
      </c>
      <c r="D47" s="128" t="s">
        <v>8785</v>
      </c>
      <c r="E47" s="127" t="s">
        <v>8796</v>
      </c>
      <c r="F47" s="127" t="s">
        <v>8797</v>
      </c>
      <c r="G47" s="127"/>
      <c r="H47" s="168"/>
      <c r="I47" s="166" t="s">
        <v>8798</v>
      </c>
      <c r="J47" s="127"/>
    </row>
    <row r="48" spans="1:10" x14ac:dyDescent="0.25">
      <c r="A48" s="127" t="s">
        <v>9279</v>
      </c>
      <c r="B48" s="127" t="s">
        <v>7466</v>
      </c>
      <c r="C48" s="128" cm="1">
        <f t="array" ref="C48">IF(ROW() &lt; ROW(INDEX(persons[resource_ID],ROWS(persons[resource_ID]))), COUNTIF(INDEX(persons[resource_ID],1):persons[[#This Row],[resource_ID]],persons[[#This Row],[resource_ID]]), "")</f>
        <v>2</v>
      </c>
      <c r="D48" s="128" t="s">
        <v>8785</v>
      </c>
      <c r="E48" s="127" t="s">
        <v>8881</v>
      </c>
      <c r="F48" s="127" t="s">
        <v>8882</v>
      </c>
      <c r="G48" s="127" t="s">
        <v>8883</v>
      </c>
      <c r="H48" s="168"/>
      <c r="I48" s="179" t="s">
        <v>8911</v>
      </c>
      <c r="J48" s="127"/>
    </row>
    <row r="49" spans="1:10" x14ac:dyDescent="0.25">
      <c r="A49" s="127" t="s">
        <v>9279</v>
      </c>
      <c r="B49" s="127" t="s">
        <v>7466</v>
      </c>
      <c r="C49" s="128" cm="1">
        <f t="array" ref="C49">IF(ROW() &lt; ROW(INDEX(persons[resource_ID],ROWS(persons[resource_ID]))), COUNTIF(INDEX(persons[resource_ID],1):persons[[#This Row],[resource_ID]],persons[[#This Row],[resource_ID]]), "")</f>
        <v>3</v>
      </c>
      <c r="D49" s="128" t="s">
        <v>8785</v>
      </c>
      <c r="E49" s="127" t="s">
        <v>8884</v>
      </c>
      <c r="F49" s="127" t="s">
        <v>8885</v>
      </c>
      <c r="G49" s="127"/>
      <c r="H49" s="168"/>
      <c r="I49" s="179" t="s">
        <v>8912</v>
      </c>
      <c r="J49" s="127"/>
    </row>
    <row r="50" spans="1:10" x14ac:dyDescent="0.25">
      <c r="A50" s="127" t="s">
        <v>9279</v>
      </c>
      <c r="B50" s="127" t="s">
        <v>7466</v>
      </c>
      <c r="C50" s="128" cm="1">
        <f t="array" ref="C50">IF(ROW() &lt; ROW(INDEX(persons[resource_ID],ROWS(persons[resource_ID]))), COUNTIF(INDEX(persons[resource_ID],1):persons[[#This Row],[resource_ID]],persons[[#This Row],[resource_ID]]), "")</f>
        <v>4</v>
      </c>
      <c r="D50" s="128" t="s">
        <v>8785</v>
      </c>
      <c r="E50" s="127" t="s">
        <v>8886</v>
      </c>
      <c r="F50" s="127" t="s">
        <v>8887</v>
      </c>
      <c r="G50" s="127"/>
      <c r="H50" s="168"/>
      <c r="I50" s="179" t="s">
        <v>8913</v>
      </c>
      <c r="J50" s="127"/>
    </row>
    <row r="51" spans="1:10" x14ac:dyDescent="0.25">
      <c r="A51" s="127" t="s">
        <v>9279</v>
      </c>
      <c r="B51" s="127" t="s">
        <v>7466</v>
      </c>
      <c r="C51" s="128" cm="1">
        <f t="array" ref="C51">IF(ROW() &lt; ROW(INDEX(persons[resource_ID],ROWS(persons[resource_ID]))), COUNTIF(INDEX(persons[resource_ID],1):persons[[#This Row],[resource_ID]],persons[[#This Row],[resource_ID]]), "")</f>
        <v>5</v>
      </c>
      <c r="D51" s="128" t="s">
        <v>8785</v>
      </c>
      <c r="E51" s="127" t="s">
        <v>8888</v>
      </c>
      <c r="F51" s="127" t="s">
        <v>8889</v>
      </c>
      <c r="G51" s="127"/>
      <c r="H51" s="168"/>
      <c r="I51" s="179" t="s">
        <v>8914</v>
      </c>
      <c r="J51" s="127"/>
    </row>
    <row r="52" spans="1:10" x14ac:dyDescent="0.25">
      <c r="A52" s="127" t="s">
        <v>9280</v>
      </c>
      <c r="B52" s="127" t="s">
        <v>7466</v>
      </c>
      <c r="C52" s="128" cm="1">
        <f t="array" ref="C52">IF(ROW() &lt; ROW(INDEX(persons[resource_ID],ROWS(persons[resource_ID]))), COUNTIF(INDEX(persons[resource_ID],1):persons[[#This Row],[resource_ID]],persons[[#This Row],[resource_ID]]), "")</f>
        <v>1</v>
      </c>
      <c r="D52" s="128" t="s">
        <v>8785</v>
      </c>
      <c r="E52" s="127" t="s">
        <v>8796</v>
      </c>
      <c r="F52" s="127" t="s">
        <v>8797</v>
      </c>
      <c r="G52" s="127"/>
      <c r="H52" s="168"/>
      <c r="I52" s="166" t="s">
        <v>8798</v>
      </c>
      <c r="J52" s="127"/>
    </row>
    <row r="53" spans="1:10" x14ac:dyDescent="0.25">
      <c r="A53" s="127" t="s">
        <v>9280</v>
      </c>
      <c r="B53" s="127" t="s">
        <v>7466</v>
      </c>
      <c r="C53" s="128" cm="1">
        <f t="array" ref="C53">IF(ROW() &lt; ROW(INDEX(persons[resource_ID],ROWS(persons[resource_ID]))), COUNTIF(INDEX(persons[resource_ID],1):persons[[#This Row],[resource_ID]],persons[[#This Row],[resource_ID]]), "")</f>
        <v>2</v>
      </c>
      <c r="D53" s="128" t="s">
        <v>8785</v>
      </c>
      <c r="E53" s="127" t="s">
        <v>8881</v>
      </c>
      <c r="F53" s="127" t="s">
        <v>8882</v>
      </c>
      <c r="G53" s="127" t="s">
        <v>8883</v>
      </c>
      <c r="H53" s="168"/>
      <c r="I53" s="179" t="s">
        <v>8911</v>
      </c>
      <c r="J53" s="127"/>
    </row>
    <row r="54" spans="1:10" x14ac:dyDescent="0.25">
      <c r="A54" s="127" t="s">
        <v>9280</v>
      </c>
      <c r="B54" s="127" t="s">
        <v>7466</v>
      </c>
      <c r="C54" s="128" cm="1">
        <f t="array" ref="C54">IF(ROW() &lt; ROW(INDEX(persons[resource_ID],ROWS(persons[resource_ID]))), COUNTIF(INDEX(persons[resource_ID],1):persons[[#This Row],[resource_ID]],persons[[#This Row],[resource_ID]]), "")</f>
        <v>3</v>
      </c>
      <c r="D54" s="128" t="s">
        <v>8785</v>
      </c>
      <c r="E54" s="127" t="s">
        <v>8884</v>
      </c>
      <c r="F54" s="127" t="s">
        <v>8885</v>
      </c>
      <c r="G54" s="127"/>
      <c r="H54" s="168"/>
      <c r="I54" s="179" t="s">
        <v>8912</v>
      </c>
      <c r="J54" s="127"/>
    </row>
    <row r="55" spans="1:10" x14ac:dyDescent="0.25">
      <c r="A55" s="127" t="s">
        <v>9280</v>
      </c>
      <c r="B55" s="127" t="s">
        <v>7466</v>
      </c>
      <c r="C55" s="128" cm="1">
        <f t="array" ref="C55">IF(ROW() &lt; ROW(INDEX(persons[resource_ID],ROWS(persons[resource_ID]))), COUNTIF(INDEX(persons[resource_ID],1):persons[[#This Row],[resource_ID]],persons[[#This Row],[resource_ID]]), "")</f>
        <v>4</v>
      </c>
      <c r="D55" s="128" t="s">
        <v>8785</v>
      </c>
      <c r="E55" s="127" t="s">
        <v>8886</v>
      </c>
      <c r="F55" s="127" t="s">
        <v>8887</v>
      </c>
      <c r="G55" s="127"/>
      <c r="H55" s="168"/>
      <c r="I55" s="179" t="s">
        <v>8913</v>
      </c>
      <c r="J55" s="127"/>
    </row>
    <row r="56" spans="1:10" x14ac:dyDescent="0.25">
      <c r="A56" s="127" t="s">
        <v>9280</v>
      </c>
      <c r="B56" s="127" t="s">
        <v>7466</v>
      </c>
      <c r="C56" s="128" cm="1">
        <f t="array" ref="C56">IF(ROW() &lt; ROW(INDEX(persons[resource_ID],ROWS(persons[resource_ID]))), COUNTIF(INDEX(persons[resource_ID],1):persons[[#This Row],[resource_ID]],persons[[#This Row],[resource_ID]]), "")</f>
        <v>5</v>
      </c>
      <c r="D56" s="128" t="s">
        <v>8785</v>
      </c>
      <c r="E56" s="127" t="s">
        <v>8888</v>
      </c>
      <c r="F56" s="127" t="s">
        <v>8889</v>
      </c>
      <c r="G56" s="127"/>
      <c r="H56" s="168"/>
      <c r="I56" s="179" t="s">
        <v>8914</v>
      </c>
      <c r="J56" s="127"/>
    </row>
    <row r="57" spans="1:10" x14ac:dyDescent="0.25">
      <c r="A57" s="127" t="s">
        <v>9281</v>
      </c>
      <c r="B57" s="127" t="s">
        <v>7466</v>
      </c>
      <c r="C57" s="128" cm="1">
        <f t="array" ref="C57">IF(ROW() &lt; ROW(INDEX(persons[resource_ID],ROWS(persons[resource_ID]))), COUNTIF(INDEX(persons[resource_ID],1):persons[[#This Row],[resource_ID]],persons[[#This Row],[resource_ID]]), "")</f>
        <v>1</v>
      </c>
      <c r="D57" s="128" t="s">
        <v>8785</v>
      </c>
      <c r="E57" s="127" t="s">
        <v>8796</v>
      </c>
      <c r="F57" s="127" t="s">
        <v>8797</v>
      </c>
      <c r="G57" s="127"/>
      <c r="H57" s="168"/>
      <c r="I57" s="166" t="s">
        <v>8798</v>
      </c>
      <c r="J57" s="127"/>
    </row>
    <row r="58" spans="1:10" x14ac:dyDescent="0.25">
      <c r="A58" s="127" t="s">
        <v>9281</v>
      </c>
      <c r="B58" s="127" t="s">
        <v>7466</v>
      </c>
      <c r="C58" s="128" cm="1">
        <f t="array" ref="C58">IF(ROW() &lt; ROW(INDEX(persons[resource_ID],ROWS(persons[resource_ID]))), COUNTIF(INDEX(persons[resource_ID],1):persons[[#This Row],[resource_ID]],persons[[#This Row],[resource_ID]]), "")</f>
        <v>2</v>
      </c>
      <c r="D58" s="128" t="s">
        <v>8785</v>
      </c>
      <c r="E58" s="127" t="s">
        <v>8881</v>
      </c>
      <c r="F58" s="127" t="s">
        <v>8882</v>
      </c>
      <c r="G58" s="127" t="s">
        <v>8883</v>
      </c>
      <c r="H58" s="168"/>
      <c r="I58" s="179" t="s">
        <v>8911</v>
      </c>
      <c r="J58" s="127"/>
    </row>
    <row r="59" spans="1:10" x14ac:dyDescent="0.25">
      <c r="A59" s="127" t="s">
        <v>9281</v>
      </c>
      <c r="B59" s="127" t="s">
        <v>7466</v>
      </c>
      <c r="C59" s="128" cm="1">
        <f t="array" ref="C59">IF(ROW() &lt; ROW(INDEX(persons[resource_ID],ROWS(persons[resource_ID]))), COUNTIF(INDEX(persons[resource_ID],1):persons[[#This Row],[resource_ID]],persons[[#This Row],[resource_ID]]), "")</f>
        <v>3</v>
      </c>
      <c r="D59" s="128" t="s">
        <v>8785</v>
      </c>
      <c r="E59" s="127" t="s">
        <v>8884</v>
      </c>
      <c r="F59" s="127" t="s">
        <v>8885</v>
      </c>
      <c r="G59" s="127"/>
      <c r="H59" s="168"/>
      <c r="I59" s="179" t="s">
        <v>8912</v>
      </c>
      <c r="J59" s="127"/>
    </row>
    <row r="60" spans="1:10" x14ac:dyDescent="0.25">
      <c r="A60" s="127" t="s">
        <v>9281</v>
      </c>
      <c r="B60" s="127" t="s">
        <v>7466</v>
      </c>
      <c r="C60" s="128" cm="1">
        <f t="array" ref="C60">IF(ROW() &lt; ROW(INDEX(persons[resource_ID],ROWS(persons[resource_ID]))), COUNTIF(INDEX(persons[resource_ID],1):persons[[#This Row],[resource_ID]],persons[[#This Row],[resource_ID]]), "")</f>
        <v>4</v>
      </c>
      <c r="D60" s="128" t="s">
        <v>8785</v>
      </c>
      <c r="E60" s="127" t="s">
        <v>8886</v>
      </c>
      <c r="F60" s="127" t="s">
        <v>8887</v>
      </c>
      <c r="G60" s="127"/>
      <c r="H60" s="168"/>
      <c r="I60" s="179" t="s">
        <v>8913</v>
      </c>
      <c r="J60" s="127"/>
    </row>
    <row r="61" spans="1:10" x14ac:dyDescent="0.25">
      <c r="A61" s="127" t="s">
        <v>9281</v>
      </c>
      <c r="B61" s="127" t="s">
        <v>7466</v>
      </c>
      <c r="C61" s="128" cm="1">
        <f t="array" ref="C61">IF(ROW() &lt; ROW(INDEX(persons[resource_ID],ROWS(persons[resource_ID]))), COUNTIF(INDEX(persons[resource_ID],1):persons[[#This Row],[resource_ID]],persons[[#This Row],[resource_ID]]), "")</f>
        <v>5</v>
      </c>
      <c r="D61" s="128" t="s">
        <v>8785</v>
      </c>
      <c r="E61" s="127" t="s">
        <v>8888</v>
      </c>
      <c r="F61" s="127" t="s">
        <v>8889</v>
      </c>
      <c r="G61" s="127"/>
      <c r="H61" s="168"/>
      <c r="I61" s="179" t="s">
        <v>8914</v>
      </c>
      <c r="J61" s="127"/>
    </row>
    <row r="62" spans="1:10" x14ac:dyDescent="0.25">
      <c r="A62" s="127" t="s">
        <v>9282</v>
      </c>
      <c r="B62" s="127" t="s">
        <v>7466</v>
      </c>
      <c r="C62" s="128" cm="1">
        <f t="array" ref="C62">IF(ROW() &lt; ROW(INDEX(persons[resource_ID],ROWS(persons[resource_ID]))), COUNTIF(INDEX(persons[resource_ID],1):persons[[#This Row],[resource_ID]],persons[[#This Row],[resource_ID]]), "")</f>
        <v>1</v>
      </c>
      <c r="D62" s="128" t="s">
        <v>8785</v>
      </c>
      <c r="E62" s="127" t="s">
        <v>8796</v>
      </c>
      <c r="F62" s="127" t="s">
        <v>8797</v>
      </c>
      <c r="G62" s="127"/>
      <c r="H62" s="168"/>
      <c r="I62" s="166" t="s">
        <v>8798</v>
      </c>
      <c r="J62" s="127"/>
    </row>
    <row r="63" spans="1:10" x14ac:dyDescent="0.25">
      <c r="A63" s="127" t="s">
        <v>9282</v>
      </c>
      <c r="B63" s="127" t="s">
        <v>7466</v>
      </c>
      <c r="C63" s="128" cm="1">
        <f t="array" ref="C63">IF(ROW() &lt; ROW(INDEX(persons[resource_ID],ROWS(persons[resource_ID]))), COUNTIF(INDEX(persons[resource_ID],1):persons[[#This Row],[resource_ID]],persons[[#This Row],[resource_ID]]), "")</f>
        <v>2</v>
      </c>
      <c r="D63" s="128" t="s">
        <v>8785</v>
      </c>
      <c r="E63" s="127" t="s">
        <v>8881</v>
      </c>
      <c r="F63" s="127" t="s">
        <v>8882</v>
      </c>
      <c r="G63" s="127" t="s">
        <v>8883</v>
      </c>
      <c r="H63" s="168"/>
      <c r="I63" s="179" t="s">
        <v>8911</v>
      </c>
      <c r="J63" s="127"/>
    </row>
    <row r="64" spans="1:10" x14ac:dyDescent="0.25">
      <c r="A64" s="127" t="s">
        <v>9282</v>
      </c>
      <c r="B64" s="127" t="s">
        <v>7466</v>
      </c>
      <c r="C64" s="128" cm="1">
        <f t="array" ref="C64">IF(ROW() &lt; ROW(INDEX(persons[resource_ID],ROWS(persons[resource_ID]))), COUNTIF(INDEX(persons[resource_ID],1):persons[[#This Row],[resource_ID]],persons[[#This Row],[resource_ID]]), "")</f>
        <v>3</v>
      </c>
      <c r="D64" s="128" t="s">
        <v>8785</v>
      </c>
      <c r="E64" s="127" t="s">
        <v>8884</v>
      </c>
      <c r="F64" s="127" t="s">
        <v>8885</v>
      </c>
      <c r="G64" s="127"/>
      <c r="H64" s="168"/>
      <c r="I64" s="179" t="s">
        <v>8912</v>
      </c>
      <c r="J64" s="127"/>
    </row>
    <row r="65" spans="1:10" x14ac:dyDescent="0.25">
      <c r="A65" s="127" t="s">
        <v>9282</v>
      </c>
      <c r="B65" s="127" t="s">
        <v>7466</v>
      </c>
      <c r="C65" s="128" cm="1">
        <f t="array" ref="C65">IF(ROW() &lt; ROW(INDEX(persons[resource_ID],ROWS(persons[resource_ID]))), COUNTIF(INDEX(persons[resource_ID],1):persons[[#This Row],[resource_ID]],persons[[#This Row],[resource_ID]]), "")</f>
        <v>4</v>
      </c>
      <c r="D65" s="128" t="s">
        <v>8785</v>
      </c>
      <c r="E65" s="127" t="s">
        <v>8886</v>
      </c>
      <c r="F65" s="127" t="s">
        <v>8887</v>
      </c>
      <c r="G65" s="127"/>
      <c r="H65" s="168"/>
      <c r="I65" s="179" t="s">
        <v>8913</v>
      </c>
      <c r="J65" s="127"/>
    </row>
    <row r="66" spans="1:10" x14ac:dyDescent="0.25">
      <c r="A66" s="127" t="s">
        <v>9282</v>
      </c>
      <c r="B66" s="127" t="s">
        <v>7466</v>
      </c>
      <c r="C66" s="128" cm="1">
        <f t="array" ref="C66">IF(ROW() &lt; ROW(INDEX(persons[resource_ID],ROWS(persons[resource_ID]))), COUNTIF(INDEX(persons[resource_ID],1):persons[[#This Row],[resource_ID]],persons[[#This Row],[resource_ID]]), "")</f>
        <v>5</v>
      </c>
      <c r="D66" s="128" t="s">
        <v>8785</v>
      </c>
      <c r="E66" s="127" t="s">
        <v>8888</v>
      </c>
      <c r="F66" s="127" t="s">
        <v>8889</v>
      </c>
      <c r="G66" s="127"/>
      <c r="H66" s="168"/>
      <c r="I66" s="179" t="s">
        <v>8914</v>
      </c>
      <c r="J66" s="127"/>
    </row>
    <row r="67" spans="1:10" x14ac:dyDescent="0.25">
      <c r="A67" s="127" t="s">
        <v>9283</v>
      </c>
      <c r="B67" s="127" t="s">
        <v>7466</v>
      </c>
      <c r="C67" s="128" cm="1">
        <f t="array" ref="C67">IF(ROW() &lt; ROW(INDEX(persons[resource_ID],ROWS(persons[resource_ID]))), COUNTIF(INDEX(persons[resource_ID],1):persons[[#This Row],[resource_ID]],persons[[#This Row],[resource_ID]]), "")</f>
        <v>1</v>
      </c>
      <c r="D67" s="128" t="s">
        <v>8785</v>
      </c>
      <c r="E67" s="127" t="s">
        <v>8796</v>
      </c>
      <c r="F67" s="127" t="s">
        <v>8797</v>
      </c>
      <c r="G67" s="127"/>
      <c r="H67" s="168"/>
      <c r="I67" s="166" t="s">
        <v>8798</v>
      </c>
      <c r="J67" s="127"/>
    </row>
    <row r="68" spans="1:10" x14ac:dyDescent="0.25">
      <c r="A68" s="127" t="s">
        <v>9283</v>
      </c>
      <c r="B68" s="127" t="s">
        <v>7466</v>
      </c>
      <c r="C68" s="128" cm="1">
        <f t="array" ref="C68">IF(ROW() &lt; ROW(INDEX(persons[resource_ID],ROWS(persons[resource_ID]))), COUNTIF(INDEX(persons[resource_ID],1):persons[[#This Row],[resource_ID]],persons[[#This Row],[resource_ID]]), "")</f>
        <v>2</v>
      </c>
      <c r="D68" s="128" t="s">
        <v>8785</v>
      </c>
      <c r="E68" s="127" t="s">
        <v>8881</v>
      </c>
      <c r="F68" s="127" t="s">
        <v>8882</v>
      </c>
      <c r="G68" s="127" t="s">
        <v>8883</v>
      </c>
      <c r="H68" s="168"/>
      <c r="I68" s="179" t="s">
        <v>8911</v>
      </c>
      <c r="J68" s="127"/>
    </row>
    <row r="69" spans="1:10" x14ac:dyDescent="0.25">
      <c r="A69" s="127" t="s">
        <v>9283</v>
      </c>
      <c r="B69" s="127" t="s">
        <v>7466</v>
      </c>
      <c r="C69" s="128" cm="1">
        <f t="array" ref="C69">IF(ROW() &lt; ROW(INDEX(persons[resource_ID],ROWS(persons[resource_ID]))), COUNTIF(INDEX(persons[resource_ID],1):persons[[#This Row],[resource_ID]],persons[[#This Row],[resource_ID]]), "")</f>
        <v>3</v>
      </c>
      <c r="D69" s="128" t="s">
        <v>8785</v>
      </c>
      <c r="E69" s="127" t="s">
        <v>8884</v>
      </c>
      <c r="F69" s="127" t="s">
        <v>8885</v>
      </c>
      <c r="G69" s="127"/>
      <c r="H69" s="168"/>
      <c r="I69" s="179" t="s">
        <v>8912</v>
      </c>
      <c r="J69" s="127"/>
    </row>
    <row r="70" spans="1:10" x14ac:dyDescent="0.25">
      <c r="A70" s="127" t="s">
        <v>9283</v>
      </c>
      <c r="B70" s="127" t="s">
        <v>7466</v>
      </c>
      <c r="C70" s="128" cm="1">
        <f t="array" ref="C70">IF(ROW() &lt; ROW(INDEX(persons[resource_ID],ROWS(persons[resource_ID]))), COUNTIF(INDEX(persons[resource_ID],1):persons[[#This Row],[resource_ID]],persons[[#This Row],[resource_ID]]), "")</f>
        <v>4</v>
      </c>
      <c r="D70" s="128" t="s">
        <v>8785</v>
      </c>
      <c r="E70" s="127" t="s">
        <v>8886</v>
      </c>
      <c r="F70" s="127" t="s">
        <v>8887</v>
      </c>
      <c r="G70" s="127"/>
      <c r="H70" s="168"/>
      <c r="I70" s="179" t="s">
        <v>8913</v>
      </c>
      <c r="J70" s="127"/>
    </row>
    <row r="71" spans="1:10" x14ac:dyDescent="0.25">
      <c r="A71" s="127" t="s">
        <v>9283</v>
      </c>
      <c r="B71" s="127" t="s">
        <v>7466</v>
      </c>
      <c r="C71" s="128" cm="1">
        <f t="array" ref="C71">IF(ROW() &lt; ROW(INDEX(persons[resource_ID],ROWS(persons[resource_ID]))), COUNTIF(INDEX(persons[resource_ID],1):persons[[#This Row],[resource_ID]],persons[[#This Row],[resource_ID]]), "")</f>
        <v>5</v>
      </c>
      <c r="D71" s="128" t="s">
        <v>8785</v>
      </c>
      <c r="E71" s="127" t="s">
        <v>8888</v>
      </c>
      <c r="F71" s="127" t="s">
        <v>8889</v>
      </c>
      <c r="G71" s="127"/>
      <c r="H71" s="168"/>
      <c r="I71" s="179" t="s">
        <v>8914</v>
      </c>
      <c r="J71" s="127"/>
    </row>
    <row r="72" spans="1:10" x14ac:dyDescent="0.25">
      <c r="A72" s="127" t="s">
        <v>9284</v>
      </c>
      <c r="B72" s="127" t="s">
        <v>7466</v>
      </c>
      <c r="C72" s="128" cm="1">
        <f t="array" ref="C72">IF(ROW() &lt; ROW(INDEX(persons[resource_ID],ROWS(persons[resource_ID]))), COUNTIF(INDEX(persons[resource_ID],1):persons[[#This Row],[resource_ID]],persons[[#This Row],[resource_ID]]), "")</f>
        <v>1</v>
      </c>
      <c r="D72" s="128" t="s">
        <v>8785</v>
      </c>
      <c r="E72" s="127" t="s">
        <v>8796</v>
      </c>
      <c r="F72" s="127" t="s">
        <v>8797</v>
      </c>
      <c r="G72" s="127"/>
      <c r="H72" s="168"/>
      <c r="I72" s="166" t="s">
        <v>8798</v>
      </c>
      <c r="J72" s="127"/>
    </row>
    <row r="73" spans="1:10" x14ac:dyDescent="0.25">
      <c r="A73" s="127" t="s">
        <v>9284</v>
      </c>
      <c r="B73" s="127" t="s">
        <v>7466</v>
      </c>
      <c r="C73" s="128" cm="1">
        <f t="array" ref="C73">IF(ROW() &lt; ROW(INDEX(persons[resource_ID],ROWS(persons[resource_ID]))), COUNTIF(INDEX(persons[resource_ID],1):persons[[#This Row],[resource_ID]],persons[[#This Row],[resource_ID]]), "")</f>
        <v>2</v>
      </c>
      <c r="D73" s="128" t="s">
        <v>8785</v>
      </c>
      <c r="E73" s="127" t="s">
        <v>8881</v>
      </c>
      <c r="F73" s="127" t="s">
        <v>8882</v>
      </c>
      <c r="G73" s="127" t="s">
        <v>8883</v>
      </c>
      <c r="H73" s="168"/>
      <c r="I73" s="179" t="s">
        <v>8911</v>
      </c>
      <c r="J73" s="127"/>
    </row>
    <row r="74" spans="1:10" x14ac:dyDescent="0.25">
      <c r="A74" s="127" t="s">
        <v>9284</v>
      </c>
      <c r="B74" s="127" t="s">
        <v>7466</v>
      </c>
      <c r="C74" s="128" cm="1">
        <f t="array" ref="C74">IF(ROW() &lt; ROW(INDEX(persons[resource_ID],ROWS(persons[resource_ID]))), COUNTIF(INDEX(persons[resource_ID],1):persons[[#This Row],[resource_ID]],persons[[#This Row],[resource_ID]]), "")</f>
        <v>3</v>
      </c>
      <c r="D74" s="128" t="s">
        <v>8785</v>
      </c>
      <c r="E74" s="127" t="s">
        <v>8884</v>
      </c>
      <c r="F74" s="127" t="s">
        <v>8885</v>
      </c>
      <c r="G74" s="127"/>
      <c r="H74" s="168"/>
      <c r="I74" s="179" t="s">
        <v>8912</v>
      </c>
      <c r="J74" s="127"/>
    </row>
    <row r="75" spans="1:10" x14ac:dyDescent="0.25">
      <c r="A75" s="127" t="s">
        <v>9284</v>
      </c>
      <c r="B75" s="127" t="s">
        <v>7466</v>
      </c>
      <c r="C75" s="128" cm="1">
        <f t="array" ref="C75">IF(ROW() &lt; ROW(INDEX(persons[resource_ID],ROWS(persons[resource_ID]))), COUNTIF(INDEX(persons[resource_ID],1):persons[[#This Row],[resource_ID]],persons[[#This Row],[resource_ID]]), "")</f>
        <v>4</v>
      </c>
      <c r="D75" s="128" t="s">
        <v>8785</v>
      </c>
      <c r="E75" s="127" t="s">
        <v>8886</v>
      </c>
      <c r="F75" s="127" t="s">
        <v>8887</v>
      </c>
      <c r="G75" s="127"/>
      <c r="H75" s="168"/>
      <c r="I75" s="179" t="s">
        <v>8913</v>
      </c>
      <c r="J75" s="127"/>
    </row>
    <row r="76" spans="1:10" x14ac:dyDescent="0.25">
      <c r="A76" s="127" t="s">
        <v>9284</v>
      </c>
      <c r="B76" s="127" t="s">
        <v>7466</v>
      </c>
      <c r="C76" s="128" cm="1">
        <f t="array" ref="C76">IF(ROW() &lt; ROW(INDEX(persons[resource_ID],ROWS(persons[resource_ID]))), COUNTIF(INDEX(persons[resource_ID],1):persons[[#This Row],[resource_ID]],persons[[#This Row],[resource_ID]]), "")</f>
        <v>5</v>
      </c>
      <c r="D76" s="128" t="s">
        <v>8785</v>
      </c>
      <c r="E76" s="127" t="s">
        <v>8888</v>
      </c>
      <c r="F76" s="127" t="s">
        <v>8889</v>
      </c>
      <c r="G76" s="127"/>
      <c r="H76" s="168"/>
      <c r="I76" s="179" t="s">
        <v>8914</v>
      </c>
      <c r="J76" s="127"/>
    </row>
    <row r="77" spans="1:10" x14ac:dyDescent="0.25">
      <c r="A77" s="127" t="s">
        <v>9285</v>
      </c>
      <c r="B77" s="127" t="s">
        <v>7466</v>
      </c>
      <c r="C77" s="128" cm="1">
        <f t="array" ref="C77">IF(ROW() &lt; ROW(INDEX(persons[resource_ID],ROWS(persons[resource_ID]))), COUNTIF(INDEX(persons[resource_ID],1):persons[[#This Row],[resource_ID]],persons[[#This Row],[resource_ID]]), "")</f>
        <v>1</v>
      </c>
      <c r="D77" s="128" t="s">
        <v>8785</v>
      </c>
      <c r="E77" s="127" t="s">
        <v>8796</v>
      </c>
      <c r="F77" s="127" t="s">
        <v>8797</v>
      </c>
      <c r="G77" s="127"/>
      <c r="H77" s="168"/>
      <c r="I77" s="166" t="s">
        <v>8798</v>
      </c>
      <c r="J77" s="127"/>
    </row>
    <row r="78" spans="1:10" x14ac:dyDescent="0.25">
      <c r="A78" s="127" t="s">
        <v>9285</v>
      </c>
      <c r="B78" s="127" t="s">
        <v>7466</v>
      </c>
      <c r="C78" s="128" cm="1">
        <f t="array" ref="C78">IF(ROW() &lt; ROW(INDEX(persons[resource_ID],ROWS(persons[resource_ID]))), COUNTIF(INDEX(persons[resource_ID],1):persons[[#This Row],[resource_ID]],persons[[#This Row],[resource_ID]]), "")</f>
        <v>2</v>
      </c>
      <c r="D78" s="128" t="s">
        <v>8785</v>
      </c>
      <c r="E78" s="127" t="s">
        <v>8881</v>
      </c>
      <c r="F78" s="127" t="s">
        <v>8882</v>
      </c>
      <c r="G78" s="127" t="s">
        <v>8883</v>
      </c>
      <c r="H78" s="168"/>
      <c r="I78" s="179" t="s">
        <v>8911</v>
      </c>
      <c r="J78" s="127"/>
    </row>
    <row r="79" spans="1:10" x14ac:dyDescent="0.25">
      <c r="A79" s="127" t="s">
        <v>9285</v>
      </c>
      <c r="B79" s="127" t="s">
        <v>7466</v>
      </c>
      <c r="C79" s="128" cm="1">
        <f t="array" ref="C79">IF(ROW() &lt; ROW(INDEX(persons[resource_ID],ROWS(persons[resource_ID]))), COUNTIF(INDEX(persons[resource_ID],1):persons[[#This Row],[resource_ID]],persons[[#This Row],[resource_ID]]), "")</f>
        <v>3</v>
      </c>
      <c r="D79" s="128" t="s">
        <v>8785</v>
      </c>
      <c r="E79" s="127" t="s">
        <v>8884</v>
      </c>
      <c r="F79" s="127" t="s">
        <v>8885</v>
      </c>
      <c r="G79" s="127"/>
      <c r="H79" s="168"/>
      <c r="I79" s="179" t="s">
        <v>8912</v>
      </c>
      <c r="J79" s="127"/>
    </row>
    <row r="80" spans="1:10" x14ac:dyDescent="0.25">
      <c r="A80" s="127" t="s">
        <v>9285</v>
      </c>
      <c r="B80" s="127" t="s">
        <v>7466</v>
      </c>
      <c r="C80" s="128" cm="1">
        <f t="array" ref="C80">IF(ROW() &lt; ROW(INDEX(persons[resource_ID],ROWS(persons[resource_ID]))), COUNTIF(INDEX(persons[resource_ID],1):persons[[#This Row],[resource_ID]],persons[[#This Row],[resource_ID]]), "")</f>
        <v>4</v>
      </c>
      <c r="D80" s="128" t="s">
        <v>8785</v>
      </c>
      <c r="E80" s="127" t="s">
        <v>8886</v>
      </c>
      <c r="F80" s="127" t="s">
        <v>8887</v>
      </c>
      <c r="G80" s="127"/>
      <c r="H80" s="168"/>
      <c r="I80" s="179" t="s">
        <v>8913</v>
      </c>
      <c r="J80" s="127"/>
    </row>
    <row r="81" spans="1:10" x14ac:dyDescent="0.25">
      <c r="A81" s="127" t="s">
        <v>9285</v>
      </c>
      <c r="B81" s="127" t="s">
        <v>7466</v>
      </c>
      <c r="C81" s="128" cm="1">
        <f t="array" ref="C81">IF(ROW() &lt; ROW(INDEX(persons[resource_ID],ROWS(persons[resource_ID]))), COUNTIF(INDEX(persons[resource_ID],1):persons[[#This Row],[resource_ID]],persons[[#This Row],[resource_ID]]), "")</f>
        <v>5</v>
      </c>
      <c r="D81" s="128" t="s">
        <v>8785</v>
      </c>
      <c r="E81" s="127" t="s">
        <v>8888</v>
      </c>
      <c r="F81" s="127" t="s">
        <v>8889</v>
      </c>
      <c r="G81" s="127"/>
      <c r="H81" s="168"/>
      <c r="I81" s="179" t="s">
        <v>8914</v>
      </c>
      <c r="J81" s="127"/>
    </row>
    <row r="82" spans="1:10" x14ac:dyDescent="0.25">
      <c r="A82" s="127" t="s">
        <v>9286</v>
      </c>
      <c r="B82" s="127" t="s">
        <v>7466</v>
      </c>
      <c r="C82" s="128" cm="1">
        <f t="array" ref="C82">IF(ROW() &lt; ROW(INDEX(persons[resource_ID],ROWS(persons[resource_ID]))), COUNTIF(INDEX(persons[resource_ID],1):persons[[#This Row],[resource_ID]],persons[[#This Row],[resource_ID]]), "")</f>
        <v>1</v>
      </c>
      <c r="D82" s="128" t="s">
        <v>8785</v>
      </c>
      <c r="E82" s="127" t="s">
        <v>8796</v>
      </c>
      <c r="F82" s="127" t="s">
        <v>8797</v>
      </c>
      <c r="G82" s="127"/>
      <c r="H82" s="168"/>
      <c r="I82" s="166" t="s">
        <v>8798</v>
      </c>
      <c r="J82" s="127"/>
    </row>
    <row r="83" spans="1:10" x14ac:dyDescent="0.25">
      <c r="A83" s="127" t="s">
        <v>9286</v>
      </c>
      <c r="B83" s="127" t="s">
        <v>7466</v>
      </c>
      <c r="C83" s="128" cm="1">
        <f t="array" ref="C83">IF(ROW() &lt; ROW(INDEX(persons[resource_ID],ROWS(persons[resource_ID]))), COUNTIF(INDEX(persons[resource_ID],1):persons[[#This Row],[resource_ID]],persons[[#This Row],[resource_ID]]), "")</f>
        <v>2</v>
      </c>
      <c r="D83" s="128" t="s">
        <v>8785</v>
      </c>
      <c r="E83" s="127" t="s">
        <v>8881</v>
      </c>
      <c r="F83" s="127" t="s">
        <v>8882</v>
      </c>
      <c r="G83" s="127" t="s">
        <v>8883</v>
      </c>
      <c r="H83" s="168"/>
      <c r="I83" s="179" t="s">
        <v>8911</v>
      </c>
      <c r="J83" s="127"/>
    </row>
    <row r="84" spans="1:10" x14ac:dyDescent="0.25">
      <c r="A84" s="127" t="s">
        <v>9286</v>
      </c>
      <c r="B84" s="127" t="s">
        <v>7466</v>
      </c>
      <c r="C84" s="128" cm="1">
        <f t="array" ref="C84">IF(ROW() &lt; ROW(INDEX(persons[resource_ID],ROWS(persons[resource_ID]))), COUNTIF(INDEX(persons[resource_ID],1):persons[[#This Row],[resource_ID]],persons[[#This Row],[resource_ID]]), "")</f>
        <v>3</v>
      </c>
      <c r="D84" s="128" t="s">
        <v>8785</v>
      </c>
      <c r="E84" s="127" t="s">
        <v>8884</v>
      </c>
      <c r="F84" s="127" t="s">
        <v>8885</v>
      </c>
      <c r="G84" s="127"/>
      <c r="H84" s="168"/>
      <c r="I84" s="179" t="s">
        <v>8912</v>
      </c>
      <c r="J84" s="127"/>
    </row>
    <row r="85" spans="1:10" x14ac:dyDescent="0.25">
      <c r="A85" s="127" t="s">
        <v>9286</v>
      </c>
      <c r="B85" s="127" t="s">
        <v>7466</v>
      </c>
      <c r="C85" s="128" cm="1">
        <f t="array" ref="C85">IF(ROW() &lt; ROW(INDEX(persons[resource_ID],ROWS(persons[resource_ID]))), COUNTIF(INDEX(persons[resource_ID],1):persons[[#This Row],[resource_ID]],persons[[#This Row],[resource_ID]]), "")</f>
        <v>4</v>
      </c>
      <c r="D85" s="128" t="s">
        <v>8785</v>
      </c>
      <c r="E85" s="127" t="s">
        <v>8886</v>
      </c>
      <c r="F85" s="127" t="s">
        <v>8887</v>
      </c>
      <c r="G85" s="127"/>
      <c r="H85" s="168"/>
      <c r="I85" s="179" t="s">
        <v>8913</v>
      </c>
      <c r="J85" s="127"/>
    </row>
    <row r="86" spans="1:10" x14ac:dyDescent="0.25">
      <c r="A86" s="127" t="s">
        <v>9286</v>
      </c>
      <c r="B86" s="127" t="s">
        <v>7466</v>
      </c>
      <c r="C86" s="128" cm="1">
        <f t="array" ref="C86">IF(ROW() &lt; ROW(INDEX(persons[resource_ID],ROWS(persons[resource_ID]))), COUNTIF(INDEX(persons[resource_ID],1):persons[[#This Row],[resource_ID]],persons[[#This Row],[resource_ID]]), "")</f>
        <v>5</v>
      </c>
      <c r="D86" s="128" t="s">
        <v>8785</v>
      </c>
      <c r="E86" s="127" t="s">
        <v>8888</v>
      </c>
      <c r="F86" s="127" t="s">
        <v>8889</v>
      </c>
      <c r="G86" s="127"/>
      <c r="H86" s="168"/>
      <c r="I86" s="179" t="s">
        <v>8914</v>
      </c>
      <c r="J86" s="127"/>
    </row>
    <row r="87" spans="1:10" x14ac:dyDescent="0.25">
      <c r="A87" s="127" t="s">
        <v>9287</v>
      </c>
      <c r="B87" s="127" t="s">
        <v>7466</v>
      </c>
      <c r="C87" s="128" cm="1">
        <f t="array" ref="C87">IF(ROW() &lt; ROW(INDEX(persons[resource_ID],ROWS(persons[resource_ID]))), COUNTIF(INDEX(persons[resource_ID],1):persons[[#This Row],[resource_ID]],persons[[#This Row],[resource_ID]]), "")</f>
        <v>1</v>
      </c>
      <c r="D87" s="128" t="s">
        <v>8785</v>
      </c>
      <c r="E87" s="127" t="s">
        <v>8796</v>
      </c>
      <c r="F87" s="127" t="s">
        <v>8797</v>
      </c>
      <c r="G87" s="127"/>
      <c r="H87" s="168"/>
      <c r="I87" s="166" t="s">
        <v>8798</v>
      </c>
      <c r="J87" s="127"/>
    </row>
    <row r="88" spans="1:10" x14ac:dyDescent="0.25">
      <c r="A88" s="127" t="s">
        <v>9287</v>
      </c>
      <c r="B88" s="127" t="s">
        <v>7466</v>
      </c>
      <c r="C88" s="128" cm="1">
        <f t="array" ref="C88">IF(ROW() &lt; ROW(INDEX(persons[resource_ID],ROWS(persons[resource_ID]))), COUNTIF(INDEX(persons[resource_ID],1):persons[[#This Row],[resource_ID]],persons[[#This Row],[resource_ID]]), "")</f>
        <v>2</v>
      </c>
      <c r="D88" s="128" t="s">
        <v>8785</v>
      </c>
      <c r="E88" s="127" t="s">
        <v>8881</v>
      </c>
      <c r="F88" s="127" t="s">
        <v>8882</v>
      </c>
      <c r="G88" s="127" t="s">
        <v>8883</v>
      </c>
      <c r="H88" s="168"/>
      <c r="I88" s="179" t="s">
        <v>8911</v>
      </c>
      <c r="J88" s="127"/>
    </row>
    <row r="89" spans="1:10" x14ac:dyDescent="0.25">
      <c r="A89" s="127" t="s">
        <v>9287</v>
      </c>
      <c r="B89" s="127" t="s">
        <v>7466</v>
      </c>
      <c r="C89" s="128" cm="1">
        <f t="array" ref="C89">IF(ROW() &lt; ROW(INDEX(persons[resource_ID],ROWS(persons[resource_ID]))), COUNTIF(INDEX(persons[resource_ID],1):persons[[#This Row],[resource_ID]],persons[[#This Row],[resource_ID]]), "")</f>
        <v>3</v>
      </c>
      <c r="D89" s="128" t="s">
        <v>8785</v>
      </c>
      <c r="E89" s="127" t="s">
        <v>8884</v>
      </c>
      <c r="F89" s="127" t="s">
        <v>8885</v>
      </c>
      <c r="G89" s="127"/>
      <c r="H89" s="168"/>
      <c r="I89" s="179" t="s">
        <v>8912</v>
      </c>
      <c r="J89" s="127"/>
    </row>
    <row r="90" spans="1:10" x14ac:dyDescent="0.25">
      <c r="A90" s="127" t="s">
        <v>9287</v>
      </c>
      <c r="B90" s="127" t="s">
        <v>7466</v>
      </c>
      <c r="C90" s="128" cm="1">
        <f t="array" ref="C90">IF(ROW() &lt; ROW(INDEX(persons[resource_ID],ROWS(persons[resource_ID]))), COUNTIF(INDEX(persons[resource_ID],1):persons[[#This Row],[resource_ID]],persons[[#This Row],[resource_ID]]), "")</f>
        <v>4</v>
      </c>
      <c r="D90" s="128" t="s">
        <v>8785</v>
      </c>
      <c r="E90" s="127" t="s">
        <v>8886</v>
      </c>
      <c r="F90" s="127" t="s">
        <v>8887</v>
      </c>
      <c r="G90" s="127"/>
      <c r="H90" s="168"/>
      <c r="I90" s="179" t="s">
        <v>8913</v>
      </c>
      <c r="J90" s="127"/>
    </row>
    <row r="91" spans="1:10" x14ac:dyDescent="0.25">
      <c r="A91" s="127" t="s">
        <v>9287</v>
      </c>
      <c r="B91" s="127" t="s">
        <v>7466</v>
      </c>
      <c r="C91" s="128" cm="1">
        <f t="array" ref="C91">IF(ROW() &lt; ROW(INDEX(persons[resource_ID],ROWS(persons[resource_ID]))), COUNTIF(INDEX(persons[resource_ID],1):persons[[#This Row],[resource_ID]],persons[[#This Row],[resource_ID]]), "")</f>
        <v>5</v>
      </c>
      <c r="D91" s="128" t="s">
        <v>8785</v>
      </c>
      <c r="E91" s="127" t="s">
        <v>8888</v>
      </c>
      <c r="F91" s="127" t="s">
        <v>8889</v>
      </c>
      <c r="G91" s="127"/>
      <c r="H91" s="168"/>
      <c r="I91" s="179" t="s">
        <v>8914</v>
      </c>
      <c r="J91" s="127"/>
    </row>
    <row r="92" spans="1:10" x14ac:dyDescent="0.25">
      <c r="A92" s="127" t="s">
        <v>9288</v>
      </c>
      <c r="B92" s="127" t="s">
        <v>7466</v>
      </c>
      <c r="C92" s="128" cm="1">
        <f t="array" ref="C92">IF(ROW() &lt; ROW(INDEX(persons[resource_ID],ROWS(persons[resource_ID]))), COUNTIF(INDEX(persons[resource_ID],1):persons[[#This Row],[resource_ID]],persons[[#This Row],[resource_ID]]), "")</f>
        <v>1</v>
      </c>
      <c r="D92" s="128" t="s">
        <v>8785</v>
      </c>
      <c r="E92" s="127" t="s">
        <v>8796</v>
      </c>
      <c r="F92" s="127" t="s">
        <v>8797</v>
      </c>
      <c r="G92" s="127"/>
      <c r="H92" s="168"/>
      <c r="I92" s="166" t="s">
        <v>8798</v>
      </c>
      <c r="J92" s="127"/>
    </row>
    <row r="93" spans="1:10" x14ac:dyDescent="0.25">
      <c r="A93" s="127" t="s">
        <v>9288</v>
      </c>
      <c r="B93" s="127" t="s">
        <v>7466</v>
      </c>
      <c r="C93" s="128" cm="1">
        <f t="array" ref="C93">IF(ROW() &lt; ROW(INDEX(persons[resource_ID],ROWS(persons[resource_ID]))), COUNTIF(INDEX(persons[resource_ID],1):persons[[#This Row],[resource_ID]],persons[[#This Row],[resource_ID]]), "")</f>
        <v>2</v>
      </c>
      <c r="D93" s="128" t="s">
        <v>8785</v>
      </c>
      <c r="E93" s="127" t="s">
        <v>8881</v>
      </c>
      <c r="F93" s="127" t="s">
        <v>8882</v>
      </c>
      <c r="G93" s="127" t="s">
        <v>8883</v>
      </c>
      <c r="H93" s="168"/>
      <c r="I93" s="179" t="s">
        <v>8911</v>
      </c>
      <c r="J93" s="127"/>
    </row>
    <row r="94" spans="1:10" x14ac:dyDescent="0.25">
      <c r="A94" s="127" t="s">
        <v>9288</v>
      </c>
      <c r="B94" s="127" t="s">
        <v>7466</v>
      </c>
      <c r="C94" s="128" cm="1">
        <f t="array" ref="C94">IF(ROW() &lt; ROW(INDEX(persons[resource_ID],ROWS(persons[resource_ID]))), COUNTIF(INDEX(persons[resource_ID],1):persons[[#This Row],[resource_ID]],persons[[#This Row],[resource_ID]]), "")</f>
        <v>3</v>
      </c>
      <c r="D94" s="128" t="s">
        <v>8785</v>
      </c>
      <c r="E94" s="127" t="s">
        <v>8884</v>
      </c>
      <c r="F94" s="127" t="s">
        <v>8885</v>
      </c>
      <c r="G94" s="127"/>
      <c r="H94" s="168"/>
      <c r="I94" s="179" t="s">
        <v>8912</v>
      </c>
      <c r="J94" s="127"/>
    </row>
    <row r="95" spans="1:10" x14ac:dyDescent="0.25">
      <c r="A95" s="127" t="s">
        <v>9288</v>
      </c>
      <c r="B95" s="127" t="s">
        <v>7466</v>
      </c>
      <c r="C95" s="128" cm="1">
        <f t="array" ref="C95">IF(ROW() &lt; ROW(INDEX(persons[resource_ID],ROWS(persons[resource_ID]))), COUNTIF(INDEX(persons[resource_ID],1):persons[[#This Row],[resource_ID]],persons[[#This Row],[resource_ID]]), "")</f>
        <v>4</v>
      </c>
      <c r="D95" s="128" t="s">
        <v>8785</v>
      </c>
      <c r="E95" s="127" t="s">
        <v>8886</v>
      </c>
      <c r="F95" s="127" t="s">
        <v>8887</v>
      </c>
      <c r="G95" s="127"/>
      <c r="H95" s="168"/>
      <c r="I95" s="179" t="s">
        <v>8913</v>
      </c>
      <c r="J95" s="127"/>
    </row>
    <row r="96" spans="1:10" x14ac:dyDescent="0.25">
      <c r="A96" s="127" t="s">
        <v>9288</v>
      </c>
      <c r="B96" s="127" t="s">
        <v>7466</v>
      </c>
      <c r="C96" s="128" cm="1">
        <f t="array" ref="C96">IF(ROW() &lt; ROW(INDEX(persons[resource_ID],ROWS(persons[resource_ID]))), COUNTIF(INDEX(persons[resource_ID],1):persons[[#This Row],[resource_ID]],persons[[#This Row],[resource_ID]]), "")</f>
        <v>5</v>
      </c>
      <c r="D96" s="128" t="s">
        <v>8785</v>
      </c>
      <c r="E96" s="127" t="s">
        <v>8888</v>
      </c>
      <c r="F96" s="127" t="s">
        <v>8889</v>
      </c>
      <c r="G96" s="127"/>
      <c r="H96" s="168"/>
      <c r="I96" s="179" t="s">
        <v>8914</v>
      </c>
      <c r="J96" s="127"/>
    </row>
    <row r="97" spans="1:10" x14ac:dyDescent="0.25">
      <c r="A97" s="127" t="s">
        <v>9289</v>
      </c>
      <c r="B97" s="127" t="s">
        <v>7466</v>
      </c>
      <c r="C97" s="128" cm="1">
        <f t="array" ref="C97">IF(ROW() &lt; ROW(INDEX(persons[resource_ID],ROWS(persons[resource_ID]))), COUNTIF(INDEX(persons[resource_ID],1):persons[[#This Row],[resource_ID]],persons[[#This Row],[resource_ID]]), "")</f>
        <v>1</v>
      </c>
      <c r="D97" s="128" t="s">
        <v>8785</v>
      </c>
      <c r="E97" s="127" t="s">
        <v>8796</v>
      </c>
      <c r="F97" s="127" t="s">
        <v>8797</v>
      </c>
      <c r="G97" s="127"/>
      <c r="H97" s="168"/>
      <c r="I97" s="166" t="s">
        <v>8798</v>
      </c>
      <c r="J97" s="127"/>
    </row>
    <row r="98" spans="1:10" x14ac:dyDescent="0.25">
      <c r="A98" s="127" t="s">
        <v>9289</v>
      </c>
      <c r="B98" s="127" t="s">
        <v>7466</v>
      </c>
      <c r="C98" s="128" cm="1">
        <f t="array" ref="C98">IF(ROW() &lt; ROW(INDEX(persons[resource_ID],ROWS(persons[resource_ID]))), COUNTIF(INDEX(persons[resource_ID],1):persons[[#This Row],[resource_ID]],persons[[#This Row],[resource_ID]]), "")</f>
        <v>2</v>
      </c>
      <c r="D98" s="128" t="s">
        <v>8785</v>
      </c>
      <c r="E98" s="127" t="s">
        <v>8881</v>
      </c>
      <c r="F98" s="127" t="s">
        <v>8882</v>
      </c>
      <c r="G98" s="127" t="s">
        <v>8883</v>
      </c>
      <c r="H98" s="168"/>
      <c r="I98" s="179" t="s">
        <v>8911</v>
      </c>
      <c r="J98" s="127"/>
    </row>
    <row r="99" spans="1:10" x14ac:dyDescent="0.25">
      <c r="A99" s="127" t="s">
        <v>9289</v>
      </c>
      <c r="B99" s="127" t="s">
        <v>7466</v>
      </c>
      <c r="C99" s="128" cm="1">
        <f t="array" ref="C99">IF(ROW() &lt; ROW(INDEX(persons[resource_ID],ROWS(persons[resource_ID]))), COUNTIF(INDEX(persons[resource_ID],1):persons[[#This Row],[resource_ID]],persons[[#This Row],[resource_ID]]), "")</f>
        <v>3</v>
      </c>
      <c r="D99" s="128" t="s">
        <v>8785</v>
      </c>
      <c r="E99" s="127" t="s">
        <v>8884</v>
      </c>
      <c r="F99" s="127" t="s">
        <v>8885</v>
      </c>
      <c r="G99" s="127"/>
      <c r="H99" s="168"/>
      <c r="I99" s="179" t="s">
        <v>8912</v>
      </c>
      <c r="J99" s="127"/>
    </row>
    <row r="100" spans="1:10" x14ac:dyDescent="0.25">
      <c r="A100" s="127" t="s">
        <v>9289</v>
      </c>
      <c r="B100" s="127" t="s">
        <v>7466</v>
      </c>
      <c r="C100" s="128" cm="1">
        <f t="array" ref="C100">IF(ROW() &lt; ROW(INDEX(persons[resource_ID],ROWS(persons[resource_ID]))), COUNTIF(INDEX(persons[resource_ID],1):persons[[#This Row],[resource_ID]],persons[[#This Row],[resource_ID]]), "")</f>
        <v>4</v>
      </c>
      <c r="D100" s="128" t="s">
        <v>8785</v>
      </c>
      <c r="E100" s="127" t="s">
        <v>8886</v>
      </c>
      <c r="F100" s="127" t="s">
        <v>8887</v>
      </c>
      <c r="G100" s="127"/>
      <c r="H100" s="168"/>
      <c r="I100" s="179" t="s">
        <v>8913</v>
      </c>
      <c r="J100" s="127"/>
    </row>
    <row r="101" spans="1:10" x14ac:dyDescent="0.25">
      <c r="A101" s="127" t="s">
        <v>9289</v>
      </c>
      <c r="B101" s="127" t="s">
        <v>7466</v>
      </c>
      <c r="C101" s="128" cm="1">
        <f t="array" ref="C101">IF(ROW() &lt; ROW(INDEX(persons[resource_ID],ROWS(persons[resource_ID]))), COUNTIF(INDEX(persons[resource_ID],1):persons[[#This Row],[resource_ID]],persons[[#This Row],[resource_ID]]), "")</f>
        <v>5</v>
      </c>
      <c r="D101" s="128" t="s">
        <v>8785</v>
      </c>
      <c r="E101" s="127" t="s">
        <v>8888</v>
      </c>
      <c r="F101" s="127" t="s">
        <v>8889</v>
      </c>
      <c r="G101" s="127"/>
      <c r="H101" s="168"/>
      <c r="I101" s="179" t="s">
        <v>8914</v>
      </c>
      <c r="J101" s="127"/>
    </row>
    <row r="102" spans="1:10" x14ac:dyDescent="0.25">
      <c r="A102" s="127" t="s">
        <v>9290</v>
      </c>
      <c r="B102" s="127" t="s">
        <v>7466</v>
      </c>
      <c r="C102" s="128" cm="1">
        <f t="array" ref="C102">IF(ROW() &lt; ROW(INDEX(persons[resource_ID],ROWS(persons[resource_ID]))), COUNTIF(INDEX(persons[resource_ID],1):persons[[#This Row],[resource_ID]],persons[[#This Row],[resource_ID]]), "")</f>
        <v>1</v>
      </c>
      <c r="D102" s="128" t="s">
        <v>8785</v>
      </c>
      <c r="E102" s="127" t="s">
        <v>8796</v>
      </c>
      <c r="F102" s="127" t="s">
        <v>8797</v>
      </c>
      <c r="G102" s="127"/>
      <c r="H102" s="168"/>
      <c r="I102" s="166" t="s">
        <v>8798</v>
      </c>
      <c r="J102" s="127"/>
    </row>
    <row r="103" spans="1:10" x14ac:dyDescent="0.25">
      <c r="A103" s="127" t="s">
        <v>9290</v>
      </c>
      <c r="B103" s="127" t="s">
        <v>7466</v>
      </c>
      <c r="C103" s="128" cm="1">
        <f t="array" ref="C103">IF(ROW() &lt; ROW(INDEX(persons[resource_ID],ROWS(persons[resource_ID]))), COUNTIF(INDEX(persons[resource_ID],1):persons[[#This Row],[resource_ID]],persons[[#This Row],[resource_ID]]), "")</f>
        <v>2</v>
      </c>
      <c r="D103" s="128" t="s">
        <v>8785</v>
      </c>
      <c r="E103" s="127" t="s">
        <v>8881</v>
      </c>
      <c r="F103" s="127" t="s">
        <v>8882</v>
      </c>
      <c r="G103" s="127" t="s">
        <v>8883</v>
      </c>
      <c r="H103" s="168"/>
      <c r="I103" s="179" t="s">
        <v>8911</v>
      </c>
      <c r="J103" s="127"/>
    </row>
    <row r="104" spans="1:10" x14ac:dyDescent="0.25">
      <c r="A104" s="127" t="s">
        <v>9290</v>
      </c>
      <c r="B104" s="127" t="s">
        <v>7466</v>
      </c>
      <c r="C104" s="128" cm="1">
        <f t="array" ref="C104">IF(ROW() &lt; ROW(INDEX(persons[resource_ID],ROWS(persons[resource_ID]))), COUNTIF(INDEX(persons[resource_ID],1):persons[[#This Row],[resource_ID]],persons[[#This Row],[resource_ID]]), "")</f>
        <v>3</v>
      </c>
      <c r="D104" s="128" t="s">
        <v>8785</v>
      </c>
      <c r="E104" s="127" t="s">
        <v>8884</v>
      </c>
      <c r="F104" s="127" t="s">
        <v>8885</v>
      </c>
      <c r="G104" s="127"/>
      <c r="H104" s="168"/>
      <c r="I104" s="179" t="s">
        <v>8912</v>
      </c>
      <c r="J104" s="127"/>
    </row>
    <row r="105" spans="1:10" x14ac:dyDescent="0.25">
      <c r="A105" s="127" t="s">
        <v>9290</v>
      </c>
      <c r="B105" s="127" t="s">
        <v>7466</v>
      </c>
      <c r="C105" s="128" cm="1">
        <f t="array" ref="C105">IF(ROW() &lt; ROW(INDEX(persons[resource_ID],ROWS(persons[resource_ID]))), COUNTIF(INDEX(persons[resource_ID],1):persons[[#This Row],[resource_ID]],persons[[#This Row],[resource_ID]]), "")</f>
        <v>4</v>
      </c>
      <c r="D105" s="128" t="s">
        <v>8785</v>
      </c>
      <c r="E105" s="127" t="s">
        <v>8886</v>
      </c>
      <c r="F105" s="127" t="s">
        <v>8887</v>
      </c>
      <c r="G105" s="127"/>
      <c r="H105" s="168"/>
      <c r="I105" s="179" t="s">
        <v>8913</v>
      </c>
      <c r="J105" s="127"/>
    </row>
    <row r="106" spans="1:10" x14ac:dyDescent="0.25">
      <c r="A106" s="127" t="s">
        <v>9290</v>
      </c>
      <c r="B106" s="127" t="s">
        <v>7466</v>
      </c>
      <c r="C106" s="128" cm="1">
        <f t="array" ref="C106">IF(ROW() &lt; ROW(INDEX(persons[resource_ID],ROWS(persons[resource_ID]))), COUNTIF(INDEX(persons[resource_ID],1):persons[[#This Row],[resource_ID]],persons[[#This Row],[resource_ID]]), "")</f>
        <v>5</v>
      </c>
      <c r="D106" s="128" t="s">
        <v>8785</v>
      </c>
      <c r="E106" s="127" t="s">
        <v>8888</v>
      </c>
      <c r="F106" s="127" t="s">
        <v>8889</v>
      </c>
      <c r="G106" s="127"/>
      <c r="H106" s="168"/>
      <c r="I106" s="179" t="s">
        <v>8914</v>
      </c>
      <c r="J106" s="127"/>
    </row>
    <row r="107" spans="1:10" x14ac:dyDescent="0.25">
      <c r="A107" s="127" t="s">
        <v>9291</v>
      </c>
      <c r="B107" s="127" t="s">
        <v>7466</v>
      </c>
      <c r="C107" s="128" cm="1">
        <f t="array" ref="C107">IF(ROW() &lt; ROW(INDEX(persons[resource_ID],ROWS(persons[resource_ID]))), COUNTIF(INDEX(persons[resource_ID],1):persons[[#This Row],[resource_ID]],persons[[#This Row],[resource_ID]]), "")</f>
        <v>1</v>
      </c>
      <c r="D107" s="128" t="s">
        <v>8785</v>
      </c>
      <c r="E107" s="127" t="s">
        <v>8796</v>
      </c>
      <c r="F107" s="127" t="s">
        <v>8797</v>
      </c>
      <c r="G107" s="127"/>
      <c r="H107" s="168"/>
      <c r="I107" s="166" t="s">
        <v>8798</v>
      </c>
      <c r="J107" s="127"/>
    </row>
    <row r="108" spans="1:10" x14ac:dyDescent="0.25">
      <c r="A108" s="127" t="s">
        <v>9291</v>
      </c>
      <c r="B108" s="127" t="s">
        <v>7466</v>
      </c>
      <c r="C108" s="128" cm="1">
        <f t="array" ref="C108">IF(ROW() &lt; ROW(INDEX(persons[resource_ID],ROWS(persons[resource_ID]))), COUNTIF(INDEX(persons[resource_ID],1):persons[[#This Row],[resource_ID]],persons[[#This Row],[resource_ID]]), "")</f>
        <v>2</v>
      </c>
      <c r="D108" s="128" t="s">
        <v>8785</v>
      </c>
      <c r="E108" s="127" t="s">
        <v>8881</v>
      </c>
      <c r="F108" s="127" t="s">
        <v>8882</v>
      </c>
      <c r="G108" s="127" t="s">
        <v>8883</v>
      </c>
      <c r="H108" s="168"/>
      <c r="I108" s="179" t="s">
        <v>8911</v>
      </c>
      <c r="J108" s="127"/>
    </row>
    <row r="109" spans="1:10" x14ac:dyDescent="0.25">
      <c r="A109" s="127" t="s">
        <v>9291</v>
      </c>
      <c r="B109" s="127" t="s">
        <v>7466</v>
      </c>
      <c r="C109" s="128" cm="1">
        <f t="array" ref="C109">IF(ROW() &lt; ROW(INDEX(persons[resource_ID],ROWS(persons[resource_ID]))), COUNTIF(INDEX(persons[resource_ID],1):persons[[#This Row],[resource_ID]],persons[[#This Row],[resource_ID]]), "")</f>
        <v>3</v>
      </c>
      <c r="D109" s="128" t="s">
        <v>8785</v>
      </c>
      <c r="E109" s="127" t="s">
        <v>8884</v>
      </c>
      <c r="F109" s="127" t="s">
        <v>8885</v>
      </c>
      <c r="G109" s="127"/>
      <c r="H109" s="168"/>
      <c r="I109" s="179" t="s">
        <v>8912</v>
      </c>
      <c r="J109" s="127"/>
    </row>
    <row r="110" spans="1:10" x14ac:dyDescent="0.25">
      <c r="A110" s="127" t="s">
        <v>9291</v>
      </c>
      <c r="B110" s="127" t="s">
        <v>7466</v>
      </c>
      <c r="C110" s="128" cm="1">
        <f t="array" ref="C110">IF(ROW() &lt; ROW(INDEX(persons[resource_ID],ROWS(persons[resource_ID]))), COUNTIF(INDEX(persons[resource_ID],1):persons[[#This Row],[resource_ID]],persons[[#This Row],[resource_ID]]), "")</f>
        <v>4</v>
      </c>
      <c r="D110" s="128" t="s">
        <v>8785</v>
      </c>
      <c r="E110" s="127" t="s">
        <v>8886</v>
      </c>
      <c r="F110" s="127" t="s">
        <v>8887</v>
      </c>
      <c r="G110" s="127"/>
      <c r="H110" s="168"/>
      <c r="I110" s="179" t="s">
        <v>8913</v>
      </c>
      <c r="J110" s="127"/>
    </row>
    <row r="111" spans="1:10" x14ac:dyDescent="0.25">
      <c r="A111" s="127" t="s">
        <v>9291</v>
      </c>
      <c r="B111" s="127" t="s">
        <v>7466</v>
      </c>
      <c r="C111" s="128" cm="1">
        <f t="array" ref="C111">IF(ROW() &lt; ROW(INDEX(persons[resource_ID],ROWS(persons[resource_ID]))), COUNTIF(INDEX(persons[resource_ID],1):persons[[#This Row],[resource_ID]],persons[[#This Row],[resource_ID]]), "")</f>
        <v>5</v>
      </c>
      <c r="D111" s="128" t="s">
        <v>8785</v>
      </c>
      <c r="E111" s="127" t="s">
        <v>8888</v>
      </c>
      <c r="F111" s="127" t="s">
        <v>8889</v>
      </c>
      <c r="G111" s="127"/>
      <c r="H111" s="168"/>
      <c r="I111" s="179" t="s">
        <v>8914</v>
      </c>
      <c r="J111" s="127"/>
    </row>
    <row r="112" spans="1:10" x14ac:dyDescent="0.25">
      <c r="A112" s="127" t="s">
        <v>9292</v>
      </c>
      <c r="B112" s="127" t="s">
        <v>7466</v>
      </c>
      <c r="C112" s="128" cm="1">
        <f t="array" ref="C112">IF(ROW() &lt; ROW(INDEX(persons[resource_ID],ROWS(persons[resource_ID]))), COUNTIF(INDEX(persons[resource_ID],1):persons[[#This Row],[resource_ID]],persons[[#This Row],[resource_ID]]), "")</f>
        <v>1</v>
      </c>
      <c r="D112" s="128" t="s">
        <v>8785</v>
      </c>
      <c r="E112" s="127" t="s">
        <v>8796</v>
      </c>
      <c r="F112" s="127" t="s">
        <v>8797</v>
      </c>
      <c r="G112" s="127"/>
      <c r="H112" s="168"/>
      <c r="I112" s="166" t="s">
        <v>8798</v>
      </c>
      <c r="J112" s="127"/>
    </row>
    <row r="113" spans="1:10" x14ac:dyDescent="0.25">
      <c r="A113" s="127" t="s">
        <v>9292</v>
      </c>
      <c r="B113" s="127" t="s">
        <v>7466</v>
      </c>
      <c r="C113" s="128" cm="1">
        <f t="array" ref="C113">IF(ROW() &lt; ROW(INDEX(persons[resource_ID],ROWS(persons[resource_ID]))), COUNTIF(INDEX(persons[resource_ID],1):persons[[#This Row],[resource_ID]],persons[[#This Row],[resource_ID]]), "")</f>
        <v>2</v>
      </c>
      <c r="D113" s="128" t="s">
        <v>8785</v>
      </c>
      <c r="E113" s="127" t="s">
        <v>8881</v>
      </c>
      <c r="F113" s="127" t="s">
        <v>8882</v>
      </c>
      <c r="G113" s="127" t="s">
        <v>8883</v>
      </c>
      <c r="H113" s="168"/>
      <c r="I113" s="179" t="s">
        <v>8911</v>
      </c>
      <c r="J113" s="127"/>
    </row>
    <row r="114" spans="1:10" x14ac:dyDescent="0.25">
      <c r="A114" s="127" t="s">
        <v>9292</v>
      </c>
      <c r="B114" s="127" t="s">
        <v>7466</v>
      </c>
      <c r="C114" s="128" cm="1">
        <f t="array" ref="C114">IF(ROW() &lt; ROW(INDEX(persons[resource_ID],ROWS(persons[resource_ID]))), COUNTIF(INDEX(persons[resource_ID],1):persons[[#This Row],[resource_ID]],persons[[#This Row],[resource_ID]]), "")</f>
        <v>3</v>
      </c>
      <c r="D114" s="128" t="s">
        <v>8785</v>
      </c>
      <c r="E114" s="127" t="s">
        <v>8884</v>
      </c>
      <c r="F114" s="127" t="s">
        <v>8885</v>
      </c>
      <c r="G114" s="127"/>
      <c r="H114" s="168"/>
      <c r="I114" s="179" t="s">
        <v>8912</v>
      </c>
      <c r="J114" s="127"/>
    </row>
    <row r="115" spans="1:10" x14ac:dyDescent="0.25">
      <c r="A115" s="127" t="s">
        <v>9292</v>
      </c>
      <c r="B115" s="127" t="s">
        <v>7466</v>
      </c>
      <c r="C115" s="128" cm="1">
        <f t="array" ref="C115">IF(ROW() &lt; ROW(INDEX(persons[resource_ID],ROWS(persons[resource_ID]))), COUNTIF(INDEX(persons[resource_ID],1):persons[[#This Row],[resource_ID]],persons[[#This Row],[resource_ID]]), "")</f>
        <v>4</v>
      </c>
      <c r="D115" s="128" t="s">
        <v>8785</v>
      </c>
      <c r="E115" s="127" t="s">
        <v>8886</v>
      </c>
      <c r="F115" s="127" t="s">
        <v>8887</v>
      </c>
      <c r="G115" s="127"/>
      <c r="H115" s="168"/>
      <c r="I115" s="179" t="s">
        <v>8913</v>
      </c>
      <c r="J115" s="127"/>
    </row>
    <row r="116" spans="1:10" x14ac:dyDescent="0.25">
      <c r="A116" s="127" t="s">
        <v>9292</v>
      </c>
      <c r="B116" s="127" t="s">
        <v>7466</v>
      </c>
      <c r="C116" s="128" cm="1">
        <f t="array" ref="C116">IF(ROW() &lt; ROW(INDEX(persons[resource_ID],ROWS(persons[resource_ID]))), COUNTIF(INDEX(persons[resource_ID],1):persons[[#This Row],[resource_ID]],persons[[#This Row],[resource_ID]]), "")</f>
        <v>5</v>
      </c>
      <c r="D116" s="128" t="s">
        <v>8785</v>
      </c>
      <c r="E116" s="127" t="s">
        <v>8888</v>
      </c>
      <c r="F116" s="127" t="s">
        <v>8889</v>
      </c>
      <c r="G116" s="127"/>
      <c r="H116" s="168"/>
      <c r="I116" s="179" t="s">
        <v>8914</v>
      </c>
      <c r="J116" s="127"/>
    </row>
    <row r="117" spans="1:10" x14ac:dyDescent="0.25">
      <c r="A117" s="127" t="s">
        <v>9293</v>
      </c>
      <c r="B117" s="127" t="s">
        <v>7466</v>
      </c>
      <c r="C117" s="128" cm="1">
        <f t="array" ref="C117">IF(ROW() &lt; ROW(INDEX(persons[resource_ID],ROWS(persons[resource_ID]))), COUNTIF(INDEX(persons[resource_ID],1):persons[[#This Row],[resource_ID]],persons[[#This Row],[resource_ID]]), "")</f>
        <v>1</v>
      </c>
      <c r="D117" s="128" t="s">
        <v>8785</v>
      </c>
      <c r="E117" s="127" t="s">
        <v>8796</v>
      </c>
      <c r="F117" s="127" t="s">
        <v>8797</v>
      </c>
      <c r="G117" s="127"/>
      <c r="H117" s="168"/>
      <c r="I117" s="166" t="s">
        <v>8798</v>
      </c>
      <c r="J117" s="127"/>
    </row>
    <row r="118" spans="1:10" x14ac:dyDescent="0.25">
      <c r="A118" s="127" t="s">
        <v>9293</v>
      </c>
      <c r="B118" s="127" t="s">
        <v>7466</v>
      </c>
      <c r="C118" s="128" cm="1">
        <f t="array" ref="C118">IF(ROW() &lt; ROW(INDEX(persons[resource_ID],ROWS(persons[resource_ID]))), COUNTIF(INDEX(persons[resource_ID],1):persons[[#This Row],[resource_ID]],persons[[#This Row],[resource_ID]]), "")</f>
        <v>2</v>
      </c>
      <c r="D118" s="128" t="s">
        <v>8785</v>
      </c>
      <c r="E118" s="127" t="s">
        <v>8881</v>
      </c>
      <c r="F118" s="127" t="s">
        <v>8882</v>
      </c>
      <c r="G118" s="127" t="s">
        <v>8883</v>
      </c>
      <c r="H118" s="168"/>
      <c r="I118" s="179" t="s">
        <v>8911</v>
      </c>
      <c r="J118" s="127"/>
    </row>
    <row r="119" spans="1:10" x14ac:dyDescent="0.25">
      <c r="A119" s="127" t="s">
        <v>9293</v>
      </c>
      <c r="B119" s="127" t="s">
        <v>7466</v>
      </c>
      <c r="C119" s="128" cm="1">
        <f t="array" ref="C119">IF(ROW() &lt; ROW(INDEX(persons[resource_ID],ROWS(persons[resource_ID]))), COUNTIF(INDEX(persons[resource_ID],1):persons[[#This Row],[resource_ID]],persons[[#This Row],[resource_ID]]), "")</f>
        <v>3</v>
      </c>
      <c r="D119" s="128" t="s">
        <v>8785</v>
      </c>
      <c r="E119" s="127" t="s">
        <v>8884</v>
      </c>
      <c r="F119" s="127" t="s">
        <v>8885</v>
      </c>
      <c r="G119" s="127"/>
      <c r="H119" s="168"/>
      <c r="I119" s="179" t="s">
        <v>8912</v>
      </c>
      <c r="J119" s="127"/>
    </row>
    <row r="120" spans="1:10" x14ac:dyDescent="0.25">
      <c r="A120" s="127" t="s">
        <v>9293</v>
      </c>
      <c r="B120" s="127" t="s">
        <v>7466</v>
      </c>
      <c r="C120" s="128" cm="1">
        <f t="array" ref="C120">IF(ROW() &lt; ROW(INDEX(persons[resource_ID],ROWS(persons[resource_ID]))), COUNTIF(INDEX(persons[resource_ID],1):persons[[#This Row],[resource_ID]],persons[[#This Row],[resource_ID]]), "")</f>
        <v>4</v>
      </c>
      <c r="D120" s="128" t="s">
        <v>8785</v>
      </c>
      <c r="E120" s="127" t="s">
        <v>8886</v>
      </c>
      <c r="F120" s="127" t="s">
        <v>8887</v>
      </c>
      <c r="G120" s="127"/>
      <c r="H120" s="168"/>
      <c r="I120" s="179" t="s">
        <v>8913</v>
      </c>
      <c r="J120" s="127"/>
    </row>
    <row r="121" spans="1:10" x14ac:dyDescent="0.25">
      <c r="A121" s="127" t="s">
        <v>9293</v>
      </c>
      <c r="B121" s="127" t="s">
        <v>7466</v>
      </c>
      <c r="C121" s="128" cm="1">
        <f t="array" ref="C121">IF(ROW() &lt; ROW(INDEX(persons[resource_ID],ROWS(persons[resource_ID]))), COUNTIF(INDEX(persons[resource_ID],1):persons[[#This Row],[resource_ID]],persons[[#This Row],[resource_ID]]), "")</f>
        <v>5</v>
      </c>
      <c r="D121" s="128" t="s">
        <v>8785</v>
      </c>
      <c r="E121" s="127" t="s">
        <v>8888</v>
      </c>
      <c r="F121" s="127" t="s">
        <v>8889</v>
      </c>
      <c r="G121" s="127"/>
      <c r="H121" s="168"/>
      <c r="I121" s="179" t="s">
        <v>8914</v>
      </c>
      <c r="J121" s="127"/>
    </row>
    <row r="122" spans="1:10" x14ac:dyDescent="0.25">
      <c r="A122" s="127" t="s">
        <v>9294</v>
      </c>
      <c r="B122" s="127" t="s">
        <v>7466</v>
      </c>
      <c r="C122" s="128" cm="1">
        <f t="array" ref="C122">IF(ROW() &lt; ROW(INDEX(persons[resource_ID],ROWS(persons[resource_ID]))), COUNTIF(INDEX(persons[resource_ID],1):persons[[#This Row],[resource_ID]],persons[[#This Row],[resource_ID]]), "")</f>
        <v>1</v>
      </c>
      <c r="D122" s="128" t="s">
        <v>8785</v>
      </c>
      <c r="E122" s="127" t="s">
        <v>8796</v>
      </c>
      <c r="F122" s="127" t="s">
        <v>8797</v>
      </c>
      <c r="G122" s="127"/>
      <c r="H122" s="168"/>
      <c r="I122" s="166" t="s">
        <v>8798</v>
      </c>
      <c r="J122" s="127"/>
    </row>
    <row r="123" spans="1:10" x14ac:dyDescent="0.25">
      <c r="A123" s="127" t="s">
        <v>9294</v>
      </c>
      <c r="B123" s="127" t="s">
        <v>7466</v>
      </c>
      <c r="C123" s="128" cm="1">
        <f t="array" ref="C123">IF(ROW() &lt; ROW(INDEX(persons[resource_ID],ROWS(persons[resource_ID]))), COUNTIF(INDEX(persons[resource_ID],1):persons[[#This Row],[resource_ID]],persons[[#This Row],[resource_ID]]), "")</f>
        <v>2</v>
      </c>
      <c r="D123" s="128" t="s">
        <v>8785</v>
      </c>
      <c r="E123" s="127" t="s">
        <v>8881</v>
      </c>
      <c r="F123" s="127" t="s">
        <v>8882</v>
      </c>
      <c r="G123" s="127" t="s">
        <v>8883</v>
      </c>
      <c r="H123" s="168"/>
      <c r="I123" s="179" t="s">
        <v>8911</v>
      </c>
      <c r="J123" s="127"/>
    </row>
    <row r="124" spans="1:10" x14ac:dyDescent="0.25">
      <c r="A124" s="127" t="s">
        <v>9294</v>
      </c>
      <c r="B124" s="127" t="s">
        <v>7466</v>
      </c>
      <c r="C124" s="128" cm="1">
        <f t="array" ref="C124">IF(ROW() &lt; ROW(INDEX(persons[resource_ID],ROWS(persons[resource_ID]))), COUNTIF(INDEX(persons[resource_ID],1):persons[[#This Row],[resource_ID]],persons[[#This Row],[resource_ID]]), "")</f>
        <v>3</v>
      </c>
      <c r="D124" s="128" t="s">
        <v>8785</v>
      </c>
      <c r="E124" s="127" t="s">
        <v>8884</v>
      </c>
      <c r="F124" s="127" t="s">
        <v>8885</v>
      </c>
      <c r="G124" s="127"/>
      <c r="H124" s="168"/>
      <c r="I124" s="179" t="s">
        <v>8912</v>
      </c>
      <c r="J124" s="127"/>
    </row>
    <row r="125" spans="1:10" x14ac:dyDescent="0.25">
      <c r="A125" s="127" t="s">
        <v>9294</v>
      </c>
      <c r="B125" s="127" t="s">
        <v>7466</v>
      </c>
      <c r="C125" s="128" cm="1">
        <f t="array" ref="C125">IF(ROW() &lt; ROW(INDEX(persons[resource_ID],ROWS(persons[resource_ID]))), COUNTIF(INDEX(persons[resource_ID],1):persons[[#This Row],[resource_ID]],persons[[#This Row],[resource_ID]]), "")</f>
        <v>4</v>
      </c>
      <c r="D125" s="128" t="s">
        <v>8785</v>
      </c>
      <c r="E125" s="127" t="s">
        <v>8886</v>
      </c>
      <c r="F125" s="127" t="s">
        <v>8887</v>
      </c>
      <c r="G125" s="127"/>
      <c r="H125" s="168"/>
      <c r="I125" s="179" t="s">
        <v>8913</v>
      </c>
      <c r="J125" s="127"/>
    </row>
    <row r="126" spans="1:10" x14ac:dyDescent="0.25">
      <c r="A126" s="127" t="s">
        <v>9294</v>
      </c>
      <c r="B126" s="127" t="s">
        <v>7466</v>
      </c>
      <c r="C126" s="128" cm="1">
        <f t="array" ref="C126">IF(ROW() &lt; ROW(INDEX(persons[resource_ID],ROWS(persons[resource_ID]))), COUNTIF(INDEX(persons[resource_ID],1):persons[[#This Row],[resource_ID]],persons[[#This Row],[resource_ID]]), "")</f>
        <v>5</v>
      </c>
      <c r="D126" s="128" t="s">
        <v>8785</v>
      </c>
      <c r="E126" s="127" t="s">
        <v>8888</v>
      </c>
      <c r="F126" s="127" t="s">
        <v>8889</v>
      </c>
      <c r="G126" s="127"/>
      <c r="H126" s="168"/>
      <c r="I126" s="179" t="s">
        <v>8914</v>
      </c>
      <c r="J126" s="127"/>
    </row>
    <row r="127" spans="1:10" x14ac:dyDescent="0.25">
      <c r="A127" s="127" t="s">
        <v>9295</v>
      </c>
      <c r="B127" s="127" t="s">
        <v>7466</v>
      </c>
      <c r="C127" s="128" cm="1">
        <f t="array" ref="C127">IF(ROW() &lt; ROW(INDEX(persons[resource_ID],ROWS(persons[resource_ID]))), COUNTIF(INDEX(persons[resource_ID],1):persons[[#This Row],[resource_ID]],persons[[#This Row],[resource_ID]]), "")</f>
        <v>1</v>
      </c>
      <c r="D127" s="128" t="s">
        <v>8785</v>
      </c>
      <c r="E127" s="127" t="s">
        <v>8796</v>
      </c>
      <c r="F127" s="127" t="s">
        <v>8797</v>
      </c>
      <c r="G127" s="127"/>
      <c r="H127" s="168"/>
      <c r="I127" s="166" t="s">
        <v>8798</v>
      </c>
      <c r="J127" s="127"/>
    </row>
    <row r="128" spans="1:10" x14ac:dyDescent="0.25">
      <c r="A128" s="127" t="s">
        <v>9295</v>
      </c>
      <c r="B128" s="127" t="s">
        <v>7466</v>
      </c>
      <c r="C128" s="128" cm="1">
        <f t="array" ref="C128">IF(ROW() &lt; ROW(INDEX(persons[resource_ID],ROWS(persons[resource_ID]))), COUNTIF(INDEX(persons[resource_ID],1):persons[[#This Row],[resource_ID]],persons[[#This Row],[resource_ID]]), "")</f>
        <v>2</v>
      </c>
      <c r="D128" s="128" t="s">
        <v>8785</v>
      </c>
      <c r="E128" s="127" t="s">
        <v>8881</v>
      </c>
      <c r="F128" s="127" t="s">
        <v>8882</v>
      </c>
      <c r="G128" s="127" t="s">
        <v>8883</v>
      </c>
      <c r="H128" s="168"/>
      <c r="I128" s="179" t="s">
        <v>8911</v>
      </c>
      <c r="J128" s="127"/>
    </row>
    <row r="129" spans="1:10" x14ac:dyDescent="0.25">
      <c r="A129" s="127" t="s">
        <v>9295</v>
      </c>
      <c r="B129" s="127" t="s">
        <v>7466</v>
      </c>
      <c r="C129" s="128" cm="1">
        <f t="array" ref="C129">IF(ROW() &lt; ROW(INDEX(persons[resource_ID],ROWS(persons[resource_ID]))), COUNTIF(INDEX(persons[resource_ID],1):persons[[#This Row],[resource_ID]],persons[[#This Row],[resource_ID]]), "")</f>
        <v>3</v>
      </c>
      <c r="D129" s="128" t="s">
        <v>8785</v>
      </c>
      <c r="E129" s="127" t="s">
        <v>8884</v>
      </c>
      <c r="F129" s="127" t="s">
        <v>8885</v>
      </c>
      <c r="G129" s="127"/>
      <c r="H129" s="168"/>
      <c r="I129" s="179" t="s">
        <v>8912</v>
      </c>
      <c r="J129" s="127"/>
    </row>
    <row r="130" spans="1:10" x14ac:dyDescent="0.25">
      <c r="A130" s="127" t="s">
        <v>9295</v>
      </c>
      <c r="B130" s="127" t="s">
        <v>7466</v>
      </c>
      <c r="C130" s="128" cm="1">
        <f t="array" ref="C130">IF(ROW() &lt; ROW(INDEX(persons[resource_ID],ROWS(persons[resource_ID]))), COUNTIF(INDEX(persons[resource_ID],1):persons[[#This Row],[resource_ID]],persons[[#This Row],[resource_ID]]), "")</f>
        <v>4</v>
      </c>
      <c r="D130" s="128" t="s">
        <v>8785</v>
      </c>
      <c r="E130" s="127" t="s">
        <v>8886</v>
      </c>
      <c r="F130" s="127" t="s">
        <v>8887</v>
      </c>
      <c r="G130" s="127"/>
      <c r="H130" s="168"/>
      <c r="I130" s="179" t="s">
        <v>8913</v>
      </c>
      <c r="J130" s="127"/>
    </row>
    <row r="131" spans="1:10" x14ac:dyDescent="0.25">
      <c r="A131" s="127" t="s">
        <v>9295</v>
      </c>
      <c r="B131" s="127" t="s">
        <v>7466</v>
      </c>
      <c r="C131" s="128" cm="1">
        <f t="array" ref="C131">IF(ROW() &lt; ROW(INDEX(persons[resource_ID],ROWS(persons[resource_ID]))), COUNTIF(INDEX(persons[resource_ID],1):persons[[#This Row],[resource_ID]],persons[[#This Row],[resource_ID]]), "")</f>
        <v>5</v>
      </c>
      <c r="D131" s="128" t="s">
        <v>8785</v>
      </c>
      <c r="E131" s="127" t="s">
        <v>8888</v>
      </c>
      <c r="F131" s="127" t="s">
        <v>8889</v>
      </c>
      <c r="G131" s="127"/>
      <c r="H131" s="168"/>
      <c r="I131" s="179" t="s">
        <v>8914</v>
      </c>
      <c r="J131" s="127"/>
    </row>
    <row r="132" spans="1:10" x14ac:dyDescent="0.25">
      <c r="A132" s="127" t="s">
        <v>9296</v>
      </c>
      <c r="B132" s="127" t="s">
        <v>7466</v>
      </c>
      <c r="C132" s="128" cm="1">
        <f t="array" ref="C132">IF(ROW() &lt; ROW(INDEX(persons[resource_ID],ROWS(persons[resource_ID]))), COUNTIF(INDEX(persons[resource_ID],1):persons[[#This Row],[resource_ID]],persons[[#This Row],[resource_ID]]), "")</f>
        <v>1</v>
      </c>
      <c r="D132" s="128" t="s">
        <v>8785</v>
      </c>
      <c r="E132" s="127" t="s">
        <v>8796</v>
      </c>
      <c r="F132" s="127" t="s">
        <v>8797</v>
      </c>
      <c r="G132" s="127"/>
      <c r="H132" s="168"/>
      <c r="I132" s="166" t="s">
        <v>8798</v>
      </c>
      <c r="J132" s="127"/>
    </row>
    <row r="133" spans="1:10" x14ac:dyDescent="0.25">
      <c r="A133" s="127" t="s">
        <v>9296</v>
      </c>
      <c r="B133" s="127" t="s">
        <v>7466</v>
      </c>
      <c r="C133" s="128" cm="1">
        <f t="array" ref="C133">IF(ROW() &lt; ROW(INDEX(persons[resource_ID],ROWS(persons[resource_ID]))), COUNTIF(INDEX(persons[resource_ID],1):persons[[#This Row],[resource_ID]],persons[[#This Row],[resource_ID]]), "")</f>
        <v>2</v>
      </c>
      <c r="D133" s="128" t="s">
        <v>8785</v>
      </c>
      <c r="E133" s="127" t="s">
        <v>8881</v>
      </c>
      <c r="F133" s="127" t="s">
        <v>8882</v>
      </c>
      <c r="G133" s="127" t="s">
        <v>8883</v>
      </c>
      <c r="H133" s="168"/>
      <c r="I133" s="179" t="s">
        <v>8911</v>
      </c>
      <c r="J133" s="127"/>
    </row>
    <row r="134" spans="1:10" x14ac:dyDescent="0.25">
      <c r="A134" s="127" t="s">
        <v>9296</v>
      </c>
      <c r="B134" s="127" t="s">
        <v>7466</v>
      </c>
      <c r="C134" s="128" cm="1">
        <f t="array" ref="C134">IF(ROW() &lt; ROW(INDEX(persons[resource_ID],ROWS(persons[resource_ID]))), COUNTIF(INDEX(persons[resource_ID],1):persons[[#This Row],[resource_ID]],persons[[#This Row],[resource_ID]]), "")</f>
        <v>3</v>
      </c>
      <c r="D134" s="128" t="s">
        <v>8785</v>
      </c>
      <c r="E134" s="127" t="s">
        <v>8884</v>
      </c>
      <c r="F134" s="127" t="s">
        <v>8885</v>
      </c>
      <c r="G134" s="127"/>
      <c r="H134" s="168"/>
      <c r="I134" s="179" t="s">
        <v>8912</v>
      </c>
      <c r="J134" s="127"/>
    </row>
    <row r="135" spans="1:10" x14ac:dyDescent="0.25">
      <c r="A135" s="127" t="s">
        <v>9296</v>
      </c>
      <c r="B135" s="127" t="s">
        <v>7466</v>
      </c>
      <c r="C135" s="128" cm="1">
        <f t="array" ref="C135">IF(ROW() &lt; ROW(INDEX(persons[resource_ID],ROWS(persons[resource_ID]))), COUNTIF(INDEX(persons[resource_ID],1):persons[[#This Row],[resource_ID]],persons[[#This Row],[resource_ID]]), "")</f>
        <v>4</v>
      </c>
      <c r="D135" s="128" t="s">
        <v>8785</v>
      </c>
      <c r="E135" s="127" t="s">
        <v>8886</v>
      </c>
      <c r="F135" s="127" t="s">
        <v>8887</v>
      </c>
      <c r="G135" s="127"/>
      <c r="H135" s="168"/>
      <c r="I135" s="179" t="s">
        <v>8913</v>
      </c>
      <c r="J135" s="127"/>
    </row>
    <row r="136" spans="1:10" x14ac:dyDescent="0.25">
      <c r="A136" s="127" t="s">
        <v>9296</v>
      </c>
      <c r="B136" s="127" t="s">
        <v>7466</v>
      </c>
      <c r="C136" s="128" cm="1">
        <f t="array" ref="C136">IF(ROW() &lt; ROW(INDEX(persons[resource_ID],ROWS(persons[resource_ID]))), COUNTIF(INDEX(persons[resource_ID],1):persons[[#This Row],[resource_ID]],persons[[#This Row],[resource_ID]]), "")</f>
        <v>5</v>
      </c>
      <c r="D136" s="128" t="s">
        <v>8785</v>
      </c>
      <c r="E136" s="127" t="s">
        <v>8888</v>
      </c>
      <c r="F136" s="127" t="s">
        <v>8889</v>
      </c>
      <c r="G136" s="127"/>
      <c r="H136" s="168"/>
      <c r="I136" s="179" t="s">
        <v>8914</v>
      </c>
      <c r="J136" s="127"/>
    </row>
    <row r="137" spans="1:10" x14ac:dyDescent="0.25">
      <c r="A137" s="127" t="s">
        <v>9297</v>
      </c>
      <c r="B137" s="127" t="s">
        <v>7466</v>
      </c>
      <c r="C137" s="128" cm="1">
        <f t="array" ref="C137">IF(ROW() &lt; ROW(INDEX(persons[resource_ID],ROWS(persons[resource_ID]))), COUNTIF(INDEX(persons[resource_ID],1):persons[[#This Row],[resource_ID]],persons[[#This Row],[resource_ID]]), "")</f>
        <v>1</v>
      </c>
      <c r="D137" s="128" t="s">
        <v>8785</v>
      </c>
      <c r="E137" s="127" t="s">
        <v>8796</v>
      </c>
      <c r="F137" s="127" t="s">
        <v>8797</v>
      </c>
      <c r="G137" s="127"/>
      <c r="H137" s="168"/>
      <c r="I137" s="166" t="s">
        <v>8798</v>
      </c>
      <c r="J137" s="127"/>
    </row>
    <row r="138" spans="1:10" x14ac:dyDescent="0.25">
      <c r="A138" s="127" t="s">
        <v>9297</v>
      </c>
      <c r="B138" s="127" t="s">
        <v>7466</v>
      </c>
      <c r="C138" s="128" cm="1">
        <f t="array" ref="C138">IF(ROW() &lt; ROW(INDEX(persons[resource_ID],ROWS(persons[resource_ID]))), COUNTIF(INDEX(persons[resource_ID],1):persons[[#This Row],[resource_ID]],persons[[#This Row],[resource_ID]]), "")</f>
        <v>2</v>
      </c>
      <c r="D138" s="128" t="s">
        <v>8785</v>
      </c>
      <c r="E138" s="127" t="s">
        <v>8881</v>
      </c>
      <c r="F138" s="127" t="s">
        <v>8882</v>
      </c>
      <c r="G138" s="127" t="s">
        <v>8883</v>
      </c>
      <c r="H138" s="168"/>
      <c r="I138" s="179" t="s">
        <v>8911</v>
      </c>
      <c r="J138" s="127"/>
    </row>
    <row r="139" spans="1:10" x14ac:dyDescent="0.25">
      <c r="A139" s="127" t="s">
        <v>9297</v>
      </c>
      <c r="B139" s="127" t="s">
        <v>7466</v>
      </c>
      <c r="C139" s="128" cm="1">
        <f t="array" ref="C139">IF(ROW() &lt; ROW(INDEX(persons[resource_ID],ROWS(persons[resource_ID]))), COUNTIF(INDEX(persons[resource_ID],1):persons[[#This Row],[resource_ID]],persons[[#This Row],[resource_ID]]), "")</f>
        <v>3</v>
      </c>
      <c r="D139" s="128" t="s">
        <v>8785</v>
      </c>
      <c r="E139" s="127" t="s">
        <v>8884</v>
      </c>
      <c r="F139" s="127" t="s">
        <v>8885</v>
      </c>
      <c r="G139" s="127"/>
      <c r="H139" s="168"/>
      <c r="I139" s="179" t="s">
        <v>8912</v>
      </c>
      <c r="J139" s="127"/>
    </row>
    <row r="140" spans="1:10" x14ac:dyDescent="0.25">
      <c r="A140" s="127" t="s">
        <v>9297</v>
      </c>
      <c r="B140" s="127" t="s">
        <v>7466</v>
      </c>
      <c r="C140" s="128" cm="1">
        <f t="array" ref="C140">IF(ROW() &lt; ROW(INDEX(persons[resource_ID],ROWS(persons[resource_ID]))), COUNTIF(INDEX(persons[resource_ID],1):persons[[#This Row],[resource_ID]],persons[[#This Row],[resource_ID]]), "")</f>
        <v>4</v>
      </c>
      <c r="D140" s="128" t="s">
        <v>8785</v>
      </c>
      <c r="E140" s="127" t="s">
        <v>8886</v>
      </c>
      <c r="F140" s="127" t="s">
        <v>8887</v>
      </c>
      <c r="G140" s="127"/>
      <c r="H140" s="168"/>
      <c r="I140" s="179" t="s">
        <v>8913</v>
      </c>
      <c r="J140" s="127"/>
    </row>
    <row r="141" spans="1:10" x14ac:dyDescent="0.25">
      <c r="A141" s="127" t="s">
        <v>9297</v>
      </c>
      <c r="B141" s="127" t="s">
        <v>7466</v>
      </c>
      <c r="C141" s="128" cm="1">
        <f t="array" ref="C141">IF(ROW() &lt; ROW(INDEX(persons[resource_ID],ROWS(persons[resource_ID]))), COUNTIF(INDEX(persons[resource_ID],1):persons[[#This Row],[resource_ID]],persons[[#This Row],[resource_ID]]), "")</f>
        <v>5</v>
      </c>
      <c r="D141" s="128" t="s">
        <v>8785</v>
      </c>
      <c r="E141" s="127" t="s">
        <v>8888</v>
      </c>
      <c r="F141" s="127" t="s">
        <v>8889</v>
      </c>
      <c r="G141" s="127"/>
      <c r="H141" s="168"/>
      <c r="I141" s="179" t="s">
        <v>8914</v>
      </c>
      <c r="J141" s="127"/>
    </row>
    <row r="142" spans="1:10" x14ac:dyDescent="0.25">
      <c r="A142" s="127" t="s">
        <v>9298</v>
      </c>
      <c r="B142" s="127" t="s">
        <v>7466</v>
      </c>
      <c r="C142" s="128" cm="1">
        <f t="array" ref="C142">IF(ROW() &lt; ROW(INDEX(persons[resource_ID],ROWS(persons[resource_ID]))), COUNTIF(INDEX(persons[resource_ID],1):persons[[#This Row],[resource_ID]],persons[[#This Row],[resource_ID]]), "")</f>
        <v>1</v>
      </c>
      <c r="D142" s="128" t="s">
        <v>8785</v>
      </c>
      <c r="E142" s="127" t="s">
        <v>8796</v>
      </c>
      <c r="F142" s="127" t="s">
        <v>8797</v>
      </c>
      <c r="G142" s="127"/>
      <c r="H142" s="168"/>
      <c r="I142" s="166" t="s">
        <v>8798</v>
      </c>
      <c r="J142" s="127"/>
    </row>
    <row r="143" spans="1:10" x14ac:dyDescent="0.25">
      <c r="A143" s="127" t="s">
        <v>9298</v>
      </c>
      <c r="B143" s="127" t="s">
        <v>7466</v>
      </c>
      <c r="C143" s="128" cm="1">
        <f t="array" ref="C143">IF(ROW() &lt; ROW(INDEX(persons[resource_ID],ROWS(persons[resource_ID]))), COUNTIF(INDEX(persons[resource_ID],1):persons[[#This Row],[resource_ID]],persons[[#This Row],[resource_ID]]), "")</f>
        <v>2</v>
      </c>
      <c r="D143" s="128" t="s">
        <v>8785</v>
      </c>
      <c r="E143" s="127" t="s">
        <v>8881</v>
      </c>
      <c r="F143" s="127" t="s">
        <v>8882</v>
      </c>
      <c r="G143" s="127" t="s">
        <v>8883</v>
      </c>
      <c r="H143" s="168"/>
      <c r="I143" s="179" t="s">
        <v>8911</v>
      </c>
      <c r="J143" s="127"/>
    </row>
    <row r="144" spans="1:10" x14ac:dyDescent="0.25">
      <c r="A144" s="127" t="s">
        <v>9298</v>
      </c>
      <c r="B144" s="127" t="s">
        <v>7466</v>
      </c>
      <c r="C144" s="128" cm="1">
        <f t="array" ref="C144">IF(ROW() &lt; ROW(INDEX(persons[resource_ID],ROWS(persons[resource_ID]))), COUNTIF(INDEX(persons[resource_ID],1):persons[[#This Row],[resource_ID]],persons[[#This Row],[resource_ID]]), "")</f>
        <v>3</v>
      </c>
      <c r="D144" s="128" t="s">
        <v>8785</v>
      </c>
      <c r="E144" s="127" t="s">
        <v>8884</v>
      </c>
      <c r="F144" s="127" t="s">
        <v>8885</v>
      </c>
      <c r="G144" s="127"/>
      <c r="H144" s="168"/>
      <c r="I144" s="179" t="s">
        <v>8912</v>
      </c>
      <c r="J144" s="127"/>
    </row>
    <row r="145" spans="1:10" x14ac:dyDescent="0.25">
      <c r="A145" s="127" t="s">
        <v>9298</v>
      </c>
      <c r="B145" s="127" t="s">
        <v>7466</v>
      </c>
      <c r="C145" s="128" cm="1">
        <f t="array" ref="C145">IF(ROW() &lt; ROW(INDEX(persons[resource_ID],ROWS(persons[resource_ID]))), COUNTIF(INDEX(persons[resource_ID],1):persons[[#This Row],[resource_ID]],persons[[#This Row],[resource_ID]]), "")</f>
        <v>4</v>
      </c>
      <c r="D145" s="128" t="s">
        <v>8785</v>
      </c>
      <c r="E145" s="127" t="s">
        <v>8886</v>
      </c>
      <c r="F145" s="127" t="s">
        <v>8887</v>
      </c>
      <c r="G145" s="127"/>
      <c r="H145" s="168"/>
      <c r="I145" s="179" t="s">
        <v>8913</v>
      </c>
      <c r="J145" s="127"/>
    </row>
    <row r="146" spans="1:10" x14ac:dyDescent="0.25">
      <c r="A146" s="127" t="s">
        <v>9298</v>
      </c>
      <c r="B146" s="127" t="s">
        <v>7466</v>
      </c>
      <c r="C146" s="128" cm="1">
        <f t="array" ref="C146">IF(ROW() &lt; ROW(INDEX(persons[resource_ID],ROWS(persons[resource_ID]))), COUNTIF(INDEX(persons[resource_ID],1):persons[[#This Row],[resource_ID]],persons[[#This Row],[resource_ID]]), "")</f>
        <v>5</v>
      </c>
      <c r="D146" s="128" t="s">
        <v>8785</v>
      </c>
      <c r="E146" s="127" t="s">
        <v>8888</v>
      </c>
      <c r="F146" s="127" t="s">
        <v>8889</v>
      </c>
      <c r="G146" s="127"/>
      <c r="H146" s="168"/>
      <c r="I146" s="179" t="s">
        <v>8914</v>
      </c>
      <c r="J146" s="127"/>
    </row>
    <row r="147" spans="1:10" x14ac:dyDescent="0.25">
      <c r="A147" s="127" t="s">
        <v>9299</v>
      </c>
      <c r="B147" s="127" t="s">
        <v>7466</v>
      </c>
      <c r="C147" s="128" cm="1">
        <f t="array" ref="C147">IF(ROW() &lt; ROW(INDEX(persons[resource_ID],ROWS(persons[resource_ID]))), COUNTIF(INDEX(persons[resource_ID],1):persons[[#This Row],[resource_ID]],persons[[#This Row],[resource_ID]]), "")</f>
        <v>1</v>
      </c>
      <c r="D147" s="128" t="s">
        <v>8785</v>
      </c>
      <c r="E147" s="127" t="s">
        <v>8796</v>
      </c>
      <c r="F147" s="127" t="s">
        <v>8797</v>
      </c>
      <c r="G147" s="127"/>
      <c r="H147" s="168"/>
      <c r="I147" s="166" t="s">
        <v>8798</v>
      </c>
      <c r="J147" s="127"/>
    </row>
    <row r="148" spans="1:10" x14ac:dyDescent="0.25">
      <c r="A148" s="127" t="s">
        <v>9299</v>
      </c>
      <c r="B148" s="127" t="s">
        <v>7466</v>
      </c>
      <c r="C148" s="128" cm="1">
        <f t="array" ref="C148">IF(ROW() &lt; ROW(INDEX(persons[resource_ID],ROWS(persons[resource_ID]))), COUNTIF(INDEX(persons[resource_ID],1):persons[[#This Row],[resource_ID]],persons[[#This Row],[resource_ID]]), "")</f>
        <v>2</v>
      </c>
      <c r="D148" s="128" t="s">
        <v>8785</v>
      </c>
      <c r="E148" s="127" t="s">
        <v>8881</v>
      </c>
      <c r="F148" s="127" t="s">
        <v>8882</v>
      </c>
      <c r="G148" s="127" t="s">
        <v>8883</v>
      </c>
      <c r="H148" s="168"/>
      <c r="I148" s="179" t="s">
        <v>8911</v>
      </c>
      <c r="J148" s="127"/>
    </row>
    <row r="149" spans="1:10" x14ac:dyDescent="0.25">
      <c r="A149" s="127" t="s">
        <v>9299</v>
      </c>
      <c r="B149" s="127" t="s">
        <v>7466</v>
      </c>
      <c r="C149" s="128" cm="1">
        <f t="array" ref="C149">IF(ROW() &lt; ROW(INDEX(persons[resource_ID],ROWS(persons[resource_ID]))), COUNTIF(INDEX(persons[resource_ID],1):persons[[#This Row],[resource_ID]],persons[[#This Row],[resource_ID]]), "")</f>
        <v>3</v>
      </c>
      <c r="D149" s="128" t="s">
        <v>8785</v>
      </c>
      <c r="E149" s="127" t="s">
        <v>8884</v>
      </c>
      <c r="F149" s="127" t="s">
        <v>8885</v>
      </c>
      <c r="G149" s="127"/>
      <c r="H149" s="168"/>
      <c r="I149" s="179" t="s">
        <v>8912</v>
      </c>
      <c r="J149" s="127"/>
    </row>
    <row r="150" spans="1:10" x14ac:dyDescent="0.25">
      <c r="A150" s="127" t="s">
        <v>9299</v>
      </c>
      <c r="B150" s="127" t="s">
        <v>7466</v>
      </c>
      <c r="C150" s="128" cm="1">
        <f t="array" ref="C150">IF(ROW() &lt; ROW(INDEX(persons[resource_ID],ROWS(persons[resource_ID]))), COUNTIF(INDEX(persons[resource_ID],1):persons[[#This Row],[resource_ID]],persons[[#This Row],[resource_ID]]), "")</f>
        <v>4</v>
      </c>
      <c r="D150" s="128" t="s">
        <v>8785</v>
      </c>
      <c r="E150" s="127" t="s">
        <v>8886</v>
      </c>
      <c r="F150" s="127" t="s">
        <v>8887</v>
      </c>
      <c r="G150" s="127"/>
      <c r="H150" s="168"/>
      <c r="I150" s="179" t="s">
        <v>8913</v>
      </c>
      <c r="J150" s="127"/>
    </row>
    <row r="151" spans="1:10" x14ac:dyDescent="0.25">
      <c r="A151" s="127" t="s">
        <v>9299</v>
      </c>
      <c r="B151" s="127" t="s">
        <v>7466</v>
      </c>
      <c r="C151" s="128" cm="1">
        <f t="array" ref="C151">IF(ROW() &lt; ROW(INDEX(persons[resource_ID],ROWS(persons[resource_ID]))), COUNTIF(INDEX(persons[resource_ID],1):persons[[#This Row],[resource_ID]],persons[[#This Row],[resource_ID]]), "")</f>
        <v>5</v>
      </c>
      <c r="D151" s="128" t="s">
        <v>8785</v>
      </c>
      <c r="E151" s="127" t="s">
        <v>8888</v>
      </c>
      <c r="F151" s="127" t="s">
        <v>8889</v>
      </c>
      <c r="G151" s="127"/>
      <c r="H151" s="168"/>
      <c r="I151" s="179" t="s">
        <v>8914</v>
      </c>
      <c r="J151" s="127"/>
    </row>
    <row r="152" spans="1:10" x14ac:dyDescent="0.25">
      <c r="A152" s="127" t="s">
        <v>9300</v>
      </c>
      <c r="B152" s="127" t="s">
        <v>7466</v>
      </c>
      <c r="C152" s="128" cm="1">
        <f t="array" ref="C152">IF(ROW() &lt; ROW(INDEX(persons[resource_ID],ROWS(persons[resource_ID]))), COUNTIF(INDEX(persons[resource_ID],1):persons[[#This Row],[resource_ID]],persons[[#This Row],[resource_ID]]), "")</f>
        <v>1</v>
      </c>
      <c r="D152" s="128" t="s">
        <v>8785</v>
      </c>
      <c r="E152" s="127" t="s">
        <v>8796</v>
      </c>
      <c r="F152" s="127" t="s">
        <v>8797</v>
      </c>
      <c r="G152" s="127"/>
      <c r="H152" s="168"/>
      <c r="I152" s="166" t="s">
        <v>8798</v>
      </c>
      <c r="J152" s="127"/>
    </row>
    <row r="153" spans="1:10" x14ac:dyDescent="0.25">
      <c r="A153" s="127" t="s">
        <v>9300</v>
      </c>
      <c r="B153" s="127" t="s">
        <v>7466</v>
      </c>
      <c r="C153" s="128" cm="1">
        <f t="array" ref="C153">IF(ROW() &lt; ROW(INDEX(persons[resource_ID],ROWS(persons[resource_ID]))), COUNTIF(INDEX(persons[resource_ID],1):persons[[#This Row],[resource_ID]],persons[[#This Row],[resource_ID]]), "")</f>
        <v>2</v>
      </c>
      <c r="D153" s="128" t="s">
        <v>8785</v>
      </c>
      <c r="E153" s="127" t="s">
        <v>8881</v>
      </c>
      <c r="F153" s="127" t="s">
        <v>8882</v>
      </c>
      <c r="G153" s="127" t="s">
        <v>8883</v>
      </c>
      <c r="H153" s="168"/>
      <c r="I153" s="179" t="s">
        <v>8911</v>
      </c>
      <c r="J153" s="127"/>
    </row>
    <row r="154" spans="1:10" x14ac:dyDescent="0.25">
      <c r="A154" s="127" t="s">
        <v>9300</v>
      </c>
      <c r="B154" s="127" t="s">
        <v>7466</v>
      </c>
      <c r="C154" s="128" cm="1">
        <f t="array" ref="C154">IF(ROW() &lt; ROW(INDEX(persons[resource_ID],ROWS(persons[resource_ID]))), COUNTIF(INDEX(persons[resource_ID],1):persons[[#This Row],[resource_ID]],persons[[#This Row],[resource_ID]]), "")</f>
        <v>3</v>
      </c>
      <c r="D154" s="128" t="s">
        <v>8785</v>
      </c>
      <c r="E154" s="127" t="s">
        <v>8884</v>
      </c>
      <c r="F154" s="127" t="s">
        <v>8885</v>
      </c>
      <c r="G154" s="127"/>
      <c r="H154" s="168"/>
      <c r="I154" s="179" t="s">
        <v>8912</v>
      </c>
      <c r="J154" s="127"/>
    </row>
    <row r="155" spans="1:10" x14ac:dyDescent="0.25">
      <c r="A155" s="127" t="s">
        <v>9300</v>
      </c>
      <c r="B155" s="127" t="s">
        <v>7466</v>
      </c>
      <c r="C155" s="128" cm="1">
        <f t="array" ref="C155">IF(ROW() &lt; ROW(INDEX(persons[resource_ID],ROWS(persons[resource_ID]))), COUNTIF(INDEX(persons[resource_ID],1):persons[[#This Row],[resource_ID]],persons[[#This Row],[resource_ID]]), "")</f>
        <v>4</v>
      </c>
      <c r="D155" s="128" t="s">
        <v>8785</v>
      </c>
      <c r="E155" s="127" t="s">
        <v>8886</v>
      </c>
      <c r="F155" s="127" t="s">
        <v>8887</v>
      </c>
      <c r="G155" s="127"/>
      <c r="H155" s="168"/>
      <c r="I155" s="179" t="s">
        <v>8913</v>
      </c>
      <c r="J155" s="127"/>
    </row>
    <row r="156" spans="1:10" x14ac:dyDescent="0.25">
      <c r="A156" s="127" t="s">
        <v>9300</v>
      </c>
      <c r="B156" s="127" t="s">
        <v>7466</v>
      </c>
      <c r="C156" s="128" cm="1">
        <f t="array" ref="C156">IF(ROW() &lt; ROW(INDEX(persons[resource_ID],ROWS(persons[resource_ID]))), COUNTIF(INDEX(persons[resource_ID],1):persons[[#This Row],[resource_ID]],persons[[#This Row],[resource_ID]]), "")</f>
        <v>5</v>
      </c>
      <c r="D156" s="128" t="s">
        <v>8785</v>
      </c>
      <c r="E156" s="127" t="s">
        <v>8888</v>
      </c>
      <c r="F156" s="127" t="s">
        <v>8889</v>
      </c>
      <c r="G156" s="127"/>
      <c r="H156" s="168"/>
      <c r="I156" s="179" t="s">
        <v>8914</v>
      </c>
      <c r="J156" s="127"/>
    </row>
    <row r="157" spans="1:10" x14ac:dyDescent="0.25">
      <c r="A157" s="127" t="s">
        <v>9301</v>
      </c>
      <c r="B157" s="127" t="s">
        <v>7466</v>
      </c>
      <c r="C157" s="128" cm="1">
        <f t="array" ref="C157">IF(ROW() &lt; ROW(INDEX(persons[resource_ID],ROWS(persons[resource_ID]))), COUNTIF(INDEX(persons[resource_ID],1):persons[[#This Row],[resource_ID]],persons[[#This Row],[resource_ID]]), "")</f>
        <v>1</v>
      </c>
      <c r="D157" s="128" t="s">
        <v>8785</v>
      </c>
      <c r="E157" s="127" t="s">
        <v>8796</v>
      </c>
      <c r="F157" s="127" t="s">
        <v>8797</v>
      </c>
      <c r="G157" s="127"/>
      <c r="H157" s="168"/>
      <c r="I157" s="166" t="s">
        <v>8798</v>
      </c>
      <c r="J157" s="127"/>
    </row>
    <row r="158" spans="1:10" x14ac:dyDescent="0.25">
      <c r="A158" s="127" t="s">
        <v>9301</v>
      </c>
      <c r="B158" s="127" t="s">
        <v>7466</v>
      </c>
      <c r="C158" s="128" cm="1">
        <f t="array" ref="C158">IF(ROW() &lt; ROW(INDEX(persons[resource_ID],ROWS(persons[resource_ID]))), COUNTIF(INDEX(persons[resource_ID],1):persons[[#This Row],[resource_ID]],persons[[#This Row],[resource_ID]]), "")</f>
        <v>2</v>
      </c>
      <c r="D158" s="128" t="s">
        <v>8785</v>
      </c>
      <c r="E158" s="127" t="s">
        <v>8881</v>
      </c>
      <c r="F158" s="127" t="s">
        <v>8882</v>
      </c>
      <c r="G158" s="127" t="s">
        <v>8883</v>
      </c>
      <c r="H158" s="168"/>
      <c r="I158" s="179" t="s">
        <v>8911</v>
      </c>
      <c r="J158" s="127"/>
    </row>
    <row r="159" spans="1:10" x14ac:dyDescent="0.25">
      <c r="A159" s="127" t="s">
        <v>9301</v>
      </c>
      <c r="B159" s="127" t="s">
        <v>7466</v>
      </c>
      <c r="C159" s="128" cm="1">
        <f t="array" ref="C159">IF(ROW() &lt; ROW(INDEX(persons[resource_ID],ROWS(persons[resource_ID]))), COUNTIF(INDEX(persons[resource_ID],1):persons[[#This Row],[resource_ID]],persons[[#This Row],[resource_ID]]), "")</f>
        <v>3</v>
      </c>
      <c r="D159" s="128" t="s">
        <v>8785</v>
      </c>
      <c r="E159" s="127" t="s">
        <v>8884</v>
      </c>
      <c r="F159" s="127" t="s">
        <v>8885</v>
      </c>
      <c r="G159" s="127"/>
      <c r="H159" s="168"/>
      <c r="I159" s="179" t="s">
        <v>8912</v>
      </c>
      <c r="J159" s="127"/>
    </row>
    <row r="160" spans="1:10" x14ac:dyDescent="0.25">
      <c r="A160" s="127" t="s">
        <v>9301</v>
      </c>
      <c r="B160" s="127" t="s">
        <v>7466</v>
      </c>
      <c r="C160" s="128" cm="1">
        <f t="array" ref="C160">IF(ROW() &lt; ROW(INDEX(persons[resource_ID],ROWS(persons[resource_ID]))), COUNTIF(INDEX(persons[resource_ID],1):persons[[#This Row],[resource_ID]],persons[[#This Row],[resource_ID]]), "")</f>
        <v>4</v>
      </c>
      <c r="D160" s="128" t="s">
        <v>8785</v>
      </c>
      <c r="E160" s="127" t="s">
        <v>8886</v>
      </c>
      <c r="F160" s="127" t="s">
        <v>8887</v>
      </c>
      <c r="G160" s="127"/>
      <c r="H160" s="168"/>
      <c r="I160" s="179" t="s">
        <v>8913</v>
      </c>
      <c r="J160" s="127"/>
    </row>
    <row r="161" spans="1:10" x14ac:dyDescent="0.25">
      <c r="A161" s="127" t="s">
        <v>9301</v>
      </c>
      <c r="B161" s="127" t="s">
        <v>7466</v>
      </c>
      <c r="C161" s="128" cm="1">
        <f t="array" ref="C161">IF(ROW() &lt; ROW(INDEX(persons[resource_ID],ROWS(persons[resource_ID]))), COUNTIF(INDEX(persons[resource_ID],1):persons[[#This Row],[resource_ID]],persons[[#This Row],[resource_ID]]), "")</f>
        <v>5</v>
      </c>
      <c r="D161" s="128" t="s">
        <v>8785</v>
      </c>
      <c r="E161" s="127" t="s">
        <v>8888</v>
      </c>
      <c r="F161" s="127" t="s">
        <v>8889</v>
      </c>
      <c r="G161" s="127"/>
      <c r="H161" s="168"/>
      <c r="I161" s="179" t="s">
        <v>8914</v>
      </c>
      <c r="J161" s="127"/>
    </row>
    <row r="162" spans="1:10" x14ac:dyDescent="0.25">
      <c r="A162" s="127" t="s">
        <v>9302</v>
      </c>
      <c r="B162" s="127" t="s">
        <v>7466</v>
      </c>
      <c r="C162" s="128" cm="1">
        <f t="array" ref="C162">IF(ROW() &lt; ROW(INDEX(persons[resource_ID],ROWS(persons[resource_ID]))), COUNTIF(INDEX(persons[resource_ID],1):persons[[#This Row],[resource_ID]],persons[[#This Row],[resource_ID]]), "")</f>
        <v>1</v>
      </c>
      <c r="D162" s="128" t="s">
        <v>8785</v>
      </c>
      <c r="E162" s="127" t="s">
        <v>8796</v>
      </c>
      <c r="F162" s="127" t="s">
        <v>8797</v>
      </c>
      <c r="G162" s="127"/>
      <c r="H162" s="168"/>
      <c r="I162" s="166" t="s">
        <v>8798</v>
      </c>
      <c r="J162" s="127"/>
    </row>
    <row r="163" spans="1:10" x14ac:dyDescent="0.25">
      <c r="A163" s="127" t="s">
        <v>9302</v>
      </c>
      <c r="B163" s="127" t="s">
        <v>7466</v>
      </c>
      <c r="C163" s="128" cm="1">
        <f t="array" ref="C163">IF(ROW() &lt; ROW(INDEX(persons[resource_ID],ROWS(persons[resource_ID]))), COUNTIF(INDEX(persons[resource_ID],1):persons[[#This Row],[resource_ID]],persons[[#This Row],[resource_ID]]), "")</f>
        <v>2</v>
      </c>
      <c r="D163" s="128" t="s">
        <v>8785</v>
      </c>
      <c r="E163" s="127" t="s">
        <v>8881</v>
      </c>
      <c r="F163" s="127" t="s">
        <v>8882</v>
      </c>
      <c r="G163" s="127" t="s">
        <v>8883</v>
      </c>
      <c r="H163" s="168"/>
      <c r="I163" s="179" t="s">
        <v>8911</v>
      </c>
      <c r="J163" s="127"/>
    </row>
    <row r="164" spans="1:10" x14ac:dyDescent="0.25">
      <c r="A164" s="127" t="s">
        <v>9302</v>
      </c>
      <c r="B164" s="127" t="s">
        <v>7466</v>
      </c>
      <c r="C164" s="128" cm="1">
        <f t="array" ref="C164">IF(ROW() &lt; ROW(INDEX(persons[resource_ID],ROWS(persons[resource_ID]))), COUNTIF(INDEX(persons[resource_ID],1):persons[[#This Row],[resource_ID]],persons[[#This Row],[resource_ID]]), "")</f>
        <v>3</v>
      </c>
      <c r="D164" s="128" t="s">
        <v>8785</v>
      </c>
      <c r="E164" s="127" t="s">
        <v>8884</v>
      </c>
      <c r="F164" s="127" t="s">
        <v>8885</v>
      </c>
      <c r="G164" s="127"/>
      <c r="H164" s="168"/>
      <c r="I164" s="179" t="s">
        <v>8912</v>
      </c>
      <c r="J164" s="127"/>
    </row>
    <row r="165" spans="1:10" x14ac:dyDescent="0.25">
      <c r="A165" s="127" t="s">
        <v>9302</v>
      </c>
      <c r="B165" s="127" t="s">
        <v>7466</v>
      </c>
      <c r="C165" s="128" cm="1">
        <f t="array" ref="C165">IF(ROW() &lt; ROW(INDEX(persons[resource_ID],ROWS(persons[resource_ID]))), COUNTIF(INDEX(persons[resource_ID],1):persons[[#This Row],[resource_ID]],persons[[#This Row],[resource_ID]]), "")</f>
        <v>4</v>
      </c>
      <c r="D165" s="128" t="s">
        <v>8785</v>
      </c>
      <c r="E165" s="127" t="s">
        <v>8886</v>
      </c>
      <c r="F165" s="127" t="s">
        <v>8887</v>
      </c>
      <c r="G165" s="127"/>
      <c r="H165" s="168"/>
      <c r="I165" s="179" t="s">
        <v>8913</v>
      </c>
      <c r="J165" s="127"/>
    </row>
    <row r="166" spans="1:10" x14ac:dyDescent="0.25">
      <c r="A166" s="127" t="s">
        <v>9302</v>
      </c>
      <c r="B166" s="127" t="s">
        <v>7466</v>
      </c>
      <c r="C166" s="128" cm="1">
        <f t="array" ref="C166">IF(ROW() &lt; ROW(INDEX(persons[resource_ID],ROWS(persons[resource_ID]))), COUNTIF(INDEX(persons[resource_ID],1):persons[[#This Row],[resource_ID]],persons[[#This Row],[resource_ID]]), "")</f>
        <v>5</v>
      </c>
      <c r="D166" s="128" t="s">
        <v>8785</v>
      </c>
      <c r="E166" s="127" t="s">
        <v>8888</v>
      </c>
      <c r="F166" s="127" t="s">
        <v>8889</v>
      </c>
      <c r="G166" s="127"/>
      <c r="H166" s="168"/>
      <c r="I166" s="179" t="s">
        <v>8914</v>
      </c>
      <c r="J166" s="127"/>
    </row>
    <row r="167" spans="1:10" x14ac:dyDescent="0.25">
      <c r="A167" s="127" t="s">
        <v>9303</v>
      </c>
      <c r="B167" s="127" t="s">
        <v>7466</v>
      </c>
      <c r="C167" s="128" cm="1">
        <f t="array" ref="C167">IF(ROW() &lt; ROW(INDEX(persons[resource_ID],ROWS(persons[resource_ID]))), COUNTIF(INDEX(persons[resource_ID],1):persons[[#This Row],[resource_ID]],persons[[#This Row],[resource_ID]]), "")</f>
        <v>1</v>
      </c>
      <c r="D167" s="128" t="s">
        <v>8785</v>
      </c>
      <c r="E167" s="127" t="s">
        <v>8796</v>
      </c>
      <c r="F167" s="127" t="s">
        <v>8797</v>
      </c>
      <c r="G167" s="127"/>
      <c r="H167" s="168"/>
      <c r="I167" s="166" t="s">
        <v>8798</v>
      </c>
      <c r="J167" s="127"/>
    </row>
    <row r="168" spans="1:10" x14ac:dyDescent="0.25">
      <c r="A168" s="127" t="s">
        <v>9303</v>
      </c>
      <c r="B168" s="127" t="s">
        <v>7466</v>
      </c>
      <c r="C168" s="128" cm="1">
        <f t="array" ref="C168">IF(ROW() &lt; ROW(INDEX(persons[resource_ID],ROWS(persons[resource_ID]))), COUNTIF(INDEX(persons[resource_ID],1):persons[[#This Row],[resource_ID]],persons[[#This Row],[resource_ID]]), "")</f>
        <v>2</v>
      </c>
      <c r="D168" s="128" t="s">
        <v>8785</v>
      </c>
      <c r="E168" s="127" t="s">
        <v>8881</v>
      </c>
      <c r="F168" s="127" t="s">
        <v>8882</v>
      </c>
      <c r="G168" s="127" t="s">
        <v>8883</v>
      </c>
      <c r="H168" s="168"/>
      <c r="I168" s="179" t="s">
        <v>8911</v>
      </c>
      <c r="J168" s="127"/>
    </row>
    <row r="169" spans="1:10" x14ac:dyDescent="0.25">
      <c r="A169" s="127" t="s">
        <v>9303</v>
      </c>
      <c r="B169" s="127" t="s">
        <v>7466</v>
      </c>
      <c r="C169" s="128" cm="1">
        <f t="array" ref="C169">IF(ROW() &lt; ROW(INDEX(persons[resource_ID],ROWS(persons[resource_ID]))), COUNTIF(INDEX(persons[resource_ID],1):persons[[#This Row],[resource_ID]],persons[[#This Row],[resource_ID]]), "")</f>
        <v>3</v>
      </c>
      <c r="D169" s="128" t="s">
        <v>8785</v>
      </c>
      <c r="E169" s="127" t="s">
        <v>8884</v>
      </c>
      <c r="F169" s="127" t="s">
        <v>8885</v>
      </c>
      <c r="G169" s="127"/>
      <c r="H169" s="168"/>
      <c r="I169" s="179" t="s">
        <v>8912</v>
      </c>
      <c r="J169" s="127"/>
    </row>
    <row r="170" spans="1:10" x14ac:dyDescent="0.25">
      <c r="A170" s="127" t="s">
        <v>9303</v>
      </c>
      <c r="B170" s="127" t="s">
        <v>7466</v>
      </c>
      <c r="C170" s="128" cm="1">
        <f t="array" ref="C170">IF(ROW() &lt; ROW(INDEX(persons[resource_ID],ROWS(persons[resource_ID]))), COUNTIF(INDEX(persons[resource_ID],1):persons[[#This Row],[resource_ID]],persons[[#This Row],[resource_ID]]), "")</f>
        <v>4</v>
      </c>
      <c r="D170" s="128" t="s">
        <v>8785</v>
      </c>
      <c r="E170" s="127" t="s">
        <v>8886</v>
      </c>
      <c r="F170" s="127" t="s">
        <v>8887</v>
      </c>
      <c r="G170" s="127"/>
      <c r="H170" s="168"/>
      <c r="I170" s="179" t="s">
        <v>8913</v>
      </c>
      <c r="J170" s="127"/>
    </row>
    <row r="171" spans="1:10" x14ac:dyDescent="0.25">
      <c r="A171" s="127" t="s">
        <v>9303</v>
      </c>
      <c r="B171" s="127" t="s">
        <v>7466</v>
      </c>
      <c r="C171" s="128" cm="1">
        <f t="array" ref="C171">IF(ROW() &lt; ROW(INDEX(persons[resource_ID],ROWS(persons[resource_ID]))), COUNTIF(INDEX(persons[resource_ID],1):persons[[#This Row],[resource_ID]],persons[[#This Row],[resource_ID]]), "")</f>
        <v>5</v>
      </c>
      <c r="D171" s="128" t="s">
        <v>8785</v>
      </c>
      <c r="E171" s="127" t="s">
        <v>8888</v>
      </c>
      <c r="F171" s="127" t="s">
        <v>8889</v>
      </c>
      <c r="G171" s="127"/>
      <c r="H171" s="168"/>
      <c r="I171" s="179" t="s">
        <v>8914</v>
      </c>
      <c r="J171" s="127"/>
    </row>
    <row r="172" spans="1:10" x14ac:dyDescent="0.25">
      <c r="A172" s="127" t="s">
        <v>9304</v>
      </c>
      <c r="B172" s="127" t="s">
        <v>7466</v>
      </c>
      <c r="C172" s="128" cm="1">
        <f t="array" ref="C172">IF(ROW() &lt; ROW(INDEX(persons[resource_ID],ROWS(persons[resource_ID]))), COUNTIF(INDEX(persons[resource_ID],1):persons[[#This Row],[resource_ID]],persons[[#This Row],[resource_ID]]), "")</f>
        <v>1</v>
      </c>
      <c r="D172" s="128" t="s">
        <v>8785</v>
      </c>
      <c r="E172" s="127" t="s">
        <v>8796</v>
      </c>
      <c r="F172" s="127" t="s">
        <v>8797</v>
      </c>
      <c r="G172" s="127"/>
      <c r="H172" s="168"/>
      <c r="I172" s="166" t="s">
        <v>8798</v>
      </c>
      <c r="J172" s="127"/>
    </row>
    <row r="173" spans="1:10" x14ac:dyDescent="0.25">
      <c r="A173" s="127" t="s">
        <v>9304</v>
      </c>
      <c r="B173" s="127" t="s">
        <v>7466</v>
      </c>
      <c r="C173" s="128" cm="1">
        <f t="array" ref="C173">IF(ROW() &lt; ROW(INDEX(persons[resource_ID],ROWS(persons[resource_ID]))), COUNTIF(INDEX(persons[resource_ID],1):persons[[#This Row],[resource_ID]],persons[[#This Row],[resource_ID]]), "")</f>
        <v>2</v>
      </c>
      <c r="D173" s="128" t="s">
        <v>8785</v>
      </c>
      <c r="E173" s="127" t="s">
        <v>8881</v>
      </c>
      <c r="F173" s="127" t="s">
        <v>8882</v>
      </c>
      <c r="G173" s="127" t="s">
        <v>8883</v>
      </c>
      <c r="H173" s="168"/>
      <c r="I173" s="179" t="s">
        <v>8911</v>
      </c>
      <c r="J173" s="127"/>
    </row>
    <row r="174" spans="1:10" x14ac:dyDescent="0.25">
      <c r="A174" s="127" t="s">
        <v>9304</v>
      </c>
      <c r="B174" s="127" t="s">
        <v>7466</v>
      </c>
      <c r="C174" s="128" cm="1">
        <f t="array" ref="C174">IF(ROW() &lt; ROW(INDEX(persons[resource_ID],ROWS(persons[resource_ID]))), COUNTIF(INDEX(persons[resource_ID],1):persons[[#This Row],[resource_ID]],persons[[#This Row],[resource_ID]]), "")</f>
        <v>3</v>
      </c>
      <c r="D174" s="128" t="s">
        <v>8785</v>
      </c>
      <c r="E174" s="127" t="s">
        <v>8884</v>
      </c>
      <c r="F174" s="127" t="s">
        <v>8885</v>
      </c>
      <c r="G174" s="127"/>
      <c r="H174" s="168"/>
      <c r="I174" s="179" t="s">
        <v>8912</v>
      </c>
      <c r="J174" s="127"/>
    </row>
    <row r="175" spans="1:10" x14ac:dyDescent="0.25">
      <c r="A175" s="127" t="s">
        <v>9304</v>
      </c>
      <c r="B175" s="127" t="s">
        <v>7466</v>
      </c>
      <c r="C175" s="128" cm="1">
        <f t="array" ref="C175">IF(ROW() &lt; ROW(INDEX(persons[resource_ID],ROWS(persons[resource_ID]))), COUNTIF(INDEX(persons[resource_ID],1):persons[[#This Row],[resource_ID]],persons[[#This Row],[resource_ID]]), "")</f>
        <v>4</v>
      </c>
      <c r="D175" s="128" t="s">
        <v>8785</v>
      </c>
      <c r="E175" s="127" t="s">
        <v>8886</v>
      </c>
      <c r="F175" s="127" t="s">
        <v>8887</v>
      </c>
      <c r="G175" s="127"/>
      <c r="H175" s="168"/>
      <c r="I175" s="179" t="s">
        <v>8913</v>
      </c>
      <c r="J175" s="127"/>
    </row>
    <row r="176" spans="1:10" x14ac:dyDescent="0.25">
      <c r="A176" s="127" t="s">
        <v>9304</v>
      </c>
      <c r="B176" s="127" t="s">
        <v>7466</v>
      </c>
      <c r="C176" s="128" cm="1">
        <f t="array" ref="C176">IF(ROW() &lt; ROW(INDEX(persons[resource_ID],ROWS(persons[resource_ID]))), COUNTIF(INDEX(persons[resource_ID],1):persons[[#This Row],[resource_ID]],persons[[#This Row],[resource_ID]]), "")</f>
        <v>5</v>
      </c>
      <c r="D176" s="128" t="s">
        <v>8785</v>
      </c>
      <c r="E176" s="127" t="s">
        <v>8888</v>
      </c>
      <c r="F176" s="127" t="s">
        <v>8889</v>
      </c>
      <c r="G176" s="127"/>
      <c r="H176" s="168"/>
      <c r="I176" s="179" t="s">
        <v>8914</v>
      </c>
      <c r="J176" s="127"/>
    </row>
    <row r="177" spans="1:10" x14ac:dyDescent="0.25">
      <c r="A177" s="127" t="s">
        <v>9305</v>
      </c>
      <c r="B177" s="127" t="s">
        <v>7466</v>
      </c>
      <c r="C177" s="128" cm="1">
        <f t="array" ref="C177">IF(ROW() &lt; ROW(INDEX(persons[resource_ID],ROWS(persons[resource_ID]))), COUNTIF(INDEX(persons[resource_ID],1):persons[[#This Row],[resource_ID]],persons[[#This Row],[resource_ID]]), "")</f>
        <v>1</v>
      </c>
      <c r="D177" s="128" t="s">
        <v>8785</v>
      </c>
      <c r="E177" s="127" t="s">
        <v>8796</v>
      </c>
      <c r="F177" s="127" t="s">
        <v>8797</v>
      </c>
      <c r="G177" s="127"/>
      <c r="H177" s="168"/>
      <c r="I177" s="166" t="s">
        <v>8798</v>
      </c>
      <c r="J177" s="127"/>
    </row>
    <row r="178" spans="1:10" x14ac:dyDescent="0.25">
      <c r="A178" s="127" t="s">
        <v>9305</v>
      </c>
      <c r="B178" s="127" t="s">
        <v>7466</v>
      </c>
      <c r="C178" s="128" cm="1">
        <f t="array" ref="C178">IF(ROW() &lt; ROW(INDEX(persons[resource_ID],ROWS(persons[resource_ID]))), COUNTIF(INDEX(persons[resource_ID],1):persons[[#This Row],[resource_ID]],persons[[#This Row],[resource_ID]]), "")</f>
        <v>2</v>
      </c>
      <c r="D178" s="128" t="s">
        <v>8785</v>
      </c>
      <c r="E178" s="127" t="s">
        <v>8881</v>
      </c>
      <c r="F178" s="127" t="s">
        <v>8882</v>
      </c>
      <c r="G178" s="127" t="s">
        <v>8883</v>
      </c>
      <c r="H178" s="168"/>
      <c r="I178" s="179" t="s">
        <v>8911</v>
      </c>
      <c r="J178" s="127"/>
    </row>
    <row r="179" spans="1:10" x14ac:dyDescent="0.25">
      <c r="A179" s="127" t="s">
        <v>9305</v>
      </c>
      <c r="B179" s="127" t="s">
        <v>7466</v>
      </c>
      <c r="C179" s="128" cm="1">
        <f t="array" ref="C179">IF(ROW() &lt; ROW(INDEX(persons[resource_ID],ROWS(persons[resource_ID]))), COUNTIF(INDEX(persons[resource_ID],1):persons[[#This Row],[resource_ID]],persons[[#This Row],[resource_ID]]), "")</f>
        <v>3</v>
      </c>
      <c r="D179" s="128" t="s">
        <v>8785</v>
      </c>
      <c r="E179" s="127" t="s">
        <v>8884</v>
      </c>
      <c r="F179" s="127" t="s">
        <v>8885</v>
      </c>
      <c r="G179" s="127"/>
      <c r="H179" s="168"/>
      <c r="I179" s="179" t="s">
        <v>8912</v>
      </c>
      <c r="J179" s="127"/>
    </row>
    <row r="180" spans="1:10" x14ac:dyDescent="0.25">
      <c r="A180" s="127" t="s">
        <v>9305</v>
      </c>
      <c r="B180" s="127" t="s">
        <v>7466</v>
      </c>
      <c r="C180" s="128" cm="1">
        <f t="array" ref="C180">IF(ROW() &lt; ROW(INDEX(persons[resource_ID],ROWS(persons[resource_ID]))), COUNTIF(INDEX(persons[resource_ID],1):persons[[#This Row],[resource_ID]],persons[[#This Row],[resource_ID]]), "")</f>
        <v>4</v>
      </c>
      <c r="D180" s="128" t="s">
        <v>8785</v>
      </c>
      <c r="E180" s="127" t="s">
        <v>8886</v>
      </c>
      <c r="F180" s="127" t="s">
        <v>8887</v>
      </c>
      <c r="G180" s="127"/>
      <c r="H180" s="168"/>
      <c r="I180" s="179" t="s">
        <v>8913</v>
      </c>
      <c r="J180" s="127"/>
    </row>
    <row r="181" spans="1:10" x14ac:dyDescent="0.25">
      <c r="A181" s="127" t="s">
        <v>9305</v>
      </c>
      <c r="B181" s="127" t="s">
        <v>7466</v>
      </c>
      <c r="C181" s="128" cm="1">
        <f t="array" ref="C181">IF(ROW() &lt; ROW(INDEX(persons[resource_ID],ROWS(persons[resource_ID]))), COUNTIF(INDEX(persons[resource_ID],1):persons[[#This Row],[resource_ID]],persons[[#This Row],[resource_ID]]), "")</f>
        <v>5</v>
      </c>
      <c r="D181" s="128" t="s">
        <v>8785</v>
      </c>
      <c r="E181" s="127" t="s">
        <v>8888</v>
      </c>
      <c r="F181" s="127" t="s">
        <v>8889</v>
      </c>
      <c r="G181" s="127"/>
      <c r="H181" s="168"/>
      <c r="I181" s="179" t="s">
        <v>8914</v>
      </c>
      <c r="J181" s="127"/>
    </row>
    <row r="182" spans="1:10" x14ac:dyDescent="0.25">
      <c r="A182" s="127" t="s">
        <v>9306</v>
      </c>
      <c r="B182" s="127" t="s">
        <v>7466</v>
      </c>
      <c r="C182" s="128" cm="1">
        <f t="array" ref="C182">IF(ROW() &lt; ROW(INDEX(persons[resource_ID],ROWS(persons[resource_ID]))), COUNTIF(INDEX(persons[resource_ID],1):persons[[#This Row],[resource_ID]],persons[[#This Row],[resource_ID]]), "")</f>
        <v>1</v>
      </c>
      <c r="D182" s="128" t="s">
        <v>8785</v>
      </c>
      <c r="E182" s="127" t="s">
        <v>8796</v>
      </c>
      <c r="F182" s="127" t="s">
        <v>8797</v>
      </c>
      <c r="G182" s="127"/>
      <c r="H182" s="168"/>
      <c r="I182" s="166" t="s">
        <v>8798</v>
      </c>
      <c r="J182" s="127"/>
    </row>
    <row r="183" spans="1:10" x14ac:dyDescent="0.25">
      <c r="A183" s="127" t="s">
        <v>9306</v>
      </c>
      <c r="B183" s="127" t="s">
        <v>7466</v>
      </c>
      <c r="C183" s="128" cm="1">
        <f t="array" ref="C183">IF(ROW() &lt; ROW(INDEX(persons[resource_ID],ROWS(persons[resource_ID]))), COUNTIF(INDEX(persons[resource_ID],1):persons[[#This Row],[resource_ID]],persons[[#This Row],[resource_ID]]), "")</f>
        <v>2</v>
      </c>
      <c r="D183" s="128" t="s">
        <v>8785</v>
      </c>
      <c r="E183" s="127" t="s">
        <v>8881</v>
      </c>
      <c r="F183" s="127" t="s">
        <v>8882</v>
      </c>
      <c r="G183" s="127" t="s">
        <v>8883</v>
      </c>
      <c r="H183" s="168"/>
      <c r="I183" s="179" t="s">
        <v>8911</v>
      </c>
      <c r="J183" s="127"/>
    </row>
    <row r="184" spans="1:10" x14ac:dyDescent="0.25">
      <c r="A184" s="127" t="s">
        <v>9306</v>
      </c>
      <c r="B184" s="127" t="s">
        <v>7466</v>
      </c>
      <c r="C184" s="128" cm="1">
        <f t="array" ref="C184">IF(ROW() &lt; ROW(INDEX(persons[resource_ID],ROWS(persons[resource_ID]))), COUNTIF(INDEX(persons[resource_ID],1):persons[[#This Row],[resource_ID]],persons[[#This Row],[resource_ID]]), "")</f>
        <v>3</v>
      </c>
      <c r="D184" s="128" t="s">
        <v>8785</v>
      </c>
      <c r="E184" s="127" t="s">
        <v>8884</v>
      </c>
      <c r="F184" s="127" t="s">
        <v>8885</v>
      </c>
      <c r="G184" s="127"/>
      <c r="H184" s="168"/>
      <c r="I184" s="179" t="s">
        <v>8912</v>
      </c>
      <c r="J184" s="127"/>
    </row>
    <row r="185" spans="1:10" x14ac:dyDescent="0.25">
      <c r="A185" s="127" t="s">
        <v>9306</v>
      </c>
      <c r="B185" s="127" t="s">
        <v>7466</v>
      </c>
      <c r="C185" s="128" cm="1">
        <f t="array" ref="C185">IF(ROW() &lt; ROW(INDEX(persons[resource_ID],ROWS(persons[resource_ID]))), COUNTIF(INDEX(persons[resource_ID],1):persons[[#This Row],[resource_ID]],persons[[#This Row],[resource_ID]]), "")</f>
        <v>4</v>
      </c>
      <c r="D185" s="128" t="s">
        <v>8785</v>
      </c>
      <c r="E185" s="127" t="s">
        <v>8886</v>
      </c>
      <c r="F185" s="127" t="s">
        <v>8887</v>
      </c>
      <c r="G185" s="127"/>
      <c r="H185" s="168"/>
      <c r="I185" s="179" t="s">
        <v>8913</v>
      </c>
      <c r="J185" s="127"/>
    </row>
    <row r="186" spans="1:10" x14ac:dyDescent="0.25">
      <c r="A186" s="127" t="s">
        <v>9306</v>
      </c>
      <c r="B186" s="127" t="s">
        <v>7466</v>
      </c>
      <c r="C186" s="128" cm="1">
        <f t="array" ref="C186">IF(ROW() &lt; ROW(INDEX(persons[resource_ID],ROWS(persons[resource_ID]))), COUNTIF(INDEX(persons[resource_ID],1):persons[[#This Row],[resource_ID]],persons[[#This Row],[resource_ID]]), "")</f>
        <v>5</v>
      </c>
      <c r="D186" s="128" t="s">
        <v>8785</v>
      </c>
      <c r="E186" s="127" t="s">
        <v>8888</v>
      </c>
      <c r="F186" s="127" t="s">
        <v>8889</v>
      </c>
      <c r="G186" s="127"/>
      <c r="H186" s="168"/>
      <c r="I186" s="179" t="s">
        <v>8914</v>
      </c>
      <c r="J186" s="127"/>
    </row>
    <row r="187" spans="1:10" x14ac:dyDescent="0.25">
      <c r="A187" s="127" t="s">
        <v>9307</v>
      </c>
      <c r="B187" s="127" t="s">
        <v>7466</v>
      </c>
      <c r="C187" s="128" cm="1">
        <f t="array" ref="C187">IF(ROW() &lt; ROW(INDEX(persons[resource_ID],ROWS(persons[resource_ID]))), COUNTIF(INDEX(persons[resource_ID],1):persons[[#This Row],[resource_ID]],persons[[#This Row],[resource_ID]]), "")</f>
        <v>1</v>
      </c>
      <c r="D187" s="128" t="s">
        <v>8785</v>
      </c>
      <c r="E187" s="127" t="s">
        <v>8796</v>
      </c>
      <c r="F187" s="127" t="s">
        <v>8797</v>
      </c>
      <c r="G187" s="127"/>
      <c r="H187" s="168"/>
      <c r="I187" s="166" t="s">
        <v>8798</v>
      </c>
      <c r="J187" s="127"/>
    </row>
    <row r="188" spans="1:10" x14ac:dyDescent="0.25">
      <c r="A188" s="127" t="s">
        <v>9307</v>
      </c>
      <c r="B188" s="127" t="s">
        <v>7466</v>
      </c>
      <c r="C188" s="128" cm="1">
        <f t="array" ref="C188">IF(ROW() &lt; ROW(INDEX(persons[resource_ID],ROWS(persons[resource_ID]))), COUNTIF(INDEX(persons[resource_ID],1):persons[[#This Row],[resource_ID]],persons[[#This Row],[resource_ID]]), "")</f>
        <v>2</v>
      </c>
      <c r="D188" s="128" t="s">
        <v>8785</v>
      </c>
      <c r="E188" s="127" t="s">
        <v>8881</v>
      </c>
      <c r="F188" s="127" t="s">
        <v>8882</v>
      </c>
      <c r="G188" s="127" t="s">
        <v>8883</v>
      </c>
      <c r="H188" s="168"/>
      <c r="I188" s="179" t="s">
        <v>8911</v>
      </c>
      <c r="J188" s="127"/>
    </row>
    <row r="189" spans="1:10" x14ac:dyDescent="0.25">
      <c r="A189" s="127" t="s">
        <v>9307</v>
      </c>
      <c r="B189" s="127" t="s">
        <v>7466</v>
      </c>
      <c r="C189" s="128" cm="1">
        <f t="array" ref="C189">IF(ROW() &lt; ROW(INDEX(persons[resource_ID],ROWS(persons[resource_ID]))), COUNTIF(INDEX(persons[resource_ID],1):persons[[#This Row],[resource_ID]],persons[[#This Row],[resource_ID]]), "")</f>
        <v>3</v>
      </c>
      <c r="D189" s="128" t="s">
        <v>8785</v>
      </c>
      <c r="E189" s="127" t="s">
        <v>8884</v>
      </c>
      <c r="F189" s="127" t="s">
        <v>8885</v>
      </c>
      <c r="G189" s="127"/>
      <c r="H189" s="168"/>
      <c r="I189" s="179" t="s">
        <v>8912</v>
      </c>
      <c r="J189" s="127"/>
    </row>
    <row r="190" spans="1:10" x14ac:dyDescent="0.25">
      <c r="A190" s="127" t="s">
        <v>9307</v>
      </c>
      <c r="B190" s="127" t="s">
        <v>7466</v>
      </c>
      <c r="C190" s="128" cm="1">
        <f t="array" ref="C190">IF(ROW() &lt; ROW(INDEX(persons[resource_ID],ROWS(persons[resource_ID]))), COUNTIF(INDEX(persons[resource_ID],1):persons[[#This Row],[resource_ID]],persons[[#This Row],[resource_ID]]), "")</f>
        <v>4</v>
      </c>
      <c r="D190" s="128" t="s">
        <v>8785</v>
      </c>
      <c r="E190" s="127" t="s">
        <v>8886</v>
      </c>
      <c r="F190" s="127" t="s">
        <v>8887</v>
      </c>
      <c r="G190" s="127"/>
      <c r="H190" s="168"/>
      <c r="I190" s="179" t="s">
        <v>8913</v>
      </c>
      <c r="J190" s="127"/>
    </row>
    <row r="191" spans="1:10" x14ac:dyDescent="0.25">
      <c r="A191" s="127" t="s">
        <v>9307</v>
      </c>
      <c r="B191" s="127" t="s">
        <v>7466</v>
      </c>
      <c r="C191" s="128" cm="1">
        <f t="array" ref="C191">IF(ROW() &lt; ROW(INDEX(persons[resource_ID],ROWS(persons[resource_ID]))), COUNTIF(INDEX(persons[resource_ID],1):persons[[#This Row],[resource_ID]],persons[[#This Row],[resource_ID]]), "")</f>
        <v>5</v>
      </c>
      <c r="D191" s="128" t="s">
        <v>8785</v>
      </c>
      <c r="E191" s="127" t="s">
        <v>8888</v>
      </c>
      <c r="F191" s="127" t="s">
        <v>8889</v>
      </c>
      <c r="G191" s="127"/>
      <c r="H191" s="168"/>
      <c r="I191" s="179" t="s">
        <v>8914</v>
      </c>
      <c r="J191" s="127"/>
    </row>
    <row r="192" spans="1:10" x14ac:dyDescent="0.25">
      <c r="A192" s="127" t="s">
        <v>9308</v>
      </c>
      <c r="B192" s="127" t="s">
        <v>7466</v>
      </c>
      <c r="C192" s="128" cm="1">
        <f t="array" ref="C192">IF(ROW() &lt; ROW(INDEX(persons[resource_ID],ROWS(persons[resource_ID]))), COUNTIF(INDEX(persons[resource_ID],1):persons[[#This Row],[resource_ID]],persons[[#This Row],[resource_ID]]), "")</f>
        <v>1</v>
      </c>
      <c r="D192" s="128" t="s">
        <v>8785</v>
      </c>
      <c r="E192" s="127" t="s">
        <v>8796</v>
      </c>
      <c r="F192" s="127" t="s">
        <v>8797</v>
      </c>
      <c r="G192" s="127"/>
      <c r="H192" s="168"/>
      <c r="I192" s="166" t="s">
        <v>8798</v>
      </c>
      <c r="J192" s="127"/>
    </row>
    <row r="193" spans="1:10" x14ac:dyDescent="0.25">
      <c r="A193" s="127" t="s">
        <v>9308</v>
      </c>
      <c r="B193" s="127" t="s">
        <v>7466</v>
      </c>
      <c r="C193" s="128" cm="1">
        <f t="array" ref="C193">IF(ROW() &lt; ROW(INDEX(persons[resource_ID],ROWS(persons[resource_ID]))), COUNTIF(INDEX(persons[resource_ID],1):persons[[#This Row],[resource_ID]],persons[[#This Row],[resource_ID]]), "")</f>
        <v>2</v>
      </c>
      <c r="D193" s="128" t="s">
        <v>8785</v>
      </c>
      <c r="E193" s="127" t="s">
        <v>8881</v>
      </c>
      <c r="F193" s="127" t="s">
        <v>8882</v>
      </c>
      <c r="G193" s="127" t="s">
        <v>8883</v>
      </c>
      <c r="H193" s="168"/>
      <c r="I193" s="179" t="s">
        <v>8911</v>
      </c>
      <c r="J193" s="127"/>
    </row>
    <row r="194" spans="1:10" x14ac:dyDescent="0.25">
      <c r="A194" s="127" t="s">
        <v>9308</v>
      </c>
      <c r="B194" s="127" t="s">
        <v>7466</v>
      </c>
      <c r="C194" s="128" cm="1">
        <f t="array" ref="C194">IF(ROW() &lt; ROW(INDEX(persons[resource_ID],ROWS(persons[resource_ID]))), COUNTIF(INDEX(persons[resource_ID],1):persons[[#This Row],[resource_ID]],persons[[#This Row],[resource_ID]]), "")</f>
        <v>3</v>
      </c>
      <c r="D194" s="128" t="s">
        <v>8785</v>
      </c>
      <c r="E194" s="127" t="s">
        <v>8884</v>
      </c>
      <c r="F194" s="127" t="s">
        <v>8885</v>
      </c>
      <c r="G194" s="127"/>
      <c r="H194" s="168"/>
      <c r="I194" s="179" t="s">
        <v>8912</v>
      </c>
      <c r="J194" s="127"/>
    </row>
    <row r="195" spans="1:10" x14ac:dyDescent="0.25">
      <c r="A195" s="127" t="s">
        <v>9308</v>
      </c>
      <c r="B195" s="127" t="s">
        <v>7466</v>
      </c>
      <c r="C195" s="128" cm="1">
        <f t="array" ref="C195">IF(ROW() &lt; ROW(INDEX(persons[resource_ID],ROWS(persons[resource_ID]))), COUNTIF(INDEX(persons[resource_ID],1):persons[[#This Row],[resource_ID]],persons[[#This Row],[resource_ID]]), "")</f>
        <v>4</v>
      </c>
      <c r="D195" s="128" t="s">
        <v>8785</v>
      </c>
      <c r="E195" s="127" t="s">
        <v>8886</v>
      </c>
      <c r="F195" s="127" t="s">
        <v>8887</v>
      </c>
      <c r="G195" s="127"/>
      <c r="H195" s="168"/>
      <c r="I195" s="179" t="s">
        <v>8913</v>
      </c>
      <c r="J195" s="127"/>
    </row>
    <row r="196" spans="1:10" x14ac:dyDescent="0.25">
      <c r="A196" s="127" t="s">
        <v>9308</v>
      </c>
      <c r="B196" s="127" t="s">
        <v>7466</v>
      </c>
      <c r="C196" s="128" cm="1">
        <f t="array" ref="C196">IF(ROW() &lt; ROW(INDEX(persons[resource_ID],ROWS(persons[resource_ID]))), COUNTIF(INDEX(persons[resource_ID],1):persons[[#This Row],[resource_ID]],persons[[#This Row],[resource_ID]]), "")</f>
        <v>5</v>
      </c>
      <c r="D196" s="128" t="s">
        <v>8785</v>
      </c>
      <c r="E196" s="127" t="s">
        <v>8888</v>
      </c>
      <c r="F196" s="127" t="s">
        <v>8889</v>
      </c>
      <c r="G196" s="127"/>
      <c r="H196" s="168"/>
      <c r="I196" s="179" t="s">
        <v>8914</v>
      </c>
      <c r="J196" s="127"/>
    </row>
    <row r="197" spans="1:10" x14ac:dyDescent="0.25">
      <c r="A197" s="127" t="s">
        <v>9309</v>
      </c>
      <c r="B197" s="127" t="s">
        <v>7466</v>
      </c>
      <c r="C197" s="128" cm="1">
        <f t="array" ref="C197">IF(ROW() &lt; ROW(INDEX(persons[resource_ID],ROWS(persons[resource_ID]))), COUNTIF(INDEX(persons[resource_ID],1):persons[[#This Row],[resource_ID]],persons[[#This Row],[resource_ID]]), "")</f>
        <v>1</v>
      </c>
      <c r="D197" s="128" t="s">
        <v>8785</v>
      </c>
      <c r="E197" s="127" t="s">
        <v>8796</v>
      </c>
      <c r="F197" s="127" t="s">
        <v>8797</v>
      </c>
      <c r="G197" s="127"/>
      <c r="H197" s="168"/>
      <c r="I197" s="166" t="s">
        <v>8798</v>
      </c>
      <c r="J197" s="127"/>
    </row>
    <row r="198" spans="1:10" x14ac:dyDescent="0.25">
      <c r="A198" s="127" t="s">
        <v>9309</v>
      </c>
      <c r="B198" s="127" t="s">
        <v>7466</v>
      </c>
      <c r="C198" s="128" cm="1">
        <f t="array" ref="C198">IF(ROW() &lt; ROW(INDEX(persons[resource_ID],ROWS(persons[resource_ID]))), COUNTIF(INDEX(persons[resource_ID],1):persons[[#This Row],[resource_ID]],persons[[#This Row],[resource_ID]]), "")</f>
        <v>2</v>
      </c>
      <c r="D198" s="128" t="s">
        <v>8785</v>
      </c>
      <c r="E198" s="127" t="s">
        <v>8881</v>
      </c>
      <c r="F198" s="127" t="s">
        <v>8882</v>
      </c>
      <c r="G198" s="127" t="s">
        <v>8883</v>
      </c>
      <c r="H198" s="168"/>
      <c r="I198" s="179" t="s">
        <v>8911</v>
      </c>
      <c r="J198" s="127"/>
    </row>
    <row r="199" spans="1:10" x14ac:dyDescent="0.25">
      <c r="A199" s="127" t="s">
        <v>9309</v>
      </c>
      <c r="B199" s="127" t="s">
        <v>7466</v>
      </c>
      <c r="C199" s="128" cm="1">
        <f t="array" ref="C199">IF(ROW() &lt; ROW(INDEX(persons[resource_ID],ROWS(persons[resource_ID]))), COUNTIF(INDEX(persons[resource_ID],1):persons[[#This Row],[resource_ID]],persons[[#This Row],[resource_ID]]), "")</f>
        <v>3</v>
      </c>
      <c r="D199" s="128" t="s">
        <v>8785</v>
      </c>
      <c r="E199" s="127" t="s">
        <v>8884</v>
      </c>
      <c r="F199" s="127" t="s">
        <v>8885</v>
      </c>
      <c r="G199" s="127"/>
      <c r="H199" s="168"/>
      <c r="I199" s="179" t="s">
        <v>8912</v>
      </c>
      <c r="J199" s="127"/>
    </row>
    <row r="200" spans="1:10" x14ac:dyDescent="0.25">
      <c r="A200" s="127" t="s">
        <v>9309</v>
      </c>
      <c r="B200" s="127" t="s">
        <v>7466</v>
      </c>
      <c r="C200" s="128" cm="1">
        <f t="array" ref="C200">IF(ROW() &lt; ROW(INDEX(persons[resource_ID],ROWS(persons[resource_ID]))), COUNTIF(INDEX(persons[resource_ID],1):persons[[#This Row],[resource_ID]],persons[[#This Row],[resource_ID]]), "")</f>
        <v>4</v>
      </c>
      <c r="D200" s="128" t="s">
        <v>8785</v>
      </c>
      <c r="E200" s="127" t="s">
        <v>8886</v>
      </c>
      <c r="F200" s="127" t="s">
        <v>8887</v>
      </c>
      <c r="G200" s="127"/>
      <c r="H200" s="168"/>
      <c r="I200" s="179" t="s">
        <v>8913</v>
      </c>
      <c r="J200" s="127"/>
    </row>
    <row r="201" spans="1:10" x14ac:dyDescent="0.25">
      <c r="A201" s="127" t="s">
        <v>9309</v>
      </c>
      <c r="B201" s="127" t="s">
        <v>7466</v>
      </c>
      <c r="C201" s="128" cm="1">
        <f t="array" ref="C201">IF(ROW() &lt; ROW(INDEX(persons[resource_ID],ROWS(persons[resource_ID]))), COUNTIF(INDEX(persons[resource_ID],1):persons[[#This Row],[resource_ID]],persons[[#This Row],[resource_ID]]), "")</f>
        <v>5</v>
      </c>
      <c r="D201" s="128" t="s">
        <v>8785</v>
      </c>
      <c r="E201" s="127" t="s">
        <v>8888</v>
      </c>
      <c r="F201" s="127" t="s">
        <v>8889</v>
      </c>
      <c r="G201" s="127"/>
      <c r="H201" s="168"/>
      <c r="I201" s="179" t="s">
        <v>8914</v>
      </c>
      <c r="J201" s="127"/>
    </row>
    <row r="202" spans="1:10" x14ac:dyDescent="0.25">
      <c r="A202" s="127" t="s">
        <v>9310</v>
      </c>
      <c r="B202" s="127" t="s">
        <v>7466</v>
      </c>
      <c r="C202" s="128" cm="1">
        <f t="array" ref="C202">IF(ROW() &lt; ROW(INDEX(persons[resource_ID],ROWS(persons[resource_ID]))), COUNTIF(INDEX(persons[resource_ID],1):persons[[#This Row],[resource_ID]],persons[[#This Row],[resource_ID]]), "")</f>
        <v>1</v>
      </c>
      <c r="D202" s="128" t="s">
        <v>8785</v>
      </c>
      <c r="E202" s="127" t="s">
        <v>8796</v>
      </c>
      <c r="F202" s="127" t="s">
        <v>8797</v>
      </c>
      <c r="G202" s="127"/>
      <c r="H202" s="168"/>
      <c r="I202" s="166" t="s">
        <v>8798</v>
      </c>
      <c r="J202" s="127"/>
    </row>
    <row r="203" spans="1:10" x14ac:dyDescent="0.25">
      <c r="A203" s="127" t="s">
        <v>9310</v>
      </c>
      <c r="B203" s="127" t="s">
        <v>7466</v>
      </c>
      <c r="C203" s="128" cm="1">
        <f t="array" ref="C203">IF(ROW() &lt; ROW(INDEX(persons[resource_ID],ROWS(persons[resource_ID]))), COUNTIF(INDEX(persons[resource_ID],1):persons[[#This Row],[resource_ID]],persons[[#This Row],[resource_ID]]), "")</f>
        <v>2</v>
      </c>
      <c r="D203" s="128" t="s">
        <v>8785</v>
      </c>
      <c r="E203" s="127" t="s">
        <v>8881</v>
      </c>
      <c r="F203" s="127" t="s">
        <v>8882</v>
      </c>
      <c r="G203" s="127" t="s">
        <v>8883</v>
      </c>
      <c r="H203" s="168"/>
      <c r="I203" s="179" t="s">
        <v>8911</v>
      </c>
      <c r="J203" s="127"/>
    </row>
    <row r="204" spans="1:10" x14ac:dyDescent="0.25">
      <c r="A204" s="127" t="s">
        <v>9310</v>
      </c>
      <c r="B204" s="127" t="s">
        <v>7466</v>
      </c>
      <c r="C204" s="128" cm="1">
        <f t="array" ref="C204">IF(ROW() &lt; ROW(INDEX(persons[resource_ID],ROWS(persons[resource_ID]))), COUNTIF(INDEX(persons[resource_ID],1):persons[[#This Row],[resource_ID]],persons[[#This Row],[resource_ID]]), "")</f>
        <v>3</v>
      </c>
      <c r="D204" s="128" t="s">
        <v>8785</v>
      </c>
      <c r="E204" s="127" t="s">
        <v>8884</v>
      </c>
      <c r="F204" s="127" t="s">
        <v>8885</v>
      </c>
      <c r="G204" s="127"/>
      <c r="H204" s="168"/>
      <c r="I204" s="179" t="s">
        <v>8912</v>
      </c>
      <c r="J204" s="127"/>
    </row>
    <row r="205" spans="1:10" x14ac:dyDescent="0.25">
      <c r="A205" s="127" t="s">
        <v>9310</v>
      </c>
      <c r="B205" s="127" t="s">
        <v>7466</v>
      </c>
      <c r="C205" s="128" cm="1">
        <f t="array" ref="C205">IF(ROW() &lt; ROW(INDEX(persons[resource_ID],ROWS(persons[resource_ID]))), COUNTIF(INDEX(persons[resource_ID],1):persons[[#This Row],[resource_ID]],persons[[#This Row],[resource_ID]]), "")</f>
        <v>4</v>
      </c>
      <c r="D205" s="128" t="s">
        <v>8785</v>
      </c>
      <c r="E205" s="127" t="s">
        <v>8886</v>
      </c>
      <c r="F205" s="127" t="s">
        <v>8887</v>
      </c>
      <c r="G205" s="127"/>
      <c r="H205" s="168"/>
      <c r="I205" s="179" t="s">
        <v>8913</v>
      </c>
      <c r="J205" s="127"/>
    </row>
    <row r="206" spans="1:10" x14ac:dyDescent="0.25">
      <c r="A206" s="127" t="s">
        <v>9310</v>
      </c>
      <c r="B206" s="127" t="s">
        <v>7466</v>
      </c>
      <c r="C206" s="128" cm="1">
        <f t="array" ref="C206">IF(ROW() &lt; ROW(INDEX(persons[resource_ID],ROWS(persons[resource_ID]))), COUNTIF(INDEX(persons[resource_ID],1):persons[[#This Row],[resource_ID]],persons[[#This Row],[resource_ID]]), "")</f>
        <v>5</v>
      </c>
      <c r="D206" s="128" t="s">
        <v>8785</v>
      </c>
      <c r="E206" s="127" t="s">
        <v>8888</v>
      </c>
      <c r="F206" s="127" t="s">
        <v>8889</v>
      </c>
      <c r="G206" s="127"/>
      <c r="H206" s="168"/>
      <c r="I206" s="179" t="s">
        <v>8914</v>
      </c>
      <c r="J206" s="127"/>
    </row>
    <row r="207" spans="1:10" x14ac:dyDescent="0.25">
      <c r="A207" s="127" t="s">
        <v>9311</v>
      </c>
      <c r="B207" s="127" t="s">
        <v>7466</v>
      </c>
      <c r="C207" s="128" cm="1">
        <f t="array" ref="C207">IF(ROW() &lt; ROW(INDEX(persons[resource_ID],ROWS(persons[resource_ID]))), COUNTIF(INDEX(persons[resource_ID],1):persons[[#This Row],[resource_ID]],persons[[#This Row],[resource_ID]]), "")</f>
        <v>1</v>
      </c>
      <c r="D207" s="128" t="s">
        <v>8785</v>
      </c>
      <c r="E207" s="127" t="s">
        <v>8796</v>
      </c>
      <c r="F207" s="127" t="s">
        <v>8797</v>
      </c>
      <c r="G207" s="127"/>
      <c r="H207" s="168"/>
      <c r="I207" s="166" t="s">
        <v>8798</v>
      </c>
      <c r="J207" s="127"/>
    </row>
    <row r="208" spans="1:10" x14ac:dyDescent="0.25">
      <c r="A208" s="127" t="s">
        <v>9311</v>
      </c>
      <c r="B208" s="127" t="s">
        <v>7466</v>
      </c>
      <c r="C208" s="128" cm="1">
        <f t="array" ref="C208">IF(ROW() &lt; ROW(INDEX(persons[resource_ID],ROWS(persons[resource_ID]))), COUNTIF(INDEX(persons[resource_ID],1):persons[[#This Row],[resource_ID]],persons[[#This Row],[resource_ID]]), "")</f>
        <v>2</v>
      </c>
      <c r="D208" s="128" t="s">
        <v>8785</v>
      </c>
      <c r="E208" s="127" t="s">
        <v>8881</v>
      </c>
      <c r="F208" s="127" t="s">
        <v>8882</v>
      </c>
      <c r="G208" s="127" t="s">
        <v>8883</v>
      </c>
      <c r="H208" s="168"/>
      <c r="I208" s="179" t="s">
        <v>8911</v>
      </c>
      <c r="J208" s="127"/>
    </row>
    <row r="209" spans="1:10" x14ac:dyDescent="0.25">
      <c r="A209" s="127" t="s">
        <v>9311</v>
      </c>
      <c r="B209" s="127" t="s">
        <v>7466</v>
      </c>
      <c r="C209" s="128" cm="1">
        <f t="array" ref="C209">IF(ROW() &lt; ROW(INDEX(persons[resource_ID],ROWS(persons[resource_ID]))), COUNTIF(INDEX(persons[resource_ID],1):persons[[#This Row],[resource_ID]],persons[[#This Row],[resource_ID]]), "")</f>
        <v>3</v>
      </c>
      <c r="D209" s="128" t="s">
        <v>8785</v>
      </c>
      <c r="E209" s="127" t="s">
        <v>8884</v>
      </c>
      <c r="F209" s="127" t="s">
        <v>8885</v>
      </c>
      <c r="G209" s="127"/>
      <c r="H209" s="168"/>
      <c r="I209" s="179" t="s">
        <v>8912</v>
      </c>
      <c r="J209" s="127"/>
    </row>
    <row r="210" spans="1:10" x14ac:dyDescent="0.25">
      <c r="A210" s="127" t="s">
        <v>9311</v>
      </c>
      <c r="B210" s="127" t="s">
        <v>7466</v>
      </c>
      <c r="C210" s="128" cm="1">
        <f t="array" ref="C210">IF(ROW() &lt; ROW(INDEX(persons[resource_ID],ROWS(persons[resource_ID]))), COUNTIF(INDEX(persons[resource_ID],1):persons[[#This Row],[resource_ID]],persons[[#This Row],[resource_ID]]), "")</f>
        <v>4</v>
      </c>
      <c r="D210" s="128" t="s">
        <v>8785</v>
      </c>
      <c r="E210" s="127" t="s">
        <v>8886</v>
      </c>
      <c r="F210" s="127" t="s">
        <v>8887</v>
      </c>
      <c r="G210" s="127"/>
      <c r="H210" s="168"/>
      <c r="I210" s="179" t="s">
        <v>8913</v>
      </c>
      <c r="J210" s="127"/>
    </row>
    <row r="211" spans="1:10" x14ac:dyDescent="0.25">
      <c r="A211" s="127" t="s">
        <v>9311</v>
      </c>
      <c r="B211" s="127" t="s">
        <v>7466</v>
      </c>
      <c r="C211" s="128" cm="1">
        <f t="array" ref="C211">IF(ROW() &lt; ROW(INDEX(persons[resource_ID],ROWS(persons[resource_ID]))), COUNTIF(INDEX(persons[resource_ID],1):persons[[#This Row],[resource_ID]],persons[[#This Row],[resource_ID]]), "")</f>
        <v>5</v>
      </c>
      <c r="D211" s="128" t="s">
        <v>8785</v>
      </c>
      <c r="E211" s="127" t="s">
        <v>8888</v>
      </c>
      <c r="F211" s="127" t="s">
        <v>8889</v>
      </c>
      <c r="G211" s="127"/>
      <c r="H211" s="168"/>
      <c r="I211" s="179" t="s">
        <v>8914</v>
      </c>
      <c r="J211" s="127"/>
    </row>
    <row r="212" spans="1:10" x14ac:dyDescent="0.25">
      <c r="A212" s="127" t="s">
        <v>9312</v>
      </c>
      <c r="B212" s="127" t="s">
        <v>7466</v>
      </c>
      <c r="C212" s="128" cm="1">
        <f t="array" ref="C212">IF(ROW() &lt; ROW(INDEX(persons[resource_ID],ROWS(persons[resource_ID]))), COUNTIF(INDEX(persons[resource_ID],1):persons[[#This Row],[resource_ID]],persons[[#This Row],[resource_ID]]), "")</f>
        <v>1</v>
      </c>
      <c r="D212" s="128" t="s">
        <v>8785</v>
      </c>
      <c r="E212" s="127" t="s">
        <v>8796</v>
      </c>
      <c r="F212" s="127" t="s">
        <v>8797</v>
      </c>
      <c r="G212" s="127"/>
      <c r="H212" s="168"/>
      <c r="I212" s="166" t="s">
        <v>8798</v>
      </c>
      <c r="J212" s="127"/>
    </row>
    <row r="213" spans="1:10" x14ac:dyDescent="0.25">
      <c r="A213" s="127" t="s">
        <v>9312</v>
      </c>
      <c r="B213" s="127" t="s">
        <v>7466</v>
      </c>
      <c r="C213" s="128" cm="1">
        <f t="array" ref="C213">IF(ROW() &lt; ROW(INDEX(persons[resource_ID],ROWS(persons[resource_ID]))), COUNTIF(INDEX(persons[resource_ID],1):persons[[#This Row],[resource_ID]],persons[[#This Row],[resource_ID]]), "")</f>
        <v>2</v>
      </c>
      <c r="D213" s="128" t="s">
        <v>8785</v>
      </c>
      <c r="E213" s="127" t="s">
        <v>8881</v>
      </c>
      <c r="F213" s="127" t="s">
        <v>8882</v>
      </c>
      <c r="G213" s="127" t="s">
        <v>8883</v>
      </c>
      <c r="H213" s="168"/>
      <c r="I213" s="179" t="s">
        <v>8911</v>
      </c>
      <c r="J213" s="127"/>
    </row>
    <row r="214" spans="1:10" x14ac:dyDescent="0.25">
      <c r="A214" s="127" t="s">
        <v>9312</v>
      </c>
      <c r="B214" s="127" t="s">
        <v>7466</v>
      </c>
      <c r="C214" s="128" cm="1">
        <f t="array" ref="C214">IF(ROW() &lt; ROW(INDEX(persons[resource_ID],ROWS(persons[resource_ID]))), COUNTIF(INDEX(persons[resource_ID],1):persons[[#This Row],[resource_ID]],persons[[#This Row],[resource_ID]]), "")</f>
        <v>3</v>
      </c>
      <c r="D214" s="128" t="s">
        <v>8785</v>
      </c>
      <c r="E214" s="127" t="s">
        <v>8884</v>
      </c>
      <c r="F214" s="127" t="s">
        <v>8885</v>
      </c>
      <c r="G214" s="127"/>
      <c r="H214" s="168"/>
      <c r="I214" s="179" t="s">
        <v>8912</v>
      </c>
      <c r="J214" s="127"/>
    </row>
    <row r="215" spans="1:10" x14ac:dyDescent="0.25">
      <c r="A215" s="127" t="s">
        <v>9312</v>
      </c>
      <c r="B215" s="127" t="s">
        <v>7466</v>
      </c>
      <c r="C215" s="128" cm="1">
        <f t="array" ref="C215">IF(ROW() &lt; ROW(INDEX(persons[resource_ID],ROWS(persons[resource_ID]))), COUNTIF(INDEX(persons[resource_ID],1):persons[[#This Row],[resource_ID]],persons[[#This Row],[resource_ID]]), "")</f>
        <v>4</v>
      </c>
      <c r="D215" s="128" t="s">
        <v>8785</v>
      </c>
      <c r="E215" s="127" t="s">
        <v>8886</v>
      </c>
      <c r="F215" s="127" t="s">
        <v>8887</v>
      </c>
      <c r="G215" s="127"/>
      <c r="H215" s="168"/>
      <c r="I215" s="179" t="s">
        <v>8913</v>
      </c>
      <c r="J215" s="127"/>
    </row>
    <row r="216" spans="1:10" x14ac:dyDescent="0.25">
      <c r="A216" s="127" t="s">
        <v>9312</v>
      </c>
      <c r="B216" s="127" t="s">
        <v>7466</v>
      </c>
      <c r="C216" s="128" cm="1">
        <f t="array" ref="C216">IF(ROW() &lt; ROW(INDEX(persons[resource_ID],ROWS(persons[resource_ID]))), COUNTIF(INDEX(persons[resource_ID],1):persons[[#This Row],[resource_ID]],persons[[#This Row],[resource_ID]]), "")</f>
        <v>5</v>
      </c>
      <c r="D216" s="128" t="s">
        <v>8785</v>
      </c>
      <c r="E216" s="127" t="s">
        <v>8888</v>
      </c>
      <c r="F216" s="127" t="s">
        <v>8889</v>
      </c>
      <c r="G216" s="127"/>
      <c r="H216" s="168"/>
      <c r="I216" s="179" t="s">
        <v>8914</v>
      </c>
      <c r="J216" s="127"/>
    </row>
    <row r="217" spans="1:10" x14ac:dyDescent="0.25">
      <c r="A217" s="127" t="s">
        <v>9313</v>
      </c>
      <c r="B217" s="127" t="s">
        <v>7466</v>
      </c>
      <c r="C217" s="128" cm="1">
        <f t="array" ref="C217">IF(ROW() &lt; ROW(INDEX(persons[resource_ID],ROWS(persons[resource_ID]))), COUNTIF(INDEX(persons[resource_ID],1):persons[[#This Row],[resource_ID]],persons[[#This Row],[resource_ID]]), "")</f>
        <v>1</v>
      </c>
      <c r="D217" s="128" t="s">
        <v>8785</v>
      </c>
      <c r="E217" s="127" t="s">
        <v>8796</v>
      </c>
      <c r="F217" s="127" t="s">
        <v>8797</v>
      </c>
      <c r="G217" s="127"/>
      <c r="H217" s="168"/>
      <c r="I217" s="166" t="s">
        <v>8798</v>
      </c>
      <c r="J217" s="127"/>
    </row>
    <row r="218" spans="1:10" x14ac:dyDescent="0.25">
      <c r="A218" s="127" t="s">
        <v>9313</v>
      </c>
      <c r="B218" s="127" t="s">
        <v>7466</v>
      </c>
      <c r="C218" s="128" cm="1">
        <f t="array" ref="C218">IF(ROW() &lt; ROW(INDEX(persons[resource_ID],ROWS(persons[resource_ID]))), COUNTIF(INDEX(persons[resource_ID],1):persons[[#This Row],[resource_ID]],persons[[#This Row],[resource_ID]]), "")</f>
        <v>2</v>
      </c>
      <c r="D218" s="128" t="s">
        <v>8785</v>
      </c>
      <c r="E218" s="127" t="s">
        <v>8881</v>
      </c>
      <c r="F218" s="127" t="s">
        <v>8882</v>
      </c>
      <c r="G218" s="127" t="s">
        <v>8883</v>
      </c>
      <c r="H218" s="168"/>
      <c r="I218" s="179" t="s">
        <v>8911</v>
      </c>
      <c r="J218" s="127"/>
    </row>
    <row r="219" spans="1:10" x14ac:dyDescent="0.25">
      <c r="A219" s="127" t="s">
        <v>9313</v>
      </c>
      <c r="B219" s="127" t="s">
        <v>7466</v>
      </c>
      <c r="C219" s="128" cm="1">
        <f t="array" ref="C219">IF(ROW() &lt; ROW(INDEX(persons[resource_ID],ROWS(persons[resource_ID]))), COUNTIF(INDEX(persons[resource_ID],1):persons[[#This Row],[resource_ID]],persons[[#This Row],[resource_ID]]), "")</f>
        <v>3</v>
      </c>
      <c r="D219" s="128" t="s">
        <v>8785</v>
      </c>
      <c r="E219" s="127" t="s">
        <v>8884</v>
      </c>
      <c r="F219" s="127" t="s">
        <v>8885</v>
      </c>
      <c r="G219" s="127"/>
      <c r="H219" s="168"/>
      <c r="I219" s="179" t="s">
        <v>8912</v>
      </c>
      <c r="J219" s="127"/>
    </row>
    <row r="220" spans="1:10" x14ac:dyDescent="0.25">
      <c r="A220" s="127" t="s">
        <v>9313</v>
      </c>
      <c r="B220" s="127" t="s">
        <v>7466</v>
      </c>
      <c r="C220" s="128" cm="1">
        <f t="array" ref="C220">IF(ROW() &lt; ROW(INDEX(persons[resource_ID],ROWS(persons[resource_ID]))), COUNTIF(INDEX(persons[resource_ID],1):persons[[#This Row],[resource_ID]],persons[[#This Row],[resource_ID]]), "")</f>
        <v>4</v>
      </c>
      <c r="D220" s="128" t="s">
        <v>8785</v>
      </c>
      <c r="E220" s="127" t="s">
        <v>8886</v>
      </c>
      <c r="F220" s="127" t="s">
        <v>8887</v>
      </c>
      <c r="G220" s="127"/>
      <c r="H220" s="168"/>
      <c r="I220" s="179" t="s">
        <v>8913</v>
      </c>
      <c r="J220" s="127"/>
    </row>
    <row r="221" spans="1:10" x14ac:dyDescent="0.25">
      <c r="A221" s="127" t="s">
        <v>9313</v>
      </c>
      <c r="B221" s="127" t="s">
        <v>7466</v>
      </c>
      <c r="C221" s="128" cm="1">
        <f t="array" ref="C221">IF(ROW() &lt; ROW(INDEX(persons[resource_ID],ROWS(persons[resource_ID]))), COUNTIF(INDEX(persons[resource_ID],1):persons[[#This Row],[resource_ID]],persons[[#This Row],[resource_ID]]), "")</f>
        <v>5</v>
      </c>
      <c r="D221" s="128" t="s">
        <v>8785</v>
      </c>
      <c r="E221" s="127" t="s">
        <v>8888</v>
      </c>
      <c r="F221" s="127" t="s">
        <v>8889</v>
      </c>
      <c r="G221" s="127"/>
      <c r="H221" s="168"/>
      <c r="I221" s="179" t="s">
        <v>8914</v>
      </c>
      <c r="J221" s="127"/>
    </row>
    <row r="222" spans="1:10" x14ac:dyDescent="0.25">
      <c r="A222" s="127" t="s">
        <v>9314</v>
      </c>
      <c r="B222" s="127" t="s">
        <v>7466</v>
      </c>
      <c r="C222" s="128" cm="1">
        <f t="array" ref="C222">IF(ROW() &lt; ROW(INDEX(persons[resource_ID],ROWS(persons[resource_ID]))), COUNTIF(INDEX(persons[resource_ID],1):persons[[#This Row],[resource_ID]],persons[[#This Row],[resource_ID]]), "")</f>
        <v>1</v>
      </c>
      <c r="D222" s="128" t="s">
        <v>8785</v>
      </c>
      <c r="E222" s="127" t="s">
        <v>8796</v>
      </c>
      <c r="F222" s="127" t="s">
        <v>8797</v>
      </c>
      <c r="G222" s="127"/>
      <c r="H222" s="168"/>
      <c r="I222" s="166" t="s">
        <v>8798</v>
      </c>
      <c r="J222" s="127"/>
    </row>
    <row r="223" spans="1:10" x14ac:dyDescent="0.25">
      <c r="A223" s="127" t="s">
        <v>9314</v>
      </c>
      <c r="B223" s="127" t="s">
        <v>7466</v>
      </c>
      <c r="C223" s="128" cm="1">
        <f t="array" ref="C223">IF(ROW() &lt; ROW(INDEX(persons[resource_ID],ROWS(persons[resource_ID]))), COUNTIF(INDEX(persons[resource_ID],1):persons[[#This Row],[resource_ID]],persons[[#This Row],[resource_ID]]), "")</f>
        <v>2</v>
      </c>
      <c r="D223" s="128" t="s">
        <v>8785</v>
      </c>
      <c r="E223" s="127" t="s">
        <v>8881</v>
      </c>
      <c r="F223" s="127" t="s">
        <v>8882</v>
      </c>
      <c r="G223" s="127" t="s">
        <v>8883</v>
      </c>
      <c r="H223" s="168"/>
      <c r="I223" s="179" t="s">
        <v>8911</v>
      </c>
      <c r="J223" s="127"/>
    </row>
    <row r="224" spans="1:10" x14ac:dyDescent="0.25">
      <c r="A224" s="127" t="s">
        <v>9314</v>
      </c>
      <c r="B224" s="127" t="s">
        <v>7466</v>
      </c>
      <c r="C224" s="128" cm="1">
        <f t="array" ref="C224">IF(ROW() &lt; ROW(INDEX(persons[resource_ID],ROWS(persons[resource_ID]))), COUNTIF(INDEX(persons[resource_ID],1):persons[[#This Row],[resource_ID]],persons[[#This Row],[resource_ID]]), "")</f>
        <v>3</v>
      </c>
      <c r="D224" s="128" t="s">
        <v>8785</v>
      </c>
      <c r="E224" s="127" t="s">
        <v>8884</v>
      </c>
      <c r="F224" s="127" t="s">
        <v>8885</v>
      </c>
      <c r="G224" s="127"/>
      <c r="H224" s="168"/>
      <c r="I224" s="179" t="s">
        <v>8912</v>
      </c>
      <c r="J224" s="127"/>
    </row>
    <row r="225" spans="1:10" x14ac:dyDescent="0.25">
      <c r="A225" s="127" t="s">
        <v>9314</v>
      </c>
      <c r="B225" s="127" t="s">
        <v>7466</v>
      </c>
      <c r="C225" s="128" cm="1">
        <f t="array" ref="C225">IF(ROW() &lt; ROW(INDEX(persons[resource_ID],ROWS(persons[resource_ID]))), COUNTIF(INDEX(persons[resource_ID],1):persons[[#This Row],[resource_ID]],persons[[#This Row],[resource_ID]]), "")</f>
        <v>4</v>
      </c>
      <c r="D225" s="128" t="s">
        <v>8785</v>
      </c>
      <c r="E225" s="127" t="s">
        <v>8886</v>
      </c>
      <c r="F225" s="127" t="s">
        <v>8887</v>
      </c>
      <c r="G225" s="127"/>
      <c r="H225" s="168"/>
      <c r="I225" s="179" t="s">
        <v>8913</v>
      </c>
      <c r="J225" s="127"/>
    </row>
    <row r="226" spans="1:10" x14ac:dyDescent="0.25">
      <c r="A226" s="127" t="s">
        <v>9314</v>
      </c>
      <c r="B226" s="127" t="s">
        <v>7466</v>
      </c>
      <c r="C226" s="128" cm="1">
        <f t="array" ref="C226">IF(ROW() &lt; ROW(INDEX(persons[resource_ID],ROWS(persons[resource_ID]))), COUNTIF(INDEX(persons[resource_ID],1):persons[[#This Row],[resource_ID]],persons[[#This Row],[resource_ID]]), "")</f>
        <v>5</v>
      </c>
      <c r="D226" s="128" t="s">
        <v>8785</v>
      </c>
      <c r="E226" s="127" t="s">
        <v>8888</v>
      </c>
      <c r="F226" s="127" t="s">
        <v>8889</v>
      </c>
      <c r="G226" s="127"/>
      <c r="H226" s="168"/>
      <c r="I226" s="179" t="s">
        <v>8914</v>
      </c>
      <c r="J226" s="127"/>
    </row>
    <row r="227" spans="1:10" x14ac:dyDescent="0.25">
      <c r="A227" s="127" t="s">
        <v>9366</v>
      </c>
      <c r="B227" s="127" t="s">
        <v>7466</v>
      </c>
      <c r="C227" s="128" cm="1">
        <f t="array" ref="C227">IF(ROW() &lt; ROW(INDEX(persons[resource_ID],ROWS(persons[resource_ID]))), COUNTIF(INDEX(persons[resource_ID],1):persons[[#This Row],[resource_ID]],persons[[#This Row],[resource_ID]]), "")</f>
        <v>1</v>
      </c>
      <c r="D227" s="128" t="s">
        <v>8894</v>
      </c>
      <c r="E227" s="127" t="s">
        <v>8898</v>
      </c>
      <c r="F227" s="127" t="s">
        <v>8899</v>
      </c>
      <c r="G227" s="127"/>
      <c r="H227" s="168"/>
      <c r="I227" s="179"/>
      <c r="J227" s="127"/>
    </row>
    <row r="228" spans="1:10" x14ac:dyDescent="0.25">
      <c r="A228" s="127" t="s">
        <v>9366</v>
      </c>
      <c r="B228" s="127" t="s">
        <v>7466</v>
      </c>
      <c r="C228" s="128" cm="1">
        <f t="array" ref="C228">IF(ROW() &lt; ROW(INDEX(persons[resource_ID],ROWS(persons[resource_ID]))), COUNTIF(INDEX(persons[resource_ID],1):persons[[#This Row],[resource_ID]],persons[[#This Row],[resource_ID]]), "")</f>
        <v>2</v>
      </c>
      <c r="D228" s="128" t="s">
        <v>8895</v>
      </c>
      <c r="E228" s="127" t="s">
        <v>8900</v>
      </c>
      <c r="F228" s="127" t="s">
        <v>8901</v>
      </c>
      <c r="G228" s="127"/>
      <c r="H228" s="168"/>
      <c r="I228" s="179"/>
      <c r="J228" s="127"/>
    </row>
    <row r="229" spans="1:10" x14ac:dyDescent="0.25">
      <c r="A229" s="127" t="s">
        <v>9366</v>
      </c>
      <c r="B229" s="127" t="s">
        <v>7466</v>
      </c>
      <c r="C229" s="128" cm="1">
        <f t="array" ref="C229">IF(ROW() &lt; ROW(INDEX(persons[resource_ID],ROWS(persons[resource_ID]))), COUNTIF(INDEX(persons[resource_ID],1):persons[[#This Row],[resource_ID]],persons[[#This Row],[resource_ID]]), "")</f>
        <v>3</v>
      </c>
      <c r="D229" s="128" t="s">
        <v>8896</v>
      </c>
      <c r="E229" s="127" t="s">
        <v>8902</v>
      </c>
      <c r="F229" s="127" t="s">
        <v>8903</v>
      </c>
      <c r="G229" s="127"/>
      <c r="H229" s="168"/>
      <c r="I229" s="179"/>
      <c r="J229" s="127"/>
    </row>
    <row r="230" spans="1:10" x14ac:dyDescent="0.25">
      <c r="A230" s="127" t="s">
        <v>9366</v>
      </c>
      <c r="B230" s="127" t="s">
        <v>7466</v>
      </c>
      <c r="C230" s="128" cm="1">
        <f t="array" ref="C230">IF(ROW() &lt; ROW(INDEX(persons[resource_ID],ROWS(persons[resource_ID]))), COUNTIF(INDEX(persons[resource_ID],1):persons[[#This Row],[resource_ID]],persons[[#This Row],[resource_ID]]), "")</f>
        <v>4</v>
      </c>
      <c r="D230" s="128" t="s">
        <v>8897</v>
      </c>
      <c r="E230" s="127" t="s">
        <v>8904</v>
      </c>
      <c r="F230" s="127" t="s">
        <v>8905</v>
      </c>
      <c r="G230" s="127" t="s">
        <v>3543</v>
      </c>
      <c r="H230" s="168"/>
      <c r="I230" s="179"/>
      <c r="J230" s="127"/>
    </row>
    <row r="231" spans="1:10" x14ac:dyDescent="0.25">
      <c r="A231" s="127" t="s">
        <v>9366</v>
      </c>
      <c r="B231" s="127" t="s">
        <v>7466</v>
      </c>
      <c r="C231" s="128" cm="1">
        <f t="array" ref="C231">IF(ROW() &lt; ROW(INDEX(persons[resource_ID],ROWS(persons[resource_ID]))), COUNTIF(INDEX(persons[resource_ID],1):persons[[#This Row],[resource_ID]],persons[[#This Row],[resource_ID]]), "")</f>
        <v>5</v>
      </c>
      <c r="D231" s="128" t="s">
        <v>8895</v>
      </c>
      <c r="E231" s="127" t="s">
        <v>8906</v>
      </c>
      <c r="F231" s="127" t="s">
        <v>8907</v>
      </c>
      <c r="G231" s="127"/>
      <c r="H231" s="168"/>
      <c r="I231" s="179"/>
      <c r="J231" s="127"/>
    </row>
    <row r="232" spans="1:10" x14ac:dyDescent="0.25">
      <c r="A232" s="127" t="s">
        <v>9366</v>
      </c>
      <c r="B232" s="127" t="s">
        <v>7466</v>
      </c>
      <c r="C232" s="128" cm="1">
        <f t="array" ref="C232">IF(ROW() &lt; ROW(INDEX(persons[resource_ID],ROWS(persons[resource_ID]))), COUNTIF(INDEX(persons[resource_ID],1):persons[[#This Row],[resource_ID]],persons[[#This Row],[resource_ID]]), "")</f>
        <v>6</v>
      </c>
      <c r="D232" s="128" t="s">
        <v>8895</v>
      </c>
      <c r="E232" s="127" t="s">
        <v>8908</v>
      </c>
      <c r="F232" s="127" t="s">
        <v>8572</v>
      </c>
      <c r="G232" s="127" t="s">
        <v>7494</v>
      </c>
      <c r="H232" s="168"/>
      <c r="I232" s="179"/>
      <c r="J232" s="127"/>
    </row>
    <row r="233" spans="1:10" x14ac:dyDescent="0.25">
      <c r="A233" s="127" t="s">
        <v>9366</v>
      </c>
      <c r="B233" s="127" t="s">
        <v>7466</v>
      </c>
      <c r="C233" s="128" cm="1">
        <f t="array" ref="C233">IF(ROW() &lt; ROW(INDEX(persons[resource_ID],ROWS(persons[resource_ID]))), COUNTIF(INDEX(persons[resource_ID],1):persons[[#This Row],[resource_ID]],persons[[#This Row],[resource_ID]]), "")</f>
        <v>7</v>
      </c>
      <c r="D233" s="128" t="s">
        <v>8894</v>
      </c>
      <c r="E233" s="127" t="s">
        <v>8799</v>
      </c>
      <c r="F233" s="127" t="s">
        <v>8800</v>
      </c>
      <c r="G233" s="127"/>
      <c r="H233" s="168"/>
      <c r="I233" s="179"/>
      <c r="J233" s="127"/>
    </row>
    <row r="234" spans="1:10" x14ac:dyDescent="0.25">
      <c r="A234" s="127" t="s">
        <v>9367</v>
      </c>
      <c r="B234" s="127" t="s">
        <v>7466</v>
      </c>
      <c r="C234" s="128" cm="1">
        <f t="array" ref="C234">IF(ROW() &lt; ROW(INDEX(persons[resource_ID],ROWS(persons[resource_ID]))), COUNTIF(INDEX(persons[resource_ID],1):persons[[#This Row],[resource_ID]],persons[[#This Row],[resource_ID]]), "")</f>
        <v>1</v>
      </c>
      <c r="D234" s="128" t="s">
        <v>8894</v>
      </c>
      <c r="E234" s="127" t="s">
        <v>8898</v>
      </c>
      <c r="F234" s="127" t="s">
        <v>8899</v>
      </c>
      <c r="G234" s="127"/>
      <c r="H234" s="168"/>
      <c r="I234" s="179"/>
      <c r="J234" s="127"/>
    </row>
    <row r="235" spans="1:10" x14ac:dyDescent="0.25">
      <c r="A235" s="127" t="s">
        <v>9367</v>
      </c>
      <c r="B235" s="127" t="s">
        <v>7466</v>
      </c>
      <c r="C235" s="128" cm="1">
        <f t="array" ref="C235">IF(ROW() &lt; ROW(INDEX(persons[resource_ID],ROWS(persons[resource_ID]))), COUNTIF(INDEX(persons[resource_ID],1):persons[[#This Row],[resource_ID]],persons[[#This Row],[resource_ID]]), "")</f>
        <v>2</v>
      </c>
      <c r="D235" s="128" t="s">
        <v>8895</v>
      </c>
      <c r="E235" s="127" t="s">
        <v>8900</v>
      </c>
      <c r="F235" s="127" t="s">
        <v>8901</v>
      </c>
      <c r="G235" s="127"/>
      <c r="H235" s="168"/>
      <c r="I235" s="179"/>
      <c r="J235" s="127"/>
    </row>
    <row r="236" spans="1:10" x14ac:dyDescent="0.25">
      <c r="A236" s="127" t="s">
        <v>9367</v>
      </c>
      <c r="B236" s="127" t="s">
        <v>7466</v>
      </c>
      <c r="C236" s="128" cm="1">
        <f t="array" ref="C236">IF(ROW() &lt; ROW(INDEX(persons[resource_ID],ROWS(persons[resource_ID]))), COUNTIF(INDEX(persons[resource_ID],1):persons[[#This Row],[resource_ID]],persons[[#This Row],[resource_ID]]), "")</f>
        <v>3</v>
      </c>
      <c r="D236" s="128" t="s">
        <v>8896</v>
      </c>
      <c r="E236" s="127" t="s">
        <v>8902</v>
      </c>
      <c r="F236" s="127" t="s">
        <v>8903</v>
      </c>
      <c r="G236" s="127"/>
      <c r="H236" s="168"/>
      <c r="I236" s="179"/>
      <c r="J236" s="127"/>
    </row>
    <row r="237" spans="1:10" x14ac:dyDescent="0.25">
      <c r="A237" s="127" t="s">
        <v>9367</v>
      </c>
      <c r="B237" s="127" t="s">
        <v>7466</v>
      </c>
      <c r="C237" s="128" cm="1">
        <f t="array" ref="C237">IF(ROW() &lt; ROW(INDEX(persons[resource_ID],ROWS(persons[resource_ID]))), COUNTIF(INDEX(persons[resource_ID],1):persons[[#This Row],[resource_ID]],persons[[#This Row],[resource_ID]]), "")</f>
        <v>4</v>
      </c>
      <c r="D237" s="128" t="s">
        <v>8897</v>
      </c>
      <c r="E237" s="127" t="s">
        <v>8904</v>
      </c>
      <c r="F237" s="127" t="s">
        <v>8905</v>
      </c>
      <c r="G237" s="127" t="s">
        <v>3543</v>
      </c>
      <c r="H237" s="168"/>
      <c r="I237" s="179"/>
      <c r="J237" s="127"/>
    </row>
    <row r="238" spans="1:10" x14ac:dyDescent="0.25">
      <c r="A238" s="127" t="s">
        <v>9367</v>
      </c>
      <c r="B238" s="127" t="s">
        <v>7466</v>
      </c>
      <c r="C238" s="128" cm="1">
        <f t="array" ref="C238">IF(ROW() &lt; ROW(INDEX(persons[resource_ID],ROWS(persons[resource_ID]))), COUNTIF(INDEX(persons[resource_ID],1):persons[[#This Row],[resource_ID]],persons[[#This Row],[resource_ID]]), "")</f>
        <v>5</v>
      </c>
      <c r="D238" s="128" t="s">
        <v>8895</v>
      </c>
      <c r="E238" s="127" t="s">
        <v>8906</v>
      </c>
      <c r="F238" s="127" t="s">
        <v>8907</v>
      </c>
      <c r="G238" s="127"/>
      <c r="H238" s="168"/>
      <c r="I238" s="179"/>
      <c r="J238" s="127"/>
    </row>
    <row r="239" spans="1:10" x14ac:dyDescent="0.25">
      <c r="A239" s="127" t="s">
        <v>9367</v>
      </c>
      <c r="B239" s="127" t="s">
        <v>7466</v>
      </c>
      <c r="C239" s="128" cm="1">
        <f t="array" ref="C239">IF(ROW() &lt; ROW(INDEX(persons[resource_ID],ROWS(persons[resource_ID]))), COUNTIF(INDEX(persons[resource_ID],1):persons[[#This Row],[resource_ID]],persons[[#This Row],[resource_ID]]), "")</f>
        <v>6</v>
      </c>
      <c r="D239" s="128" t="s">
        <v>8895</v>
      </c>
      <c r="E239" s="127" t="s">
        <v>8908</v>
      </c>
      <c r="F239" s="127" t="s">
        <v>8572</v>
      </c>
      <c r="G239" s="127" t="s">
        <v>7494</v>
      </c>
      <c r="H239" s="168"/>
      <c r="I239" s="179"/>
      <c r="J239" s="127"/>
    </row>
    <row r="240" spans="1:10" x14ac:dyDescent="0.25">
      <c r="A240" s="127" t="s">
        <v>9367</v>
      </c>
      <c r="B240" s="127" t="s">
        <v>7466</v>
      </c>
      <c r="C240" s="128" cm="1">
        <f t="array" ref="C240">IF(ROW() &lt; ROW(INDEX(persons[resource_ID],ROWS(persons[resource_ID]))), COUNTIF(INDEX(persons[resource_ID],1):persons[[#This Row],[resource_ID]],persons[[#This Row],[resource_ID]]), "")</f>
        <v>7</v>
      </c>
      <c r="D240" s="128" t="s">
        <v>8894</v>
      </c>
      <c r="E240" s="127" t="s">
        <v>8799</v>
      </c>
      <c r="F240" s="127" t="s">
        <v>8800</v>
      </c>
      <c r="G240" s="127"/>
      <c r="H240" s="168"/>
      <c r="I240" s="179"/>
      <c r="J240" s="127"/>
    </row>
    <row r="241" spans="1:10" x14ac:dyDescent="0.25">
      <c r="A241" s="127" t="s">
        <v>9368</v>
      </c>
      <c r="B241" s="127" t="s">
        <v>7466</v>
      </c>
      <c r="C241" s="128" cm="1">
        <f t="array" ref="C241">IF(ROW() &lt; ROW(INDEX(persons[resource_ID],ROWS(persons[resource_ID]))), COUNTIF(INDEX(persons[resource_ID],1):persons[[#This Row],[resource_ID]],persons[[#This Row],[resource_ID]]), "")</f>
        <v>1</v>
      </c>
      <c r="D241" s="128" t="s">
        <v>8894</v>
      </c>
      <c r="E241" s="127" t="s">
        <v>8898</v>
      </c>
      <c r="F241" s="127" t="s">
        <v>8899</v>
      </c>
      <c r="G241" s="127"/>
      <c r="H241" s="168"/>
      <c r="I241" s="179"/>
      <c r="J241" s="127"/>
    </row>
    <row r="242" spans="1:10" x14ac:dyDescent="0.25">
      <c r="A242" s="127" t="s">
        <v>9368</v>
      </c>
      <c r="B242" s="127" t="s">
        <v>7466</v>
      </c>
      <c r="C242" s="128" cm="1">
        <f t="array" ref="C242">IF(ROW() &lt; ROW(INDEX(persons[resource_ID],ROWS(persons[resource_ID]))), COUNTIF(INDEX(persons[resource_ID],1):persons[[#This Row],[resource_ID]],persons[[#This Row],[resource_ID]]), "")</f>
        <v>2</v>
      </c>
      <c r="D242" s="128" t="s">
        <v>8895</v>
      </c>
      <c r="E242" s="127" t="s">
        <v>8900</v>
      </c>
      <c r="F242" s="127" t="s">
        <v>8901</v>
      </c>
      <c r="G242" s="127"/>
      <c r="H242" s="168"/>
      <c r="I242" s="179"/>
      <c r="J242" s="127"/>
    </row>
    <row r="243" spans="1:10" x14ac:dyDescent="0.25">
      <c r="A243" s="127" t="s">
        <v>9368</v>
      </c>
      <c r="B243" s="127" t="s">
        <v>7466</v>
      </c>
      <c r="C243" s="128" cm="1">
        <f t="array" ref="C243">IF(ROW() &lt; ROW(INDEX(persons[resource_ID],ROWS(persons[resource_ID]))), COUNTIF(INDEX(persons[resource_ID],1):persons[[#This Row],[resource_ID]],persons[[#This Row],[resource_ID]]), "")</f>
        <v>3</v>
      </c>
      <c r="D243" s="128" t="s">
        <v>8896</v>
      </c>
      <c r="E243" s="127" t="s">
        <v>8902</v>
      </c>
      <c r="F243" s="127" t="s">
        <v>8903</v>
      </c>
      <c r="G243" s="127"/>
      <c r="H243" s="168"/>
      <c r="I243" s="179"/>
      <c r="J243" s="127"/>
    </row>
    <row r="244" spans="1:10" x14ac:dyDescent="0.25">
      <c r="A244" s="127" t="s">
        <v>9368</v>
      </c>
      <c r="B244" s="127" t="s">
        <v>7466</v>
      </c>
      <c r="C244" s="128" cm="1">
        <f t="array" ref="C244">IF(ROW() &lt; ROW(INDEX(persons[resource_ID],ROWS(persons[resource_ID]))), COUNTIF(INDEX(persons[resource_ID],1):persons[[#This Row],[resource_ID]],persons[[#This Row],[resource_ID]]), "")</f>
        <v>4</v>
      </c>
      <c r="D244" s="128" t="s">
        <v>8897</v>
      </c>
      <c r="E244" s="127" t="s">
        <v>8904</v>
      </c>
      <c r="F244" s="127" t="s">
        <v>8905</v>
      </c>
      <c r="G244" s="127" t="s">
        <v>3543</v>
      </c>
      <c r="H244" s="168"/>
      <c r="I244" s="179"/>
      <c r="J244" s="127"/>
    </row>
    <row r="245" spans="1:10" x14ac:dyDescent="0.25">
      <c r="A245" s="127" t="s">
        <v>9368</v>
      </c>
      <c r="B245" s="127" t="s">
        <v>7466</v>
      </c>
      <c r="C245" s="128" cm="1">
        <f t="array" ref="C245">IF(ROW() &lt; ROW(INDEX(persons[resource_ID],ROWS(persons[resource_ID]))), COUNTIF(INDEX(persons[resource_ID],1):persons[[#This Row],[resource_ID]],persons[[#This Row],[resource_ID]]), "")</f>
        <v>5</v>
      </c>
      <c r="D245" s="128" t="s">
        <v>8895</v>
      </c>
      <c r="E245" s="127" t="s">
        <v>8906</v>
      </c>
      <c r="F245" s="127" t="s">
        <v>8907</v>
      </c>
      <c r="G245" s="127"/>
      <c r="H245" s="168"/>
      <c r="I245" s="179"/>
      <c r="J245" s="127"/>
    </row>
    <row r="246" spans="1:10" x14ac:dyDescent="0.25">
      <c r="A246" s="127" t="s">
        <v>9368</v>
      </c>
      <c r="B246" s="127" t="s">
        <v>7466</v>
      </c>
      <c r="C246" s="128" cm="1">
        <f t="array" ref="C246">IF(ROW() &lt; ROW(INDEX(persons[resource_ID],ROWS(persons[resource_ID]))), COUNTIF(INDEX(persons[resource_ID],1):persons[[#This Row],[resource_ID]],persons[[#This Row],[resource_ID]]), "")</f>
        <v>6</v>
      </c>
      <c r="D246" s="128" t="s">
        <v>8895</v>
      </c>
      <c r="E246" s="127" t="s">
        <v>8908</v>
      </c>
      <c r="F246" s="127" t="s">
        <v>8572</v>
      </c>
      <c r="G246" s="127" t="s">
        <v>7494</v>
      </c>
      <c r="H246" s="168"/>
      <c r="I246" s="179"/>
      <c r="J246" s="127"/>
    </row>
    <row r="247" spans="1:10" x14ac:dyDescent="0.25">
      <c r="A247" s="127" t="s">
        <v>9368</v>
      </c>
      <c r="B247" s="127" t="s">
        <v>7466</v>
      </c>
      <c r="C247" s="128" cm="1">
        <f t="array" ref="C247">IF(ROW() &lt; ROW(INDEX(persons[resource_ID],ROWS(persons[resource_ID]))), COUNTIF(INDEX(persons[resource_ID],1):persons[[#This Row],[resource_ID]],persons[[#This Row],[resource_ID]]), "")</f>
        <v>7</v>
      </c>
      <c r="D247" s="128" t="s">
        <v>8894</v>
      </c>
      <c r="E247" s="127" t="s">
        <v>8799</v>
      </c>
      <c r="F247" s="127" t="s">
        <v>8800</v>
      </c>
      <c r="G247" s="127"/>
      <c r="H247" s="168"/>
      <c r="I247" s="179"/>
      <c r="J247" s="127"/>
    </row>
    <row r="248" spans="1:10" x14ac:dyDescent="0.25">
      <c r="A248" s="127" t="s">
        <v>9644</v>
      </c>
      <c r="B248" s="127" t="s">
        <v>7466</v>
      </c>
      <c r="C248" s="128" cm="1">
        <f t="array" ref="C248">IF(ROW() &lt; ROW(INDEX(persons[resource_ID],ROWS(persons[resource_ID]))), COUNTIF(INDEX(persons[resource_ID],1):persons[[#This Row],[resource_ID]],persons[[#This Row],[resource_ID]]), "")</f>
        <v>1</v>
      </c>
      <c r="D248" s="128" t="s">
        <v>8910</v>
      </c>
      <c r="E248" s="127" t="s">
        <v>8801</v>
      </c>
      <c r="F248" s="127" t="s">
        <v>8802</v>
      </c>
      <c r="G248" s="127"/>
      <c r="H248" s="168"/>
      <c r="I248" s="166" t="s">
        <v>8803</v>
      </c>
      <c r="J248" s="127"/>
    </row>
    <row r="249" spans="1:10" x14ac:dyDescent="0.25">
      <c r="A249" s="127" t="s">
        <v>9644</v>
      </c>
      <c r="B249" s="127" t="s">
        <v>7466</v>
      </c>
      <c r="C249" s="128" cm="1">
        <f t="array" ref="C249">IF(ROW() &lt; ROW(INDEX(persons[resource_ID],ROWS(persons[resource_ID]))), COUNTIF(INDEX(persons[resource_ID],1):persons[[#This Row],[resource_ID]],persons[[#This Row],[resource_ID]]), "")</f>
        <v>2</v>
      </c>
      <c r="D249" s="128" t="s">
        <v>8910</v>
      </c>
      <c r="E249" s="127" t="s">
        <v>8915</v>
      </c>
      <c r="F249" s="127" t="s">
        <v>8916</v>
      </c>
      <c r="G249" s="127"/>
      <c r="H249" s="168"/>
      <c r="I249" s="179"/>
      <c r="J249" s="127"/>
    </row>
    <row r="250" spans="1:10" x14ac:dyDescent="0.25">
      <c r="A250" s="127" t="s">
        <v>9644</v>
      </c>
      <c r="B250" s="127" t="s">
        <v>7466</v>
      </c>
      <c r="C250" s="128" cm="1">
        <f t="array" ref="C250">IF(ROW() &lt; ROW(INDEX(persons[resource_ID],ROWS(persons[resource_ID]))), COUNTIF(INDEX(persons[resource_ID],1):persons[[#This Row],[resource_ID]],persons[[#This Row],[resource_ID]]), "")</f>
        <v>3</v>
      </c>
      <c r="D250" s="128" t="s">
        <v>8910</v>
      </c>
      <c r="E250" s="127" t="s">
        <v>8917</v>
      </c>
      <c r="F250" s="127" t="s">
        <v>8918</v>
      </c>
      <c r="G250" s="127"/>
      <c r="H250" s="168"/>
      <c r="I250" s="179"/>
      <c r="J250" s="127"/>
    </row>
    <row r="251" spans="1:10" x14ac:dyDescent="0.25">
      <c r="A251" s="127" t="s">
        <v>9644</v>
      </c>
      <c r="B251" s="127" t="s">
        <v>7466</v>
      </c>
      <c r="C251" s="128" cm="1">
        <f t="array" ref="C251">IF(ROW() &lt; ROW(INDEX(persons[resource_ID],ROWS(persons[resource_ID]))), COUNTIF(INDEX(persons[resource_ID],1):persons[[#This Row],[resource_ID]],persons[[#This Row],[resource_ID]]), "")</f>
        <v>4</v>
      </c>
      <c r="D251" s="128" t="s">
        <v>8910</v>
      </c>
      <c r="E251" s="127" t="s">
        <v>8919</v>
      </c>
      <c r="F251" s="127" t="s">
        <v>8920</v>
      </c>
      <c r="G251" s="127"/>
      <c r="H251" s="168"/>
      <c r="I251" s="179"/>
      <c r="J251" s="127"/>
    </row>
    <row r="252" spans="1:10" x14ac:dyDescent="0.25">
      <c r="A252" s="127" t="s">
        <v>9411</v>
      </c>
      <c r="B252" s="127" t="s">
        <v>7466</v>
      </c>
      <c r="C252" s="128" cm="1">
        <f t="array" ref="C252">IF(ROW() &lt; ROW(INDEX(persons[resource_ID],ROWS(persons[resource_ID]))), COUNTIF(INDEX(persons[resource_ID],1):persons[[#This Row],[resource_ID]],persons[[#This Row],[resource_ID]]), "")</f>
        <v>1</v>
      </c>
      <c r="D252" s="128" t="s">
        <v>9398</v>
      </c>
      <c r="E252" s="127" t="s">
        <v>7494</v>
      </c>
      <c r="F252" s="127" t="s">
        <v>8805</v>
      </c>
      <c r="G252" s="127" t="s">
        <v>8804</v>
      </c>
      <c r="H252" s="168"/>
      <c r="I252" s="166" t="s">
        <v>8806</v>
      </c>
      <c r="J252" s="127"/>
    </row>
    <row r="253" spans="1:10" x14ac:dyDescent="0.25">
      <c r="A253" s="127" t="s">
        <v>9411</v>
      </c>
      <c r="B253" s="127" t="s">
        <v>7466</v>
      </c>
      <c r="C253" s="128" cm="1">
        <f t="array" ref="C253">IF(ROW() &lt; ROW(INDEX(persons[resource_ID],ROWS(persons[resource_ID]))), COUNTIF(INDEX(persons[resource_ID],1):persons[[#This Row],[resource_ID]],persons[[#This Row],[resource_ID]]), "")</f>
        <v>2</v>
      </c>
      <c r="D253" s="128" t="s">
        <v>8924</v>
      </c>
      <c r="E253" s="127" t="s">
        <v>8926</v>
      </c>
      <c r="F253" s="127" t="s">
        <v>8927</v>
      </c>
      <c r="G253" s="127"/>
      <c r="H253" s="168"/>
      <c r="I253" s="179"/>
      <c r="J253" s="127"/>
    </row>
    <row r="254" spans="1:10" x14ac:dyDescent="0.25">
      <c r="A254" s="127" t="s">
        <v>9411</v>
      </c>
      <c r="B254" s="127" t="s">
        <v>7466</v>
      </c>
      <c r="C254" s="128" cm="1">
        <f t="array" ref="C254">IF(ROW() &lt; ROW(INDEX(persons[resource_ID],ROWS(persons[resource_ID]))), COUNTIF(INDEX(persons[resource_ID],1):persons[[#This Row],[resource_ID]],persons[[#This Row],[resource_ID]]), "")</f>
        <v>3</v>
      </c>
      <c r="D254" s="128" t="s">
        <v>8924</v>
      </c>
      <c r="E254" s="127" t="s">
        <v>7494</v>
      </c>
      <c r="F254" s="127" t="s">
        <v>8805</v>
      </c>
      <c r="G254" s="127" t="s">
        <v>8804</v>
      </c>
      <c r="H254" s="168"/>
      <c r="I254" s="179"/>
      <c r="J254" s="127"/>
    </row>
    <row r="255" spans="1:10" x14ac:dyDescent="0.25">
      <c r="A255" s="127" t="s">
        <v>9411</v>
      </c>
      <c r="B255" s="127" t="s">
        <v>7466</v>
      </c>
      <c r="C255" s="128" cm="1">
        <f t="array" ref="C255">IF(ROW() &lt; ROW(INDEX(persons[resource_ID],ROWS(persons[resource_ID]))), COUNTIF(INDEX(persons[resource_ID],1):persons[[#This Row],[resource_ID]],persons[[#This Row],[resource_ID]]), "")</f>
        <v>4</v>
      </c>
      <c r="D255" s="128" t="s">
        <v>8924</v>
      </c>
      <c r="E255" s="127" t="s">
        <v>8928</v>
      </c>
      <c r="F255" s="127" t="s">
        <v>8929</v>
      </c>
      <c r="G255" s="127" t="s">
        <v>8794</v>
      </c>
      <c r="H255" s="168"/>
      <c r="I255" s="179"/>
      <c r="J255" s="127"/>
    </row>
    <row r="256" spans="1:10" x14ac:dyDescent="0.25">
      <c r="A256" s="127" t="s">
        <v>9411</v>
      </c>
      <c r="B256" s="127" t="s">
        <v>7466</v>
      </c>
      <c r="C256" s="128" cm="1">
        <f t="array" ref="C256">IF(ROW() &lt; ROW(INDEX(persons[resource_ID],ROWS(persons[resource_ID]))), COUNTIF(INDEX(persons[resource_ID],1):persons[[#This Row],[resource_ID]],persons[[#This Row],[resource_ID]]), "")</f>
        <v>5</v>
      </c>
      <c r="D256" s="128" t="s">
        <v>8925</v>
      </c>
      <c r="E256" s="127" t="s">
        <v>8575</v>
      </c>
      <c r="F256" s="127" t="s">
        <v>8850</v>
      </c>
      <c r="G256" s="127"/>
      <c r="H256" s="168"/>
      <c r="I256" s="179"/>
      <c r="J256" s="127"/>
    </row>
    <row r="257" spans="1:10" x14ac:dyDescent="0.25">
      <c r="A257" s="127" t="s">
        <v>9412</v>
      </c>
      <c r="B257" s="127" t="s">
        <v>7466</v>
      </c>
      <c r="C257" s="128" cm="1">
        <f t="array" ref="C257">IF(ROW() &lt; ROW(INDEX(persons[resource_ID],ROWS(persons[resource_ID]))), COUNTIF(INDEX(persons[resource_ID],1):persons[[#This Row],[resource_ID]],persons[[#This Row],[resource_ID]]), "")</f>
        <v>1</v>
      </c>
      <c r="D257" s="128" t="s">
        <v>9398</v>
      </c>
      <c r="E257" s="127" t="s">
        <v>7494</v>
      </c>
      <c r="F257" s="127" t="s">
        <v>8805</v>
      </c>
      <c r="G257" s="127" t="s">
        <v>8804</v>
      </c>
      <c r="H257" s="168"/>
      <c r="I257" s="166" t="s">
        <v>8806</v>
      </c>
      <c r="J257" s="127"/>
    </row>
    <row r="258" spans="1:10" x14ac:dyDescent="0.25">
      <c r="A258" s="127" t="s">
        <v>9412</v>
      </c>
      <c r="B258" s="127" t="s">
        <v>7466</v>
      </c>
      <c r="C258" s="128" cm="1">
        <f t="array" ref="C258">IF(ROW() &lt; ROW(INDEX(persons[resource_ID],ROWS(persons[resource_ID]))), COUNTIF(INDEX(persons[resource_ID],1):persons[[#This Row],[resource_ID]],persons[[#This Row],[resource_ID]]), "")</f>
        <v>2</v>
      </c>
      <c r="D258" s="128" t="s">
        <v>8924</v>
      </c>
      <c r="E258" s="127" t="s">
        <v>8926</v>
      </c>
      <c r="F258" s="127" t="s">
        <v>8927</v>
      </c>
      <c r="G258" s="127"/>
      <c r="H258" s="168"/>
      <c r="I258" s="179"/>
      <c r="J258" s="127"/>
    </row>
    <row r="259" spans="1:10" x14ac:dyDescent="0.25">
      <c r="A259" s="127" t="s">
        <v>9412</v>
      </c>
      <c r="B259" s="127" t="s">
        <v>7466</v>
      </c>
      <c r="C259" s="128" cm="1">
        <f t="array" ref="C259">IF(ROW() &lt; ROW(INDEX(persons[resource_ID],ROWS(persons[resource_ID]))), COUNTIF(INDEX(persons[resource_ID],1):persons[[#This Row],[resource_ID]],persons[[#This Row],[resource_ID]]), "")</f>
        <v>3</v>
      </c>
      <c r="D259" s="128" t="s">
        <v>8924</v>
      </c>
      <c r="E259" s="127" t="s">
        <v>7494</v>
      </c>
      <c r="F259" s="127" t="s">
        <v>8805</v>
      </c>
      <c r="G259" s="127" t="s">
        <v>8804</v>
      </c>
      <c r="H259" s="168"/>
      <c r="I259" s="179"/>
      <c r="J259" s="127"/>
    </row>
    <row r="260" spans="1:10" x14ac:dyDescent="0.25">
      <c r="A260" s="127" t="s">
        <v>9412</v>
      </c>
      <c r="B260" s="127" t="s">
        <v>7466</v>
      </c>
      <c r="C260" s="128" cm="1">
        <f t="array" ref="C260">IF(ROW() &lt; ROW(INDEX(persons[resource_ID],ROWS(persons[resource_ID]))), COUNTIF(INDEX(persons[resource_ID],1):persons[[#This Row],[resource_ID]],persons[[#This Row],[resource_ID]]), "")</f>
        <v>4</v>
      </c>
      <c r="D260" s="128" t="s">
        <v>8924</v>
      </c>
      <c r="E260" s="127" t="s">
        <v>8928</v>
      </c>
      <c r="F260" s="127" t="s">
        <v>8929</v>
      </c>
      <c r="G260" s="127" t="s">
        <v>8794</v>
      </c>
      <c r="H260" s="168"/>
      <c r="I260" s="179"/>
      <c r="J260" s="127"/>
    </row>
    <row r="261" spans="1:10" x14ac:dyDescent="0.25">
      <c r="A261" s="127" t="s">
        <v>9412</v>
      </c>
      <c r="B261" s="127" t="s">
        <v>7466</v>
      </c>
      <c r="C261" s="128" cm="1">
        <f t="array" ref="C261">IF(ROW() &lt; ROW(INDEX(persons[resource_ID],ROWS(persons[resource_ID]))), COUNTIF(INDEX(persons[resource_ID],1):persons[[#This Row],[resource_ID]],persons[[#This Row],[resource_ID]]), "")</f>
        <v>5</v>
      </c>
      <c r="D261" s="128" t="s">
        <v>8925</v>
      </c>
      <c r="E261" s="127" t="s">
        <v>8575</v>
      </c>
      <c r="F261" s="127" t="s">
        <v>8850</v>
      </c>
      <c r="G261" s="127"/>
      <c r="H261" s="168"/>
      <c r="I261" s="179"/>
      <c r="J261" s="127"/>
    </row>
    <row r="262" spans="1:10" x14ac:dyDescent="0.25">
      <c r="A262" s="127" t="s">
        <v>9413</v>
      </c>
      <c r="B262" s="127" t="s">
        <v>7466</v>
      </c>
      <c r="C262" s="128" cm="1">
        <f t="array" ref="C262">IF(ROW() &lt; ROW(INDEX(persons[resource_ID],ROWS(persons[resource_ID]))), COUNTIF(INDEX(persons[resource_ID],1):persons[[#This Row],[resource_ID]],persons[[#This Row],[resource_ID]]), "")</f>
        <v>1</v>
      </c>
      <c r="D262" s="128" t="s">
        <v>9398</v>
      </c>
      <c r="E262" s="127" t="s">
        <v>7494</v>
      </c>
      <c r="F262" s="127" t="s">
        <v>8805</v>
      </c>
      <c r="G262" s="127" t="s">
        <v>8804</v>
      </c>
      <c r="H262" s="168"/>
      <c r="I262" s="166" t="s">
        <v>8806</v>
      </c>
      <c r="J262" s="127"/>
    </row>
    <row r="263" spans="1:10" x14ac:dyDescent="0.25">
      <c r="A263" s="127" t="s">
        <v>9413</v>
      </c>
      <c r="B263" s="127" t="s">
        <v>7466</v>
      </c>
      <c r="C263" s="128" cm="1">
        <f t="array" ref="C263">IF(ROW() &lt; ROW(INDEX(persons[resource_ID],ROWS(persons[resource_ID]))), COUNTIF(INDEX(persons[resource_ID],1):persons[[#This Row],[resource_ID]],persons[[#This Row],[resource_ID]]), "")</f>
        <v>2</v>
      </c>
      <c r="D263" s="128" t="s">
        <v>8924</v>
      </c>
      <c r="E263" s="127" t="s">
        <v>8926</v>
      </c>
      <c r="F263" s="127" t="s">
        <v>8927</v>
      </c>
      <c r="G263" s="127"/>
      <c r="H263" s="168"/>
      <c r="I263" s="179"/>
      <c r="J263" s="127"/>
    </row>
    <row r="264" spans="1:10" x14ac:dyDescent="0.25">
      <c r="A264" s="127" t="s">
        <v>9413</v>
      </c>
      <c r="B264" s="127" t="s">
        <v>7466</v>
      </c>
      <c r="C264" s="128" cm="1">
        <f t="array" ref="C264">IF(ROW() &lt; ROW(INDEX(persons[resource_ID],ROWS(persons[resource_ID]))), COUNTIF(INDEX(persons[resource_ID],1):persons[[#This Row],[resource_ID]],persons[[#This Row],[resource_ID]]), "")</f>
        <v>3</v>
      </c>
      <c r="D264" s="128" t="s">
        <v>8924</v>
      </c>
      <c r="E264" s="127" t="s">
        <v>7494</v>
      </c>
      <c r="F264" s="127" t="s">
        <v>8805</v>
      </c>
      <c r="G264" s="127" t="s">
        <v>8804</v>
      </c>
      <c r="H264" s="168"/>
      <c r="I264" s="179"/>
      <c r="J264" s="127"/>
    </row>
    <row r="265" spans="1:10" x14ac:dyDescent="0.25">
      <c r="A265" s="127" t="s">
        <v>9413</v>
      </c>
      <c r="B265" s="127" t="s">
        <v>7466</v>
      </c>
      <c r="C265" s="128" cm="1">
        <f t="array" ref="C265">IF(ROW() &lt; ROW(INDEX(persons[resource_ID],ROWS(persons[resource_ID]))), COUNTIF(INDEX(persons[resource_ID],1):persons[[#This Row],[resource_ID]],persons[[#This Row],[resource_ID]]), "")</f>
        <v>4</v>
      </c>
      <c r="D265" s="128" t="s">
        <v>8924</v>
      </c>
      <c r="E265" s="127" t="s">
        <v>8928</v>
      </c>
      <c r="F265" s="127" t="s">
        <v>8929</v>
      </c>
      <c r="G265" s="127" t="s">
        <v>8794</v>
      </c>
      <c r="H265" s="168"/>
      <c r="I265" s="179"/>
      <c r="J265" s="127"/>
    </row>
    <row r="266" spans="1:10" x14ac:dyDescent="0.25">
      <c r="A266" s="127" t="s">
        <v>9413</v>
      </c>
      <c r="B266" s="127" t="s">
        <v>7466</v>
      </c>
      <c r="C266" s="128" cm="1">
        <f t="array" ref="C266">IF(ROW() &lt; ROW(INDEX(persons[resource_ID],ROWS(persons[resource_ID]))), COUNTIF(INDEX(persons[resource_ID],1):persons[[#This Row],[resource_ID]],persons[[#This Row],[resource_ID]]), "")</f>
        <v>5</v>
      </c>
      <c r="D266" s="128" t="s">
        <v>8925</v>
      </c>
      <c r="E266" s="127" t="s">
        <v>8575</v>
      </c>
      <c r="F266" s="127" t="s">
        <v>8850</v>
      </c>
      <c r="G266" s="127"/>
      <c r="H266" s="168"/>
      <c r="I266" s="179"/>
      <c r="J266" s="127"/>
    </row>
    <row r="267" spans="1:10" x14ac:dyDescent="0.25">
      <c r="A267" s="127" t="s">
        <v>9414</v>
      </c>
      <c r="B267" s="127" t="s">
        <v>7466</v>
      </c>
      <c r="C267" s="128" cm="1">
        <f t="array" ref="C267">IF(ROW() &lt; ROW(INDEX(persons[resource_ID],ROWS(persons[resource_ID]))), COUNTIF(INDEX(persons[resource_ID],1):persons[[#This Row],[resource_ID]],persons[[#This Row],[resource_ID]]), "")</f>
        <v>1</v>
      </c>
      <c r="D267" s="128" t="s">
        <v>9398</v>
      </c>
      <c r="E267" s="127" t="s">
        <v>7494</v>
      </c>
      <c r="F267" s="127" t="s">
        <v>8805</v>
      </c>
      <c r="G267" s="127" t="s">
        <v>8804</v>
      </c>
      <c r="H267" s="168"/>
      <c r="I267" s="166" t="s">
        <v>8806</v>
      </c>
      <c r="J267" s="127"/>
    </row>
    <row r="268" spans="1:10" x14ac:dyDescent="0.25">
      <c r="A268" s="127" t="s">
        <v>9414</v>
      </c>
      <c r="B268" s="127" t="s">
        <v>7466</v>
      </c>
      <c r="C268" s="128" cm="1">
        <f t="array" ref="C268">IF(ROW() &lt; ROW(INDEX(persons[resource_ID],ROWS(persons[resource_ID]))), COUNTIF(INDEX(persons[resource_ID],1):persons[[#This Row],[resource_ID]],persons[[#This Row],[resource_ID]]), "")</f>
        <v>2</v>
      </c>
      <c r="D268" s="128" t="s">
        <v>8924</v>
      </c>
      <c r="E268" s="127" t="s">
        <v>8926</v>
      </c>
      <c r="F268" s="127" t="s">
        <v>8927</v>
      </c>
      <c r="G268" s="127"/>
      <c r="H268" s="168"/>
      <c r="I268" s="179"/>
      <c r="J268" s="127"/>
    </row>
    <row r="269" spans="1:10" x14ac:dyDescent="0.25">
      <c r="A269" s="127" t="s">
        <v>9414</v>
      </c>
      <c r="B269" s="127" t="s">
        <v>7466</v>
      </c>
      <c r="C269" s="128" cm="1">
        <f t="array" ref="C269">IF(ROW() &lt; ROW(INDEX(persons[resource_ID],ROWS(persons[resource_ID]))), COUNTIF(INDEX(persons[resource_ID],1):persons[[#This Row],[resource_ID]],persons[[#This Row],[resource_ID]]), "")</f>
        <v>3</v>
      </c>
      <c r="D269" s="128" t="s">
        <v>8924</v>
      </c>
      <c r="E269" s="127" t="s">
        <v>7494</v>
      </c>
      <c r="F269" s="127" t="s">
        <v>8805</v>
      </c>
      <c r="G269" s="127" t="s">
        <v>8804</v>
      </c>
      <c r="H269" s="168"/>
      <c r="I269" s="179"/>
      <c r="J269" s="127"/>
    </row>
    <row r="270" spans="1:10" x14ac:dyDescent="0.25">
      <c r="A270" s="127" t="s">
        <v>9414</v>
      </c>
      <c r="B270" s="127" t="s">
        <v>7466</v>
      </c>
      <c r="C270" s="128" cm="1">
        <f t="array" ref="C270">IF(ROW() &lt; ROW(INDEX(persons[resource_ID],ROWS(persons[resource_ID]))), COUNTIF(INDEX(persons[resource_ID],1):persons[[#This Row],[resource_ID]],persons[[#This Row],[resource_ID]]), "")</f>
        <v>4</v>
      </c>
      <c r="D270" s="128" t="s">
        <v>8924</v>
      </c>
      <c r="E270" s="127" t="s">
        <v>8928</v>
      </c>
      <c r="F270" s="127" t="s">
        <v>8929</v>
      </c>
      <c r="G270" s="127" t="s">
        <v>8794</v>
      </c>
      <c r="H270" s="168"/>
      <c r="I270" s="179"/>
      <c r="J270" s="127"/>
    </row>
    <row r="271" spans="1:10" x14ac:dyDescent="0.25">
      <c r="A271" s="127" t="s">
        <v>9414</v>
      </c>
      <c r="B271" s="127" t="s">
        <v>7466</v>
      </c>
      <c r="C271" s="128" cm="1">
        <f t="array" ref="C271">IF(ROW() &lt; ROW(INDEX(persons[resource_ID],ROWS(persons[resource_ID]))), COUNTIF(INDEX(persons[resource_ID],1):persons[[#This Row],[resource_ID]],persons[[#This Row],[resource_ID]]), "")</f>
        <v>5</v>
      </c>
      <c r="D271" s="128" t="s">
        <v>8925</v>
      </c>
      <c r="E271" s="127" t="s">
        <v>8575</v>
      </c>
      <c r="F271" s="127" t="s">
        <v>8850</v>
      </c>
      <c r="G271" s="127"/>
      <c r="H271" s="168"/>
      <c r="I271" s="179"/>
      <c r="J271" s="127"/>
    </row>
    <row r="272" spans="1:10" x14ac:dyDescent="0.25">
      <c r="A272" s="127" t="s">
        <v>9415</v>
      </c>
      <c r="B272" s="127" t="s">
        <v>7466</v>
      </c>
      <c r="C272" s="128" cm="1">
        <f t="array" ref="C272">IF(ROW() &lt; ROW(INDEX(persons[resource_ID],ROWS(persons[resource_ID]))), COUNTIF(INDEX(persons[resource_ID],1):persons[[#This Row],[resource_ID]],persons[[#This Row],[resource_ID]]), "")</f>
        <v>1</v>
      </c>
      <c r="D272" s="128" t="s">
        <v>9398</v>
      </c>
      <c r="E272" s="127" t="s">
        <v>7494</v>
      </c>
      <c r="F272" s="127" t="s">
        <v>8805</v>
      </c>
      <c r="G272" s="127" t="s">
        <v>8804</v>
      </c>
      <c r="H272" s="168"/>
      <c r="I272" s="166" t="s">
        <v>8806</v>
      </c>
      <c r="J272" s="127"/>
    </row>
    <row r="273" spans="1:10" x14ac:dyDescent="0.25">
      <c r="A273" s="127" t="s">
        <v>9415</v>
      </c>
      <c r="B273" s="127" t="s">
        <v>7466</v>
      </c>
      <c r="C273" s="128" cm="1">
        <f t="array" ref="C273">IF(ROW() &lt; ROW(INDEX(persons[resource_ID],ROWS(persons[resource_ID]))), COUNTIF(INDEX(persons[resource_ID],1):persons[[#This Row],[resource_ID]],persons[[#This Row],[resource_ID]]), "")</f>
        <v>2</v>
      </c>
      <c r="D273" s="128" t="s">
        <v>8924</v>
      </c>
      <c r="E273" s="127" t="s">
        <v>8926</v>
      </c>
      <c r="F273" s="127" t="s">
        <v>8927</v>
      </c>
      <c r="G273" s="127"/>
      <c r="H273" s="168"/>
      <c r="I273" s="179"/>
      <c r="J273" s="127"/>
    </row>
    <row r="274" spans="1:10" x14ac:dyDescent="0.25">
      <c r="A274" s="127" t="s">
        <v>9415</v>
      </c>
      <c r="B274" s="127" t="s">
        <v>7466</v>
      </c>
      <c r="C274" s="128" cm="1">
        <f t="array" ref="C274">IF(ROW() &lt; ROW(INDEX(persons[resource_ID],ROWS(persons[resource_ID]))), COUNTIF(INDEX(persons[resource_ID],1):persons[[#This Row],[resource_ID]],persons[[#This Row],[resource_ID]]), "")</f>
        <v>3</v>
      </c>
      <c r="D274" s="128" t="s">
        <v>8924</v>
      </c>
      <c r="E274" s="127" t="s">
        <v>7494</v>
      </c>
      <c r="F274" s="127" t="s">
        <v>8805</v>
      </c>
      <c r="G274" s="127" t="s">
        <v>8804</v>
      </c>
      <c r="H274" s="168"/>
      <c r="I274" s="179"/>
      <c r="J274" s="127"/>
    </row>
    <row r="275" spans="1:10" x14ac:dyDescent="0.25">
      <c r="A275" s="127" t="s">
        <v>9415</v>
      </c>
      <c r="B275" s="127" t="s">
        <v>7466</v>
      </c>
      <c r="C275" s="128" cm="1">
        <f t="array" ref="C275">IF(ROW() &lt; ROW(INDEX(persons[resource_ID],ROWS(persons[resource_ID]))), COUNTIF(INDEX(persons[resource_ID],1):persons[[#This Row],[resource_ID]],persons[[#This Row],[resource_ID]]), "")</f>
        <v>4</v>
      </c>
      <c r="D275" s="128" t="s">
        <v>8924</v>
      </c>
      <c r="E275" s="127" t="s">
        <v>8928</v>
      </c>
      <c r="F275" s="127" t="s">
        <v>8929</v>
      </c>
      <c r="G275" s="127" t="s">
        <v>8794</v>
      </c>
      <c r="H275" s="168"/>
      <c r="I275" s="179"/>
      <c r="J275" s="127"/>
    </row>
    <row r="276" spans="1:10" x14ac:dyDescent="0.25">
      <c r="A276" s="127" t="s">
        <v>9415</v>
      </c>
      <c r="B276" s="127" t="s">
        <v>7466</v>
      </c>
      <c r="C276" s="128" cm="1">
        <f t="array" ref="C276">IF(ROW() &lt; ROW(INDEX(persons[resource_ID],ROWS(persons[resource_ID]))), COUNTIF(INDEX(persons[resource_ID],1):persons[[#This Row],[resource_ID]],persons[[#This Row],[resource_ID]]), "")</f>
        <v>5</v>
      </c>
      <c r="D276" s="128" t="s">
        <v>8925</v>
      </c>
      <c r="E276" s="127" t="s">
        <v>8575</v>
      </c>
      <c r="F276" s="127" t="s">
        <v>8850</v>
      </c>
      <c r="G276" s="127"/>
      <c r="H276" s="168"/>
      <c r="I276" s="179"/>
      <c r="J276" s="127"/>
    </row>
    <row r="277" spans="1:10" x14ac:dyDescent="0.25">
      <c r="A277" s="127" t="s">
        <v>9416</v>
      </c>
      <c r="B277" s="127" t="s">
        <v>7466</v>
      </c>
      <c r="C277" s="128" cm="1">
        <f t="array" ref="C277">IF(ROW() &lt; ROW(INDEX(persons[resource_ID],ROWS(persons[resource_ID]))), COUNTIF(INDEX(persons[resource_ID],1):persons[[#This Row],[resource_ID]],persons[[#This Row],[resource_ID]]), "")</f>
        <v>1</v>
      </c>
      <c r="D277" s="128" t="s">
        <v>9398</v>
      </c>
      <c r="E277" s="127" t="s">
        <v>7494</v>
      </c>
      <c r="F277" s="127" t="s">
        <v>8805</v>
      </c>
      <c r="G277" s="127" t="s">
        <v>8804</v>
      </c>
      <c r="H277" s="168"/>
      <c r="I277" s="166" t="s">
        <v>8806</v>
      </c>
      <c r="J277" s="127"/>
    </row>
    <row r="278" spans="1:10" x14ac:dyDescent="0.25">
      <c r="A278" s="127" t="s">
        <v>9416</v>
      </c>
      <c r="B278" s="127" t="s">
        <v>7466</v>
      </c>
      <c r="C278" s="128" cm="1">
        <f t="array" ref="C278">IF(ROW() &lt; ROW(INDEX(persons[resource_ID],ROWS(persons[resource_ID]))), COUNTIF(INDEX(persons[resource_ID],1):persons[[#This Row],[resource_ID]],persons[[#This Row],[resource_ID]]), "")</f>
        <v>2</v>
      </c>
      <c r="D278" s="128" t="s">
        <v>8924</v>
      </c>
      <c r="E278" s="127" t="s">
        <v>8926</v>
      </c>
      <c r="F278" s="127" t="s">
        <v>8927</v>
      </c>
      <c r="G278" s="127"/>
      <c r="H278" s="168"/>
      <c r="I278" s="179"/>
      <c r="J278" s="127"/>
    </row>
    <row r="279" spans="1:10" x14ac:dyDescent="0.25">
      <c r="A279" s="127" t="s">
        <v>9416</v>
      </c>
      <c r="B279" s="127" t="s">
        <v>7466</v>
      </c>
      <c r="C279" s="128" cm="1">
        <f t="array" ref="C279">IF(ROW() &lt; ROW(INDEX(persons[resource_ID],ROWS(persons[resource_ID]))), COUNTIF(INDEX(persons[resource_ID],1):persons[[#This Row],[resource_ID]],persons[[#This Row],[resource_ID]]), "")</f>
        <v>3</v>
      </c>
      <c r="D279" s="128" t="s">
        <v>8924</v>
      </c>
      <c r="E279" s="127" t="s">
        <v>7494</v>
      </c>
      <c r="F279" s="127" t="s">
        <v>8805</v>
      </c>
      <c r="G279" s="127" t="s">
        <v>8804</v>
      </c>
      <c r="H279" s="168"/>
      <c r="I279" s="179"/>
      <c r="J279" s="127"/>
    </row>
    <row r="280" spans="1:10" x14ac:dyDescent="0.25">
      <c r="A280" s="127" t="s">
        <v>9416</v>
      </c>
      <c r="B280" s="127" t="s">
        <v>7466</v>
      </c>
      <c r="C280" s="128" cm="1">
        <f t="array" ref="C280">IF(ROW() &lt; ROW(INDEX(persons[resource_ID],ROWS(persons[resource_ID]))), COUNTIF(INDEX(persons[resource_ID],1):persons[[#This Row],[resource_ID]],persons[[#This Row],[resource_ID]]), "")</f>
        <v>4</v>
      </c>
      <c r="D280" s="128" t="s">
        <v>8924</v>
      </c>
      <c r="E280" s="127" t="s">
        <v>8928</v>
      </c>
      <c r="F280" s="127" t="s">
        <v>8929</v>
      </c>
      <c r="G280" s="127" t="s">
        <v>8794</v>
      </c>
      <c r="H280" s="168"/>
      <c r="I280" s="179"/>
      <c r="J280" s="127"/>
    </row>
    <row r="281" spans="1:10" x14ac:dyDescent="0.25">
      <c r="A281" s="127" t="s">
        <v>9416</v>
      </c>
      <c r="B281" s="127" t="s">
        <v>7466</v>
      </c>
      <c r="C281" s="128" cm="1">
        <f t="array" ref="C281">IF(ROW() &lt; ROW(INDEX(persons[resource_ID],ROWS(persons[resource_ID]))), COUNTIF(INDEX(persons[resource_ID],1):persons[[#This Row],[resource_ID]],persons[[#This Row],[resource_ID]]), "")</f>
        <v>5</v>
      </c>
      <c r="D281" s="128" t="s">
        <v>8925</v>
      </c>
      <c r="E281" s="127" t="s">
        <v>8575</v>
      </c>
      <c r="F281" s="127" t="s">
        <v>8850</v>
      </c>
      <c r="G281" s="127"/>
      <c r="H281" s="168"/>
      <c r="I281" s="179"/>
      <c r="J281" s="127"/>
    </row>
    <row r="282" spans="1:10" x14ac:dyDescent="0.25">
      <c r="A282" s="127" t="s">
        <v>9417</v>
      </c>
      <c r="B282" s="127" t="s">
        <v>7466</v>
      </c>
      <c r="C282" s="128" cm="1">
        <f t="array" ref="C282">IF(ROW() &lt; ROW(INDEX(persons[resource_ID],ROWS(persons[resource_ID]))), COUNTIF(INDEX(persons[resource_ID],1):persons[[#This Row],[resource_ID]],persons[[#This Row],[resource_ID]]), "")</f>
        <v>1</v>
      </c>
      <c r="D282" s="128" t="s">
        <v>9398</v>
      </c>
      <c r="E282" s="127" t="s">
        <v>7494</v>
      </c>
      <c r="F282" s="127" t="s">
        <v>8805</v>
      </c>
      <c r="G282" s="127" t="s">
        <v>8804</v>
      </c>
      <c r="H282" s="168"/>
      <c r="I282" s="166" t="s">
        <v>8806</v>
      </c>
      <c r="J282" s="127"/>
    </row>
    <row r="283" spans="1:10" x14ac:dyDescent="0.25">
      <c r="A283" s="127" t="s">
        <v>9417</v>
      </c>
      <c r="B283" s="127" t="s">
        <v>7466</v>
      </c>
      <c r="C283" s="128" cm="1">
        <f t="array" ref="C283">IF(ROW() &lt; ROW(INDEX(persons[resource_ID],ROWS(persons[resource_ID]))), COUNTIF(INDEX(persons[resource_ID],1):persons[[#This Row],[resource_ID]],persons[[#This Row],[resource_ID]]), "")</f>
        <v>2</v>
      </c>
      <c r="D283" s="128" t="s">
        <v>8924</v>
      </c>
      <c r="E283" s="127" t="s">
        <v>8926</v>
      </c>
      <c r="F283" s="127" t="s">
        <v>8927</v>
      </c>
      <c r="G283" s="127"/>
      <c r="H283" s="168"/>
      <c r="I283" s="179"/>
      <c r="J283" s="127"/>
    </row>
    <row r="284" spans="1:10" x14ac:dyDescent="0.25">
      <c r="A284" s="127" t="s">
        <v>9417</v>
      </c>
      <c r="B284" s="127" t="s">
        <v>7466</v>
      </c>
      <c r="C284" s="128" cm="1">
        <f t="array" ref="C284">IF(ROW() &lt; ROW(INDEX(persons[resource_ID],ROWS(persons[resource_ID]))), COUNTIF(INDEX(persons[resource_ID],1):persons[[#This Row],[resource_ID]],persons[[#This Row],[resource_ID]]), "")</f>
        <v>3</v>
      </c>
      <c r="D284" s="128" t="s">
        <v>8924</v>
      </c>
      <c r="E284" s="127" t="s">
        <v>7494</v>
      </c>
      <c r="F284" s="127" t="s">
        <v>8805</v>
      </c>
      <c r="G284" s="127" t="s">
        <v>8804</v>
      </c>
      <c r="H284" s="168"/>
      <c r="I284" s="179"/>
      <c r="J284" s="127"/>
    </row>
    <row r="285" spans="1:10" x14ac:dyDescent="0.25">
      <c r="A285" s="127" t="s">
        <v>9417</v>
      </c>
      <c r="B285" s="127" t="s">
        <v>7466</v>
      </c>
      <c r="C285" s="128" cm="1">
        <f t="array" ref="C285">IF(ROW() &lt; ROW(INDEX(persons[resource_ID],ROWS(persons[resource_ID]))), COUNTIF(INDEX(persons[resource_ID],1):persons[[#This Row],[resource_ID]],persons[[#This Row],[resource_ID]]), "")</f>
        <v>4</v>
      </c>
      <c r="D285" s="128" t="s">
        <v>8924</v>
      </c>
      <c r="E285" s="127" t="s">
        <v>8928</v>
      </c>
      <c r="F285" s="127" t="s">
        <v>8929</v>
      </c>
      <c r="G285" s="127" t="s">
        <v>8794</v>
      </c>
      <c r="H285" s="168"/>
      <c r="I285" s="179"/>
      <c r="J285" s="127"/>
    </row>
    <row r="286" spans="1:10" x14ac:dyDescent="0.25">
      <c r="A286" s="127" t="s">
        <v>9417</v>
      </c>
      <c r="B286" s="127" t="s">
        <v>7466</v>
      </c>
      <c r="C286" s="128" cm="1">
        <f t="array" ref="C286">IF(ROW() &lt; ROW(INDEX(persons[resource_ID],ROWS(persons[resource_ID]))), COUNTIF(INDEX(persons[resource_ID],1):persons[[#This Row],[resource_ID]],persons[[#This Row],[resource_ID]]), "")</f>
        <v>5</v>
      </c>
      <c r="D286" s="128" t="s">
        <v>8925</v>
      </c>
      <c r="E286" s="127" t="s">
        <v>8575</v>
      </c>
      <c r="F286" s="127" t="s">
        <v>8850</v>
      </c>
      <c r="G286" s="127"/>
      <c r="H286" s="168"/>
      <c r="I286" s="179"/>
      <c r="J286" s="127"/>
    </row>
    <row r="287" spans="1:10" x14ac:dyDescent="0.25">
      <c r="A287" s="127" t="s">
        <v>9418</v>
      </c>
      <c r="B287" s="127" t="s">
        <v>7466</v>
      </c>
      <c r="C287" s="128" cm="1">
        <f t="array" ref="C287">IF(ROW() &lt; ROW(INDEX(persons[resource_ID],ROWS(persons[resource_ID]))), COUNTIF(INDEX(persons[resource_ID],1):persons[[#This Row],[resource_ID]],persons[[#This Row],[resource_ID]]), "")</f>
        <v>1</v>
      </c>
      <c r="D287" s="128" t="s">
        <v>9398</v>
      </c>
      <c r="E287" s="127" t="s">
        <v>7494</v>
      </c>
      <c r="F287" s="127" t="s">
        <v>8805</v>
      </c>
      <c r="G287" s="127" t="s">
        <v>8804</v>
      </c>
      <c r="H287" s="168"/>
      <c r="I287" s="166" t="s">
        <v>8806</v>
      </c>
      <c r="J287" s="127"/>
    </row>
    <row r="288" spans="1:10" x14ac:dyDescent="0.25">
      <c r="A288" s="127" t="s">
        <v>9418</v>
      </c>
      <c r="B288" s="127" t="s">
        <v>7466</v>
      </c>
      <c r="C288" s="128" cm="1">
        <f t="array" ref="C288">IF(ROW() &lt; ROW(INDEX(persons[resource_ID],ROWS(persons[resource_ID]))), COUNTIF(INDEX(persons[resource_ID],1):persons[[#This Row],[resource_ID]],persons[[#This Row],[resource_ID]]), "")</f>
        <v>2</v>
      </c>
      <c r="D288" s="128" t="s">
        <v>8924</v>
      </c>
      <c r="E288" s="127" t="s">
        <v>8926</v>
      </c>
      <c r="F288" s="127" t="s">
        <v>8927</v>
      </c>
      <c r="G288" s="127"/>
      <c r="H288" s="168"/>
      <c r="I288" s="179"/>
      <c r="J288" s="127"/>
    </row>
    <row r="289" spans="1:10" x14ac:dyDescent="0.25">
      <c r="A289" s="127" t="s">
        <v>9418</v>
      </c>
      <c r="B289" s="127" t="s">
        <v>7466</v>
      </c>
      <c r="C289" s="128" cm="1">
        <f t="array" ref="C289">IF(ROW() &lt; ROW(INDEX(persons[resource_ID],ROWS(persons[resource_ID]))), COUNTIF(INDEX(persons[resource_ID],1):persons[[#This Row],[resource_ID]],persons[[#This Row],[resource_ID]]), "")</f>
        <v>3</v>
      </c>
      <c r="D289" s="128" t="s">
        <v>8924</v>
      </c>
      <c r="E289" s="127" t="s">
        <v>7494</v>
      </c>
      <c r="F289" s="127" t="s">
        <v>8805</v>
      </c>
      <c r="G289" s="127" t="s">
        <v>8804</v>
      </c>
      <c r="H289" s="168"/>
      <c r="I289" s="179"/>
      <c r="J289" s="127"/>
    </row>
    <row r="290" spans="1:10" x14ac:dyDescent="0.25">
      <c r="A290" s="127" t="s">
        <v>9418</v>
      </c>
      <c r="B290" s="127" t="s">
        <v>7466</v>
      </c>
      <c r="C290" s="128" cm="1">
        <f t="array" ref="C290">IF(ROW() &lt; ROW(INDEX(persons[resource_ID],ROWS(persons[resource_ID]))), COUNTIF(INDEX(persons[resource_ID],1):persons[[#This Row],[resource_ID]],persons[[#This Row],[resource_ID]]), "")</f>
        <v>4</v>
      </c>
      <c r="D290" s="128" t="s">
        <v>8924</v>
      </c>
      <c r="E290" s="127" t="s">
        <v>8928</v>
      </c>
      <c r="F290" s="127" t="s">
        <v>8929</v>
      </c>
      <c r="G290" s="127" t="s">
        <v>8794</v>
      </c>
      <c r="H290" s="168"/>
      <c r="I290" s="179"/>
      <c r="J290" s="127"/>
    </row>
    <row r="291" spans="1:10" x14ac:dyDescent="0.25">
      <c r="A291" s="127" t="s">
        <v>9418</v>
      </c>
      <c r="B291" s="127" t="s">
        <v>7466</v>
      </c>
      <c r="C291" s="128" cm="1">
        <f t="array" ref="C291">IF(ROW() &lt; ROW(INDEX(persons[resource_ID],ROWS(persons[resource_ID]))), COUNTIF(INDEX(persons[resource_ID],1):persons[[#This Row],[resource_ID]],persons[[#This Row],[resource_ID]]), "")</f>
        <v>5</v>
      </c>
      <c r="D291" s="128" t="s">
        <v>8925</v>
      </c>
      <c r="E291" s="127" t="s">
        <v>8575</v>
      </c>
      <c r="F291" s="127" t="s">
        <v>8850</v>
      </c>
      <c r="G291" s="127"/>
      <c r="H291" s="168"/>
      <c r="I291" s="179"/>
      <c r="J291" s="127"/>
    </row>
    <row r="292" spans="1:10" x14ac:dyDescent="0.25">
      <c r="A292" s="127" t="s">
        <v>9419</v>
      </c>
      <c r="B292" s="127" t="s">
        <v>7466</v>
      </c>
      <c r="C292" s="128" cm="1">
        <f t="array" ref="C292">IF(ROW() &lt; ROW(INDEX(persons[resource_ID],ROWS(persons[resource_ID]))), COUNTIF(INDEX(persons[resource_ID],1):persons[[#This Row],[resource_ID]],persons[[#This Row],[resource_ID]]), "")</f>
        <v>1</v>
      </c>
      <c r="D292" s="128" t="s">
        <v>9398</v>
      </c>
      <c r="E292" s="127" t="s">
        <v>7494</v>
      </c>
      <c r="F292" s="127" t="s">
        <v>8805</v>
      </c>
      <c r="G292" s="127" t="s">
        <v>8804</v>
      </c>
      <c r="H292" s="168"/>
      <c r="I292" s="166" t="s">
        <v>8806</v>
      </c>
      <c r="J292" s="127"/>
    </row>
    <row r="293" spans="1:10" x14ac:dyDescent="0.25">
      <c r="A293" s="127" t="s">
        <v>9419</v>
      </c>
      <c r="B293" s="127" t="s">
        <v>7466</v>
      </c>
      <c r="C293" s="128" cm="1">
        <f t="array" ref="C293">IF(ROW() &lt; ROW(INDEX(persons[resource_ID],ROWS(persons[resource_ID]))), COUNTIF(INDEX(persons[resource_ID],1):persons[[#This Row],[resource_ID]],persons[[#This Row],[resource_ID]]), "")</f>
        <v>2</v>
      </c>
      <c r="D293" s="128" t="s">
        <v>8924</v>
      </c>
      <c r="E293" s="127" t="s">
        <v>8926</v>
      </c>
      <c r="F293" s="127" t="s">
        <v>8927</v>
      </c>
      <c r="G293" s="127"/>
      <c r="H293" s="168"/>
      <c r="I293" s="179"/>
      <c r="J293" s="127"/>
    </row>
    <row r="294" spans="1:10" x14ac:dyDescent="0.25">
      <c r="A294" s="127" t="s">
        <v>9419</v>
      </c>
      <c r="B294" s="127" t="s">
        <v>7466</v>
      </c>
      <c r="C294" s="128" cm="1">
        <f t="array" ref="C294">IF(ROW() &lt; ROW(INDEX(persons[resource_ID],ROWS(persons[resource_ID]))), COUNTIF(INDEX(persons[resource_ID],1):persons[[#This Row],[resource_ID]],persons[[#This Row],[resource_ID]]), "")</f>
        <v>3</v>
      </c>
      <c r="D294" s="128" t="s">
        <v>8924</v>
      </c>
      <c r="E294" s="127" t="s">
        <v>7494</v>
      </c>
      <c r="F294" s="127" t="s">
        <v>8805</v>
      </c>
      <c r="G294" s="127" t="s">
        <v>8804</v>
      </c>
      <c r="H294" s="168"/>
      <c r="I294" s="179"/>
      <c r="J294" s="127"/>
    </row>
    <row r="295" spans="1:10" x14ac:dyDescent="0.25">
      <c r="A295" s="127" t="s">
        <v>9419</v>
      </c>
      <c r="B295" s="127" t="s">
        <v>7466</v>
      </c>
      <c r="C295" s="128" cm="1">
        <f t="array" ref="C295">IF(ROW() &lt; ROW(INDEX(persons[resource_ID],ROWS(persons[resource_ID]))), COUNTIF(INDEX(persons[resource_ID],1):persons[[#This Row],[resource_ID]],persons[[#This Row],[resource_ID]]), "")</f>
        <v>4</v>
      </c>
      <c r="D295" s="128" t="s">
        <v>8924</v>
      </c>
      <c r="E295" s="127" t="s">
        <v>8928</v>
      </c>
      <c r="F295" s="127" t="s">
        <v>8929</v>
      </c>
      <c r="G295" s="127" t="s">
        <v>8794</v>
      </c>
      <c r="H295" s="168"/>
      <c r="I295" s="179"/>
      <c r="J295" s="127"/>
    </row>
    <row r="296" spans="1:10" x14ac:dyDescent="0.25">
      <c r="A296" s="127" t="s">
        <v>9419</v>
      </c>
      <c r="B296" s="127" t="s">
        <v>7466</v>
      </c>
      <c r="C296" s="128" cm="1">
        <f t="array" ref="C296">IF(ROW() &lt; ROW(INDEX(persons[resource_ID],ROWS(persons[resource_ID]))), COUNTIF(INDEX(persons[resource_ID],1):persons[[#This Row],[resource_ID]],persons[[#This Row],[resource_ID]]), "")</f>
        <v>5</v>
      </c>
      <c r="D296" s="128" t="s">
        <v>8925</v>
      </c>
      <c r="E296" s="127" t="s">
        <v>8575</v>
      </c>
      <c r="F296" s="127" t="s">
        <v>8850</v>
      </c>
      <c r="G296" s="127"/>
      <c r="H296" s="168"/>
      <c r="I296" s="179"/>
      <c r="J296" s="127"/>
    </row>
    <row r="297" spans="1:10" x14ac:dyDescent="0.25">
      <c r="A297" s="127" t="s">
        <v>9420</v>
      </c>
      <c r="B297" s="127" t="s">
        <v>7466</v>
      </c>
      <c r="C297" s="128" cm="1">
        <f t="array" ref="C297">IF(ROW() &lt; ROW(INDEX(persons[resource_ID],ROWS(persons[resource_ID]))), COUNTIF(INDEX(persons[resource_ID],1):persons[[#This Row],[resource_ID]],persons[[#This Row],[resource_ID]]), "")</f>
        <v>1</v>
      </c>
      <c r="D297" s="128" t="s">
        <v>9398</v>
      </c>
      <c r="E297" s="127" t="s">
        <v>7494</v>
      </c>
      <c r="F297" s="127" t="s">
        <v>8805</v>
      </c>
      <c r="G297" s="127" t="s">
        <v>8804</v>
      </c>
      <c r="H297" s="168"/>
      <c r="I297" s="166" t="s">
        <v>8806</v>
      </c>
      <c r="J297" s="127"/>
    </row>
    <row r="298" spans="1:10" x14ac:dyDescent="0.25">
      <c r="A298" s="127" t="s">
        <v>9420</v>
      </c>
      <c r="B298" s="127" t="s">
        <v>7466</v>
      </c>
      <c r="C298" s="128" cm="1">
        <f t="array" ref="C298">IF(ROW() &lt; ROW(INDEX(persons[resource_ID],ROWS(persons[resource_ID]))), COUNTIF(INDEX(persons[resource_ID],1):persons[[#This Row],[resource_ID]],persons[[#This Row],[resource_ID]]), "")</f>
        <v>2</v>
      </c>
      <c r="D298" s="128" t="s">
        <v>8924</v>
      </c>
      <c r="E298" s="127" t="s">
        <v>8926</v>
      </c>
      <c r="F298" s="127" t="s">
        <v>8927</v>
      </c>
      <c r="G298" s="127"/>
      <c r="H298" s="168"/>
      <c r="I298" s="179"/>
      <c r="J298" s="127"/>
    </row>
    <row r="299" spans="1:10" x14ac:dyDescent="0.25">
      <c r="A299" s="127" t="s">
        <v>9420</v>
      </c>
      <c r="B299" s="127" t="s">
        <v>7466</v>
      </c>
      <c r="C299" s="128" cm="1">
        <f t="array" ref="C299">IF(ROW() &lt; ROW(INDEX(persons[resource_ID],ROWS(persons[resource_ID]))), COUNTIF(INDEX(persons[resource_ID],1):persons[[#This Row],[resource_ID]],persons[[#This Row],[resource_ID]]), "")</f>
        <v>3</v>
      </c>
      <c r="D299" s="128" t="s">
        <v>8924</v>
      </c>
      <c r="E299" s="127" t="s">
        <v>7494</v>
      </c>
      <c r="F299" s="127" t="s">
        <v>8805</v>
      </c>
      <c r="G299" s="127" t="s">
        <v>8804</v>
      </c>
      <c r="H299" s="168"/>
      <c r="I299" s="179"/>
      <c r="J299" s="127"/>
    </row>
    <row r="300" spans="1:10" x14ac:dyDescent="0.25">
      <c r="A300" s="127" t="s">
        <v>9420</v>
      </c>
      <c r="B300" s="127" t="s">
        <v>7466</v>
      </c>
      <c r="C300" s="128" cm="1">
        <f t="array" ref="C300">IF(ROW() &lt; ROW(INDEX(persons[resource_ID],ROWS(persons[resource_ID]))), COUNTIF(INDEX(persons[resource_ID],1):persons[[#This Row],[resource_ID]],persons[[#This Row],[resource_ID]]), "")</f>
        <v>4</v>
      </c>
      <c r="D300" s="128" t="s">
        <v>8924</v>
      </c>
      <c r="E300" s="127" t="s">
        <v>8928</v>
      </c>
      <c r="F300" s="127" t="s">
        <v>8929</v>
      </c>
      <c r="G300" s="127" t="s">
        <v>8794</v>
      </c>
      <c r="H300" s="168"/>
      <c r="I300" s="179"/>
      <c r="J300" s="127"/>
    </row>
    <row r="301" spans="1:10" x14ac:dyDescent="0.25">
      <c r="A301" s="127" t="s">
        <v>9420</v>
      </c>
      <c r="B301" s="127" t="s">
        <v>7466</v>
      </c>
      <c r="C301" s="128" cm="1">
        <f t="array" ref="C301">IF(ROW() &lt; ROW(INDEX(persons[resource_ID],ROWS(persons[resource_ID]))), COUNTIF(INDEX(persons[resource_ID],1):persons[[#This Row],[resource_ID]],persons[[#This Row],[resource_ID]]), "")</f>
        <v>5</v>
      </c>
      <c r="D301" s="128" t="s">
        <v>8925</v>
      </c>
      <c r="E301" s="127" t="s">
        <v>8575</v>
      </c>
      <c r="F301" s="127" t="s">
        <v>8850</v>
      </c>
      <c r="G301" s="127"/>
      <c r="H301" s="168"/>
      <c r="I301" s="179"/>
      <c r="J301" s="127"/>
    </row>
    <row r="302" spans="1:10" x14ac:dyDescent="0.25">
      <c r="A302" s="127" t="s">
        <v>9421</v>
      </c>
      <c r="B302" s="127" t="s">
        <v>7466</v>
      </c>
      <c r="C302" s="128" cm="1">
        <f t="array" ref="C302">IF(ROW() &lt; ROW(INDEX(persons[resource_ID],ROWS(persons[resource_ID]))), COUNTIF(INDEX(persons[resource_ID],1):persons[[#This Row],[resource_ID]],persons[[#This Row],[resource_ID]]), "")</f>
        <v>1</v>
      </c>
      <c r="D302" s="128" t="s">
        <v>9398</v>
      </c>
      <c r="E302" s="127" t="s">
        <v>7494</v>
      </c>
      <c r="F302" s="127" t="s">
        <v>8805</v>
      </c>
      <c r="G302" s="127" t="s">
        <v>8804</v>
      </c>
      <c r="H302" s="168"/>
      <c r="I302" s="166" t="s">
        <v>8806</v>
      </c>
      <c r="J302" s="127"/>
    </row>
    <row r="303" spans="1:10" x14ac:dyDescent="0.25">
      <c r="A303" s="127" t="s">
        <v>9421</v>
      </c>
      <c r="B303" s="127" t="s">
        <v>7466</v>
      </c>
      <c r="C303" s="128" cm="1">
        <f t="array" ref="C303">IF(ROW() &lt; ROW(INDEX(persons[resource_ID],ROWS(persons[resource_ID]))), COUNTIF(INDEX(persons[resource_ID],1):persons[[#This Row],[resource_ID]],persons[[#This Row],[resource_ID]]), "")</f>
        <v>2</v>
      </c>
      <c r="D303" s="128" t="s">
        <v>8924</v>
      </c>
      <c r="E303" s="127" t="s">
        <v>8926</v>
      </c>
      <c r="F303" s="127" t="s">
        <v>8927</v>
      </c>
      <c r="G303" s="127"/>
      <c r="H303" s="168"/>
      <c r="I303" s="179"/>
      <c r="J303" s="127"/>
    </row>
    <row r="304" spans="1:10" x14ac:dyDescent="0.25">
      <c r="A304" s="127" t="s">
        <v>9421</v>
      </c>
      <c r="B304" s="127" t="s">
        <v>7466</v>
      </c>
      <c r="C304" s="128" cm="1">
        <f t="array" ref="C304">IF(ROW() &lt; ROW(INDEX(persons[resource_ID],ROWS(persons[resource_ID]))), COUNTIF(INDEX(persons[resource_ID],1):persons[[#This Row],[resource_ID]],persons[[#This Row],[resource_ID]]), "")</f>
        <v>3</v>
      </c>
      <c r="D304" s="128" t="s">
        <v>8924</v>
      </c>
      <c r="E304" s="127" t="s">
        <v>7494</v>
      </c>
      <c r="F304" s="127" t="s">
        <v>8805</v>
      </c>
      <c r="G304" s="127" t="s">
        <v>8804</v>
      </c>
      <c r="H304" s="168"/>
      <c r="I304" s="179"/>
      <c r="J304" s="127"/>
    </row>
    <row r="305" spans="1:10" x14ac:dyDescent="0.25">
      <c r="A305" s="127" t="s">
        <v>9421</v>
      </c>
      <c r="B305" s="127" t="s">
        <v>7466</v>
      </c>
      <c r="C305" s="128" cm="1">
        <f t="array" ref="C305">IF(ROW() &lt; ROW(INDEX(persons[resource_ID],ROWS(persons[resource_ID]))), COUNTIF(INDEX(persons[resource_ID],1):persons[[#This Row],[resource_ID]],persons[[#This Row],[resource_ID]]), "")</f>
        <v>4</v>
      </c>
      <c r="D305" s="128" t="s">
        <v>8924</v>
      </c>
      <c r="E305" s="127" t="s">
        <v>8928</v>
      </c>
      <c r="F305" s="127" t="s">
        <v>8929</v>
      </c>
      <c r="G305" s="127" t="s">
        <v>8794</v>
      </c>
      <c r="H305" s="168"/>
      <c r="I305" s="179"/>
      <c r="J305" s="127"/>
    </row>
    <row r="306" spans="1:10" x14ac:dyDescent="0.25">
      <c r="A306" s="127" t="s">
        <v>9421</v>
      </c>
      <c r="B306" s="127" t="s">
        <v>7466</v>
      </c>
      <c r="C306" s="128" cm="1">
        <f t="array" ref="C306">IF(ROW() &lt; ROW(INDEX(persons[resource_ID],ROWS(persons[resource_ID]))), COUNTIF(INDEX(persons[resource_ID],1):persons[[#This Row],[resource_ID]],persons[[#This Row],[resource_ID]]), "")</f>
        <v>5</v>
      </c>
      <c r="D306" s="128" t="s">
        <v>8925</v>
      </c>
      <c r="E306" s="127" t="s">
        <v>8575</v>
      </c>
      <c r="F306" s="127" t="s">
        <v>8850</v>
      </c>
      <c r="G306" s="127"/>
      <c r="H306" s="168"/>
      <c r="I306" s="179"/>
      <c r="J306" s="127"/>
    </row>
    <row r="307" spans="1:10" x14ac:dyDescent="0.25">
      <c r="A307" s="127" t="s">
        <v>9422</v>
      </c>
      <c r="B307" s="127" t="s">
        <v>7466</v>
      </c>
      <c r="C307" s="128" cm="1">
        <f t="array" ref="C307">IF(ROW() &lt; ROW(INDEX(persons[resource_ID],ROWS(persons[resource_ID]))), COUNTIF(INDEX(persons[resource_ID],1):persons[[#This Row],[resource_ID]],persons[[#This Row],[resource_ID]]), "")</f>
        <v>1</v>
      </c>
      <c r="D307" s="128" t="s">
        <v>9398</v>
      </c>
      <c r="E307" s="127" t="s">
        <v>7494</v>
      </c>
      <c r="F307" s="127" t="s">
        <v>8805</v>
      </c>
      <c r="G307" s="127" t="s">
        <v>8804</v>
      </c>
      <c r="H307" s="168"/>
      <c r="I307" s="166" t="s">
        <v>8806</v>
      </c>
      <c r="J307" s="127"/>
    </row>
    <row r="308" spans="1:10" x14ac:dyDescent="0.25">
      <c r="A308" s="127" t="s">
        <v>9422</v>
      </c>
      <c r="B308" s="127" t="s">
        <v>7466</v>
      </c>
      <c r="C308" s="128" cm="1">
        <f t="array" ref="C308">IF(ROW() &lt; ROW(INDEX(persons[resource_ID],ROWS(persons[resource_ID]))), COUNTIF(INDEX(persons[resource_ID],1):persons[[#This Row],[resource_ID]],persons[[#This Row],[resource_ID]]), "")</f>
        <v>2</v>
      </c>
      <c r="D308" s="128" t="s">
        <v>8924</v>
      </c>
      <c r="E308" s="127" t="s">
        <v>8926</v>
      </c>
      <c r="F308" s="127" t="s">
        <v>8927</v>
      </c>
      <c r="G308" s="127"/>
      <c r="H308" s="168"/>
      <c r="I308" s="179"/>
      <c r="J308" s="127"/>
    </row>
    <row r="309" spans="1:10" x14ac:dyDescent="0.25">
      <c r="A309" s="127" t="s">
        <v>9422</v>
      </c>
      <c r="B309" s="127" t="s">
        <v>7466</v>
      </c>
      <c r="C309" s="128" cm="1">
        <f t="array" ref="C309">IF(ROW() &lt; ROW(INDEX(persons[resource_ID],ROWS(persons[resource_ID]))), COUNTIF(INDEX(persons[resource_ID],1):persons[[#This Row],[resource_ID]],persons[[#This Row],[resource_ID]]), "")</f>
        <v>3</v>
      </c>
      <c r="D309" s="128" t="s">
        <v>8924</v>
      </c>
      <c r="E309" s="127" t="s">
        <v>7494</v>
      </c>
      <c r="F309" s="127" t="s">
        <v>8805</v>
      </c>
      <c r="G309" s="127" t="s">
        <v>8804</v>
      </c>
      <c r="H309" s="168"/>
      <c r="I309" s="179"/>
      <c r="J309" s="127"/>
    </row>
    <row r="310" spans="1:10" x14ac:dyDescent="0.25">
      <c r="A310" s="127" t="s">
        <v>9422</v>
      </c>
      <c r="B310" s="127" t="s">
        <v>7466</v>
      </c>
      <c r="C310" s="128" cm="1">
        <f t="array" ref="C310">IF(ROW() &lt; ROW(INDEX(persons[resource_ID],ROWS(persons[resource_ID]))), COUNTIF(INDEX(persons[resource_ID],1):persons[[#This Row],[resource_ID]],persons[[#This Row],[resource_ID]]), "")</f>
        <v>4</v>
      </c>
      <c r="D310" s="128" t="s">
        <v>8924</v>
      </c>
      <c r="E310" s="127" t="s">
        <v>8928</v>
      </c>
      <c r="F310" s="127" t="s">
        <v>8929</v>
      </c>
      <c r="G310" s="127" t="s">
        <v>8794</v>
      </c>
      <c r="H310" s="168"/>
      <c r="I310" s="179"/>
      <c r="J310" s="127"/>
    </row>
    <row r="311" spans="1:10" x14ac:dyDescent="0.25">
      <c r="A311" s="127" t="s">
        <v>9422</v>
      </c>
      <c r="B311" s="127" t="s">
        <v>7466</v>
      </c>
      <c r="C311" s="128" cm="1">
        <f t="array" ref="C311">IF(ROW() &lt; ROW(INDEX(persons[resource_ID],ROWS(persons[resource_ID]))), COUNTIF(INDEX(persons[resource_ID],1):persons[[#This Row],[resource_ID]],persons[[#This Row],[resource_ID]]), "")</f>
        <v>5</v>
      </c>
      <c r="D311" s="128" t="s">
        <v>8925</v>
      </c>
      <c r="E311" s="127" t="s">
        <v>8575</v>
      </c>
      <c r="F311" s="127" t="s">
        <v>8850</v>
      </c>
      <c r="G311" s="127"/>
      <c r="H311" s="168"/>
      <c r="I311" s="179"/>
      <c r="J311" s="127"/>
    </row>
    <row r="312" spans="1:10" x14ac:dyDescent="0.25">
      <c r="A312" s="127" t="s">
        <v>9423</v>
      </c>
      <c r="B312" s="127" t="s">
        <v>7466</v>
      </c>
      <c r="C312" s="128" cm="1">
        <f t="array" ref="C312">IF(ROW() &lt; ROW(INDEX(persons[resource_ID],ROWS(persons[resource_ID]))), COUNTIF(INDEX(persons[resource_ID],1):persons[[#This Row],[resource_ID]],persons[[#This Row],[resource_ID]]), "")</f>
        <v>1</v>
      </c>
      <c r="D312" s="128" t="s">
        <v>9398</v>
      </c>
      <c r="E312" s="127" t="s">
        <v>7494</v>
      </c>
      <c r="F312" s="127" t="s">
        <v>8805</v>
      </c>
      <c r="G312" s="127" t="s">
        <v>8804</v>
      </c>
      <c r="H312" s="168"/>
      <c r="I312" s="166" t="s">
        <v>8806</v>
      </c>
      <c r="J312" s="127"/>
    </row>
    <row r="313" spans="1:10" x14ac:dyDescent="0.25">
      <c r="A313" s="127" t="s">
        <v>9423</v>
      </c>
      <c r="B313" s="127" t="s">
        <v>7466</v>
      </c>
      <c r="C313" s="128" cm="1">
        <f t="array" ref="C313">IF(ROW() &lt; ROW(INDEX(persons[resource_ID],ROWS(persons[resource_ID]))), COUNTIF(INDEX(persons[resource_ID],1):persons[[#This Row],[resource_ID]],persons[[#This Row],[resource_ID]]), "")</f>
        <v>2</v>
      </c>
      <c r="D313" s="128" t="s">
        <v>8924</v>
      </c>
      <c r="E313" s="127" t="s">
        <v>8926</v>
      </c>
      <c r="F313" s="127" t="s">
        <v>8927</v>
      </c>
      <c r="G313" s="127"/>
      <c r="H313" s="168"/>
      <c r="I313" s="179"/>
      <c r="J313" s="127"/>
    </row>
    <row r="314" spans="1:10" x14ac:dyDescent="0.25">
      <c r="A314" s="127" t="s">
        <v>9423</v>
      </c>
      <c r="B314" s="127" t="s">
        <v>7466</v>
      </c>
      <c r="C314" s="128" cm="1">
        <f t="array" ref="C314">IF(ROW() &lt; ROW(INDEX(persons[resource_ID],ROWS(persons[resource_ID]))), COUNTIF(INDEX(persons[resource_ID],1):persons[[#This Row],[resource_ID]],persons[[#This Row],[resource_ID]]), "")</f>
        <v>3</v>
      </c>
      <c r="D314" s="128" t="s">
        <v>8924</v>
      </c>
      <c r="E314" s="127" t="s">
        <v>7494</v>
      </c>
      <c r="F314" s="127" t="s">
        <v>8805</v>
      </c>
      <c r="G314" s="127" t="s">
        <v>8804</v>
      </c>
      <c r="H314" s="168"/>
      <c r="I314" s="179"/>
      <c r="J314" s="127"/>
    </row>
    <row r="315" spans="1:10" x14ac:dyDescent="0.25">
      <c r="A315" s="127" t="s">
        <v>9423</v>
      </c>
      <c r="B315" s="127" t="s">
        <v>7466</v>
      </c>
      <c r="C315" s="128" cm="1">
        <f t="array" ref="C315">IF(ROW() &lt; ROW(INDEX(persons[resource_ID],ROWS(persons[resource_ID]))), COUNTIF(INDEX(persons[resource_ID],1):persons[[#This Row],[resource_ID]],persons[[#This Row],[resource_ID]]), "")</f>
        <v>4</v>
      </c>
      <c r="D315" s="128" t="s">
        <v>8924</v>
      </c>
      <c r="E315" s="127" t="s">
        <v>8928</v>
      </c>
      <c r="F315" s="127" t="s">
        <v>8929</v>
      </c>
      <c r="G315" s="127" t="s">
        <v>8794</v>
      </c>
      <c r="H315" s="168"/>
      <c r="I315" s="179"/>
      <c r="J315" s="127"/>
    </row>
    <row r="316" spans="1:10" x14ac:dyDescent="0.25">
      <c r="A316" s="127" t="s">
        <v>9423</v>
      </c>
      <c r="B316" s="127" t="s">
        <v>7466</v>
      </c>
      <c r="C316" s="128" cm="1">
        <f t="array" ref="C316">IF(ROW() &lt; ROW(INDEX(persons[resource_ID],ROWS(persons[resource_ID]))), COUNTIF(INDEX(persons[resource_ID],1):persons[[#This Row],[resource_ID]],persons[[#This Row],[resource_ID]]), "")</f>
        <v>5</v>
      </c>
      <c r="D316" s="128" t="s">
        <v>8925</v>
      </c>
      <c r="E316" s="127" t="s">
        <v>8575</v>
      </c>
      <c r="F316" s="127" t="s">
        <v>8850</v>
      </c>
      <c r="G316" s="127"/>
      <c r="H316" s="168"/>
      <c r="I316" s="179"/>
      <c r="J316" s="127"/>
    </row>
    <row r="317" spans="1:10" x14ac:dyDescent="0.25">
      <c r="A317" s="127" t="s">
        <v>9424</v>
      </c>
      <c r="B317" s="127" t="s">
        <v>7466</v>
      </c>
      <c r="C317" s="128" cm="1">
        <f t="array" ref="C317">IF(ROW() &lt; ROW(INDEX(persons[resource_ID],ROWS(persons[resource_ID]))), COUNTIF(INDEX(persons[resource_ID],1):persons[[#This Row],[resource_ID]],persons[[#This Row],[resource_ID]]), "")</f>
        <v>1</v>
      </c>
      <c r="D317" s="128" t="s">
        <v>9398</v>
      </c>
      <c r="E317" s="127" t="s">
        <v>7494</v>
      </c>
      <c r="F317" s="127" t="s">
        <v>8805</v>
      </c>
      <c r="G317" s="127" t="s">
        <v>8804</v>
      </c>
      <c r="H317" s="168"/>
      <c r="I317" s="166" t="s">
        <v>8806</v>
      </c>
      <c r="J317" s="127"/>
    </row>
    <row r="318" spans="1:10" x14ac:dyDescent="0.25">
      <c r="A318" s="127" t="s">
        <v>9424</v>
      </c>
      <c r="B318" s="127" t="s">
        <v>7466</v>
      </c>
      <c r="C318" s="128" cm="1">
        <f t="array" ref="C318">IF(ROW() &lt; ROW(INDEX(persons[resource_ID],ROWS(persons[resource_ID]))), COUNTIF(INDEX(persons[resource_ID],1):persons[[#This Row],[resource_ID]],persons[[#This Row],[resource_ID]]), "")</f>
        <v>2</v>
      </c>
      <c r="D318" s="128" t="s">
        <v>8924</v>
      </c>
      <c r="E318" s="127" t="s">
        <v>8926</v>
      </c>
      <c r="F318" s="127" t="s">
        <v>8927</v>
      </c>
      <c r="G318" s="127"/>
      <c r="H318" s="168"/>
      <c r="I318" s="179"/>
      <c r="J318" s="127"/>
    </row>
    <row r="319" spans="1:10" x14ac:dyDescent="0.25">
      <c r="A319" s="127" t="s">
        <v>9424</v>
      </c>
      <c r="B319" s="127" t="s">
        <v>7466</v>
      </c>
      <c r="C319" s="128" cm="1">
        <f t="array" ref="C319">IF(ROW() &lt; ROW(INDEX(persons[resource_ID],ROWS(persons[resource_ID]))), COUNTIF(INDEX(persons[resource_ID],1):persons[[#This Row],[resource_ID]],persons[[#This Row],[resource_ID]]), "")</f>
        <v>3</v>
      </c>
      <c r="D319" s="128" t="s">
        <v>8924</v>
      </c>
      <c r="E319" s="127" t="s">
        <v>7494</v>
      </c>
      <c r="F319" s="127" t="s">
        <v>8805</v>
      </c>
      <c r="G319" s="127" t="s">
        <v>8804</v>
      </c>
      <c r="H319" s="168"/>
      <c r="I319" s="179"/>
      <c r="J319" s="127"/>
    </row>
    <row r="320" spans="1:10" x14ac:dyDescent="0.25">
      <c r="A320" s="127" t="s">
        <v>9424</v>
      </c>
      <c r="B320" s="127" t="s">
        <v>7466</v>
      </c>
      <c r="C320" s="128" cm="1">
        <f t="array" ref="C320">IF(ROW() &lt; ROW(INDEX(persons[resource_ID],ROWS(persons[resource_ID]))), COUNTIF(INDEX(persons[resource_ID],1):persons[[#This Row],[resource_ID]],persons[[#This Row],[resource_ID]]), "")</f>
        <v>4</v>
      </c>
      <c r="D320" s="128" t="s">
        <v>8924</v>
      </c>
      <c r="E320" s="127" t="s">
        <v>8928</v>
      </c>
      <c r="F320" s="127" t="s">
        <v>8929</v>
      </c>
      <c r="G320" s="127" t="s">
        <v>8794</v>
      </c>
      <c r="H320" s="168"/>
      <c r="I320" s="179"/>
      <c r="J320" s="127"/>
    </row>
    <row r="321" spans="1:10" x14ac:dyDescent="0.25">
      <c r="A321" s="127" t="s">
        <v>9424</v>
      </c>
      <c r="B321" s="127" t="s">
        <v>7466</v>
      </c>
      <c r="C321" s="128" cm="1">
        <f t="array" ref="C321">IF(ROW() &lt; ROW(INDEX(persons[resource_ID],ROWS(persons[resource_ID]))), COUNTIF(INDEX(persons[resource_ID],1):persons[[#This Row],[resource_ID]],persons[[#This Row],[resource_ID]]), "")</f>
        <v>5</v>
      </c>
      <c r="D321" s="128" t="s">
        <v>8925</v>
      </c>
      <c r="E321" s="127" t="s">
        <v>8575</v>
      </c>
      <c r="F321" s="127" t="s">
        <v>8850</v>
      </c>
      <c r="G321" s="127"/>
      <c r="H321" s="168"/>
      <c r="I321" s="179"/>
      <c r="J321" s="127"/>
    </row>
    <row r="322" spans="1:10" x14ac:dyDescent="0.25">
      <c r="A322" s="127" t="s">
        <v>9434</v>
      </c>
      <c r="B322" s="127" t="s">
        <v>7466</v>
      </c>
      <c r="C322" s="128" cm="1">
        <f t="array" ref="C322">IF(ROW() &lt; ROW(INDEX(persons[resource_ID],ROWS(persons[resource_ID]))), COUNTIF(INDEX(persons[resource_ID],1):persons[[#This Row],[resource_ID]],persons[[#This Row],[resource_ID]]), "")</f>
        <v>1</v>
      </c>
      <c r="D322" s="128" t="s">
        <v>8934</v>
      </c>
      <c r="E322" s="127" t="s">
        <v>8807</v>
      </c>
      <c r="F322" s="127" t="s">
        <v>8809</v>
      </c>
      <c r="G322" s="127" t="s">
        <v>8808</v>
      </c>
      <c r="H322" s="168"/>
      <c r="I322" s="166" t="s">
        <v>8810</v>
      </c>
      <c r="J322" s="127"/>
    </row>
    <row r="323" spans="1:10" x14ac:dyDescent="0.25">
      <c r="A323" s="127" t="s">
        <v>9434</v>
      </c>
      <c r="B323" s="127" t="s">
        <v>7466</v>
      </c>
      <c r="C323" s="128" cm="1">
        <f t="array" ref="C323">IF(ROW() &lt; ROW(INDEX(persons[resource_ID],ROWS(persons[resource_ID]))), COUNTIF(INDEX(persons[resource_ID],1):persons[[#This Row],[resource_ID]],persons[[#This Row],[resource_ID]]), "")</f>
        <v>2</v>
      </c>
      <c r="D323" s="128" t="s">
        <v>8934</v>
      </c>
      <c r="E323" s="127" t="s">
        <v>8935</v>
      </c>
      <c r="F323" s="127" t="s">
        <v>8936</v>
      </c>
      <c r="G323" s="127"/>
      <c r="H323" s="168"/>
      <c r="I323" s="177" t="s">
        <v>8953</v>
      </c>
      <c r="J323" s="127"/>
    </row>
    <row r="324" spans="1:10" x14ac:dyDescent="0.25">
      <c r="A324" s="127" t="s">
        <v>9434</v>
      </c>
      <c r="B324" s="127" t="s">
        <v>7466</v>
      </c>
      <c r="C324" s="128" cm="1">
        <f t="array" ref="C324">IF(ROW() &lt; ROW(INDEX(persons[resource_ID],ROWS(persons[resource_ID]))), COUNTIF(INDEX(persons[resource_ID],1):persons[[#This Row],[resource_ID]],persons[[#This Row],[resource_ID]]), "")</f>
        <v>3</v>
      </c>
      <c r="D324" s="128" t="s">
        <v>8950</v>
      </c>
      <c r="E324" s="127" t="s">
        <v>8937</v>
      </c>
      <c r="F324" s="127" t="s">
        <v>8938</v>
      </c>
      <c r="G324" s="127"/>
      <c r="H324" s="168"/>
      <c r="I324" s="177" t="s">
        <v>8954</v>
      </c>
      <c r="J324" s="127"/>
    </row>
    <row r="325" spans="1:10" x14ac:dyDescent="0.25">
      <c r="A325" s="127" t="s">
        <v>9434</v>
      </c>
      <c r="B325" s="127" t="s">
        <v>7466</v>
      </c>
      <c r="C325" s="128" cm="1">
        <f t="array" ref="C325">IF(ROW() &lt; ROW(INDEX(persons[resource_ID],ROWS(persons[resource_ID]))), COUNTIF(INDEX(persons[resource_ID],1):persons[[#This Row],[resource_ID]],persons[[#This Row],[resource_ID]]), "")</f>
        <v>4</v>
      </c>
      <c r="D325" s="128" t="s">
        <v>8934</v>
      </c>
      <c r="E325" s="127" t="s">
        <v>8939</v>
      </c>
      <c r="F325" s="127" t="s">
        <v>8940</v>
      </c>
      <c r="G325" s="127"/>
      <c r="H325" s="168"/>
      <c r="I325" s="177" t="s">
        <v>8955</v>
      </c>
      <c r="J325" s="127"/>
    </row>
    <row r="326" spans="1:10" x14ac:dyDescent="0.25">
      <c r="A326" s="127" t="s">
        <v>9434</v>
      </c>
      <c r="B326" s="127" t="s">
        <v>7466</v>
      </c>
      <c r="C326" s="128" cm="1">
        <f t="array" ref="C326">IF(ROW() &lt; ROW(INDEX(persons[resource_ID],ROWS(persons[resource_ID]))), COUNTIF(INDEX(persons[resource_ID],1):persons[[#This Row],[resource_ID]],persons[[#This Row],[resource_ID]]), "")</f>
        <v>5</v>
      </c>
      <c r="D326" s="128" t="s">
        <v>8934</v>
      </c>
      <c r="E326" s="127" t="s">
        <v>8941</v>
      </c>
      <c r="F326" s="127" t="s">
        <v>8942</v>
      </c>
      <c r="G326" s="127"/>
      <c r="H326" s="168"/>
      <c r="I326" s="177" t="s">
        <v>8956</v>
      </c>
      <c r="J326" s="127"/>
    </row>
    <row r="327" spans="1:10" x14ac:dyDescent="0.25">
      <c r="A327" s="127" t="s">
        <v>9434</v>
      </c>
      <c r="B327" s="127" t="s">
        <v>7466</v>
      </c>
      <c r="C327" s="128" cm="1">
        <f t="array" ref="C327">IF(ROW() &lt; ROW(INDEX(persons[resource_ID],ROWS(persons[resource_ID]))), COUNTIF(INDEX(persons[resource_ID],1):persons[[#This Row],[resource_ID]],persons[[#This Row],[resource_ID]]), "")</f>
        <v>6</v>
      </c>
      <c r="D327" s="128" t="s">
        <v>8951</v>
      </c>
      <c r="E327" s="127" t="s">
        <v>8943</v>
      </c>
      <c r="F327" s="127" t="s">
        <v>8944</v>
      </c>
      <c r="G327" s="127"/>
      <c r="H327" s="168"/>
      <c r="I327" s="177" t="s">
        <v>8957</v>
      </c>
      <c r="J327" s="127"/>
    </row>
    <row r="328" spans="1:10" x14ac:dyDescent="0.25">
      <c r="A328" s="127" t="s">
        <v>9434</v>
      </c>
      <c r="B328" s="127" t="s">
        <v>7466</v>
      </c>
      <c r="C328" s="128" cm="1">
        <f t="array" ref="C328">IF(ROW() &lt; ROW(INDEX(persons[resource_ID],ROWS(persons[resource_ID]))), COUNTIF(INDEX(persons[resource_ID],1):persons[[#This Row],[resource_ID]],persons[[#This Row],[resource_ID]]), "")</f>
        <v>7</v>
      </c>
      <c r="D328" s="128" t="s">
        <v>8952</v>
      </c>
      <c r="E328" s="127" t="s">
        <v>8945</v>
      </c>
      <c r="F328" s="127" t="s">
        <v>8946</v>
      </c>
      <c r="G328" s="127"/>
      <c r="H328" s="168"/>
      <c r="I328" s="177" t="s">
        <v>8958</v>
      </c>
      <c r="J328" s="127"/>
    </row>
    <row r="329" spans="1:10" x14ac:dyDescent="0.25">
      <c r="A329" s="127" t="s">
        <v>9434</v>
      </c>
      <c r="B329" s="127" t="s">
        <v>7466</v>
      </c>
      <c r="C329" s="128" cm="1">
        <f t="array" ref="C329">IF(ROW() &lt; ROW(INDEX(persons[resource_ID],ROWS(persons[resource_ID]))), COUNTIF(INDEX(persons[resource_ID],1):persons[[#This Row],[resource_ID]],persons[[#This Row],[resource_ID]]), "")</f>
        <v>8</v>
      </c>
      <c r="D329" s="128" t="s">
        <v>8952</v>
      </c>
      <c r="E329" s="127" t="s">
        <v>8947</v>
      </c>
      <c r="F329" s="127" t="s">
        <v>8948</v>
      </c>
      <c r="G329" s="127" t="s">
        <v>8949</v>
      </c>
      <c r="H329" s="168"/>
      <c r="I329" s="177" t="s">
        <v>8959</v>
      </c>
      <c r="J329" s="127"/>
    </row>
    <row r="330" spans="1:10" x14ac:dyDescent="0.25">
      <c r="A330" s="127" t="s">
        <v>9435</v>
      </c>
      <c r="B330" s="127" t="s">
        <v>7466</v>
      </c>
      <c r="C330" s="128" cm="1">
        <f t="array" ref="C330">IF(ROW() &lt; ROW(INDEX(persons[resource_ID],ROWS(persons[resource_ID]))), COUNTIF(INDEX(persons[resource_ID],1):persons[[#This Row],[resource_ID]],persons[[#This Row],[resource_ID]]), "")</f>
        <v>1</v>
      </c>
      <c r="D330" s="128" t="s">
        <v>8934</v>
      </c>
      <c r="E330" s="127" t="s">
        <v>8807</v>
      </c>
      <c r="F330" s="127" t="s">
        <v>8809</v>
      </c>
      <c r="G330" s="127" t="s">
        <v>8808</v>
      </c>
      <c r="H330" s="168"/>
      <c r="I330" s="166" t="s">
        <v>8810</v>
      </c>
      <c r="J330" s="127"/>
    </row>
    <row r="331" spans="1:10" x14ac:dyDescent="0.25">
      <c r="A331" s="127" t="s">
        <v>9435</v>
      </c>
      <c r="B331" s="127" t="s">
        <v>7466</v>
      </c>
      <c r="C331" s="128" cm="1">
        <f t="array" ref="C331">IF(ROW() &lt; ROW(INDEX(persons[resource_ID],ROWS(persons[resource_ID]))), COUNTIF(INDEX(persons[resource_ID],1):persons[[#This Row],[resource_ID]],persons[[#This Row],[resource_ID]]), "")</f>
        <v>2</v>
      </c>
      <c r="D331" s="128" t="s">
        <v>8934</v>
      </c>
      <c r="E331" s="127" t="s">
        <v>8935</v>
      </c>
      <c r="F331" s="127" t="s">
        <v>8936</v>
      </c>
      <c r="G331" s="127"/>
      <c r="H331" s="168"/>
      <c r="I331" s="177" t="s">
        <v>8953</v>
      </c>
      <c r="J331" s="127"/>
    </row>
    <row r="332" spans="1:10" x14ac:dyDescent="0.25">
      <c r="A332" s="127" t="s">
        <v>9435</v>
      </c>
      <c r="B332" s="127" t="s">
        <v>7466</v>
      </c>
      <c r="C332" s="128" cm="1">
        <f t="array" ref="C332">IF(ROW() &lt; ROW(INDEX(persons[resource_ID],ROWS(persons[resource_ID]))), COUNTIF(INDEX(persons[resource_ID],1):persons[[#This Row],[resource_ID]],persons[[#This Row],[resource_ID]]), "")</f>
        <v>3</v>
      </c>
      <c r="D332" s="128" t="s">
        <v>8950</v>
      </c>
      <c r="E332" s="127" t="s">
        <v>8937</v>
      </c>
      <c r="F332" s="127" t="s">
        <v>8938</v>
      </c>
      <c r="G332" s="127"/>
      <c r="H332" s="168"/>
      <c r="I332" s="177" t="s">
        <v>8954</v>
      </c>
      <c r="J332" s="127"/>
    </row>
    <row r="333" spans="1:10" x14ac:dyDescent="0.25">
      <c r="A333" s="127" t="s">
        <v>9435</v>
      </c>
      <c r="B333" s="127" t="s">
        <v>7466</v>
      </c>
      <c r="C333" s="128" cm="1">
        <f t="array" ref="C333">IF(ROW() &lt; ROW(INDEX(persons[resource_ID],ROWS(persons[resource_ID]))), COUNTIF(INDEX(persons[resource_ID],1):persons[[#This Row],[resource_ID]],persons[[#This Row],[resource_ID]]), "")</f>
        <v>4</v>
      </c>
      <c r="D333" s="128" t="s">
        <v>8934</v>
      </c>
      <c r="E333" s="127" t="s">
        <v>8939</v>
      </c>
      <c r="F333" s="127" t="s">
        <v>8940</v>
      </c>
      <c r="G333" s="127"/>
      <c r="H333" s="168"/>
      <c r="I333" s="177" t="s">
        <v>8955</v>
      </c>
      <c r="J333" s="127"/>
    </row>
    <row r="334" spans="1:10" x14ac:dyDescent="0.25">
      <c r="A334" s="127" t="s">
        <v>9435</v>
      </c>
      <c r="B334" s="127" t="s">
        <v>7466</v>
      </c>
      <c r="C334" s="128" cm="1">
        <f t="array" ref="C334">IF(ROW() &lt; ROW(INDEX(persons[resource_ID],ROWS(persons[resource_ID]))), COUNTIF(INDEX(persons[resource_ID],1):persons[[#This Row],[resource_ID]],persons[[#This Row],[resource_ID]]), "")</f>
        <v>5</v>
      </c>
      <c r="D334" s="128" t="s">
        <v>8934</v>
      </c>
      <c r="E334" s="127" t="s">
        <v>8941</v>
      </c>
      <c r="F334" s="127" t="s">
        <v>8942</v>
      </c>
      <c r="G334" s="127"/>
      <c r="H334" s="168"/>
      <c r="I334" s="177" t="s">
        <v>8956</v>
      </c>
      <c r="J334" s="127"/>
    </row>
    <row r="335" spans="1:10" x14ac:dyDescent="0.25">
      <c r="A335" s="127" t="s">
        <v>9435</v>
      </c>
      <c r="B335" s="127" t="s">
        <v>7466</v>
      </c>
      <c r="C335" s="128" cm="1">
        <f t="array" ref="C335">IF(ROW() &lt; ROW(INDEX(persons[resource_ID],ROWS(persons[resource_ID]))), COUNTIF(INDEX(persons[resource_ID],1):persons[[#This Row],[resource_ID]],persons[[#This Row],[resource_ID]]), "")</f>
        <v>6</v>
      </c>
      <c r="D335" s="128" t="s">
        <v>8951</v>
      </c>
      <c r="E335" s="127" t="s">
        <v>8943</v>
      </c>
      <c r="F335" s="127" t="s">
        <v>8944</v>
      </c>
      <c r="G335" s="127"/>
      <c r="H335" s="168"/>
      <c r="I335" s="177" t="s">
        <v>8957</v>
      </c>
      <c r="J335" s="127"/>
    </row>
    <row r="336" spans="1:10" x14ac:dyDescent="0.25">
      <c r="A336" s="127" t="s">
        <v>9435</v>
      </c>
      <c r="B336" s="127" t="s">
        <v>7466</v>
      </c>
      <c r="C336" s="128" cm="1">
        <f t="array" ref="C336">IF(ROW() &lt; ROW(INDEX(persons[resource_ID],ROWS(persons[resource_ID]))), COUNTIF(INDEX(persons[resource_ID],1):persons[[#This Row],[resource_ID]],persons[[#This Row],[resource_ID]]), "")</f>
        <v>7</v>
      </c>
      <c r="D336" s="128" t="s">
        <v>8952</v>
      </c>
      <c r="E336" s="127" t="s">
        <v>8945</v>
      </c>
      <c r="F336" s="127" t="s">
        <v>8946</v>
      </c>
      <c r="G336" s="127"/>
      <c r="H336" s="168"/>
      <c r="I336" s="177" t="s">
        <v>8958</v>
      </c>
      <c r="J336" s="127"/>
    </row>
    <row r="337" spans="1:10" x14ac:dyDescent="0.25">
      <c r="A337" s="127" t="s">
        <v>9435</v>
      </c>
      <c r="B337" s="127" t="s">
        <v>7466</v>
      </c>
      <c r="C337" s="128" cm="1">
        <f t="array" ref="C337">IF(ROW() &lt; ROW(INDEX(persons[resource_ID],ROWS(persons[resource_ID]))), COUNTIF(INDEX(persons[resource_ID],1):persons[[#This Row],[resource_ID]],persons[[#This Row],[resource_ID]]), "")</f>
        <v>8</v>
      </c>
      <c r="D337" s="128" t="s">
        <v>8952</v>
      </c>
      <c r="E337" s="127" t="s">
        <v>8947</v>
      </c>
      <c r="F337" s="127" t="s">
        <v>8948</v>
      </c>
      <c r="G337" s="127" t="s">
        <v>8949</v>
      </c>
      <c r="H337" s="168"/>
      <c r="I337" s="177" t="s">
        <v>8959</v>
      </c>
      <c r="J337" s="127"/>
    </row>
    <row r="338" spans="1:10" x14ac:dyDescent="0.25">
      <c r="A338" s="127" t="s">
        <v>9436</v>
      </c>
      <c r="B338" s="127" t="s">
        <v>7466</v>
      </c>
      <c r="C338" s="128" cm="1">
        <f t="array" ref="C338">IF(ROW() &lt; ROW(INDEX(persons[resource_ID],ROWS(persons[resource_ID]))), COUNTIF(INDEX(persons[resource_ID],1):persons[[#This Row],[resource_ID]],persons[[#This Row],[resource_ID]]), "")</f>
        <v>1</v>
      </c>
      <c r="D338" s="128" t="s">
        <v>8934</v>
      </c>
      <c r="E338" s="127" t="s">
        <v>8807</v>
      </c>
      <c r="F338" s="127" t="s">
        <v>8809</v>
      </c>
      <c r="G338" s="127" t="s">
        <v>8808</v>
      </c>
      <c r="H338" s="168"/>
      <c r="I338" s="166" t="s">
        <v>8810</v>
      </c>
      <c r="J338" s="127"/>
    </row>
    <row r="339" spans="1:10" x14ac:dyDescent="0.25">
      <c r="A339" s="127" t="s">
        <v>9436</v>
      </c>
      <c r="B339" s="127" t="s">
        <v>7466</v>
      </c>
      <c r="C339" s="128" cm="1">
        <f t="array" ref="C339">IF(ROW() &lt; ROW(INDEX(persons[resource_ID],ROWS(persons[resource_ID]))), COUNTIF(INDEX(persons[resource_ID],1):persons[[#This Row],[resource_ID]],persons[[#This Row],[resource_ID]]), "")</f>
        <v>2</v>
      </c>
      <c r="D339" s="128" t="s">
        <v>8934</v>
      </c>
      <c r="E339" s="127" t="s">
        <v>8935</v>
      </c>
      <c r="F339" s="127" t="s">
        <v>8936</v>
      </c>
      <c r="G339" s="127"/>
      <c r="H339" s="168"/>
      <c r="I339" s="177" t="s">
        <v>8953</v>
      </c>
      <c r="J339" s="127"/>
    </row>
    <row r="340" spans="1:10" x14ac:dyDescent="0.25">
      <c r="A340" s="127" t="s">
        <v>9436</v>
      </c>
      <c r="B340" s="127" t="s">
        <v>7466</v>
      </c>
      <c r="C340" s="128" cm="1">
        <f t="array" ref="C340">IF(ROW() &lt; ROW(INDEX(persons[resource_ID],ROWS(persons[resource_ID]))), COUNTIF(INDEX(persons[resource_ID],1):persons[[#This Row],[resource_ID]],persons[[#This Row],[resource_ID]]), "")</f>
        <v>3</v>
      </c>
      <c r="D340" s="128" t="s">
        <v>8950</v>
      </c>
      <c r="E340" s="127" t="s">
        <v>8937</v>
      </c>
      <c r="F340" s="127" t="s">
        <v>8938</v>
      </c>
      <c r="G340" s="127"/>
      <c r="H340" s="168"/>
      <c r="I340" s="177" t="s">
        <v>8954</v>
      </c>
      <c r="J340" s="127"/>
    </row>
    <row r="341" spans="1:10" x14ac:dyDescent="0.25">
      <c r="A341" s="127" t="s">
        <v>9436</v>
      </c>
      <c r="B341" s="127" t="s">
        <v>7466</v>
      </c>
      <c r="C341" s="128" cm="1">
        <f t="array" ref="C341">IF(ROW() &lt; ROW(INDEX(persons[resource_ID],ROWS(persons[resource_ID]))), COUNTIF(INDEX(persons[resource_ID],1):persons[[#This Row],[resource_ID]],persons[[#This Row],[resource_ID]]), "")</f>
        <v>4</v>
      </c>
      <c r="D341" s="128" t="s">
        <v>8934</v>
      </c>
      <c r="E341" s="127" t="s">
        <v>8939</v>
      </c>
      <c r="F341" s="127" t="s">
        <v>8940</v>
      </c>
      <c r="G341" s="127"/>
      <c r="H341" s="168"/>
      <c r="I341" s="177" t="s">
        <v>8955</v>
      </c>
      <c r="J341" s="127"/>
    </row>
    <row r="342" spans="1:10" x14ac:dyDescent="0.25">
      <c r="A342" s="127" t="s">
        <v>9436</v>
      </c>
      <c r="B342" s="127" t="s">
        <v>7466</v>
      </c>
      <c r="C342" s="128" cm="1">
        <f t="array" ref="C342">IF(ROW() &lt; ROW(INDEX(persons[resource_ID],ROWS(persons[resource_ID]))), COUNTIF(INDEX(persons[resource_ID],1):persons[[#This Row],[resource_ID]],persons[[#This Row],[resource_ID]]), "")</f>
        <v>5</v>
      </c>
      <c r="D342" s="128" t="s">
        <v>8934</v>
      </c>
      <c r="E342" s="127" t="s">
        <v>8941</v>
      </c>
      <c r="F342" s="127" t="s">
        <v>8942</v>
      </c>
      <c r="G342" s="127"/>
      <c r="H342" s="168"/>
      <c r="I342" s="177" t="s">
        <v>8956</v>
      </c>
      <c r="J342" s="127"/>
    </row>
    <row r="343" spans="1:10" x14ac:dyDescent="0.25">
      <c r="A343" s="127" t="s">
        <v>9436</v>
      </c>
      <c r="B343" s="127" t="s">
        <v>7466</v>
      </c>
      <c r="C343" s="128" cm="1">
        <f t="array" ref="C343">IF(ROW() &lt; ROW(INDEX(persons[resource_ID],ROWS(persons[resource_ID]))), COUNTIF(INDEX(persons[resource_ID],1):persons[[#This Row],[resource_ID]],persons[[#This Row],[resource_ID]]), "")</f>
        <v>6</v>
      </c>
      <c r="D343" s="128" t="s">
        <v>8951</v>
      </c>
      <c r="E343" s="127" t="s">
        <v>8943</v>
      </c>
      <c r="F343" s="127" t="s">
        <v>8944</v>
      </c>
      <c r="G343" s="127"/>
      <c r="H343" s="168"/>
      <c r="I343" s="177" t="s">
        <v>8957</v>
      </c>
      <c r="J343" s="127"/>
    </row>
    <row r="344" spans="1:10" x14ac:dyDescent="0.25">
      <c r="A344" s="127" t="s">
        <v>9436</v>
      </c>
      <c r="B344" s="127" t="s">
        <v>7466</v>
      </c>
      <c r="C344" s="128" cm="1">
        <f t="array" ref="C344">IF(ROW() &lt; ROW(INDEX(persons[resource_ID],ROWS(persons[resource_ID]))), COUNTIF(INDEX(persons[resource_ID],1):persons[[#This Row],[resource_ID]],persons[[#This Row],[resource_ID]]), "")</f>
        <v>7</v>
      </c>
      <c r="D344" s="128" t="s">
        <v>8952</v>
      </c>
      <c r="E344" s="127" t="s">
        <v>8945</v>
      </c>
      <c r="F344" s="127" t="s">
        <v>8946</v>
      </c>
      <c r="G344" s="127"/>
      <c r="H344" s="168"/>
      <c r="I344" s="177" t="s">
        <v>8958</v>
      </c>
      <c r="J344" s="127"/>
    </row>
    <row r="345" spans="1:10" x14ac:dyDescent="0.25">
      <c r="A345" s="127" t="s">
        <v>9448</v>
      </c>
      <c r="B345" s="127" t="s">
        <v>7466</v>
      </c>
      <c r="C345" s="128" cm="1">
        <f t="array" ref="C345">IF(ROW() &lt; ROW(INDEX(persons[resource_ID],ROWS(persons[resource_ID]))), COUNTIF(INDEX(persons[resource_ID],1):persons[[#This Row],[resource_ID]],persons[[#This Row],[resource_ID]]), "")</f>
        <v>1</v>
      </c>
      <c r="D345" s="128" t="s">
        <v>8965</v>
      </c>
      <c r="E345" s="127" t="s">
        <v>8947</v>
      </c>
      <c r="F345" s="127" t="s">
        <v>8948</v>
      </c>
      <c r="G345" s="127" t="s">
        <v>8949</v>
      </c>
      <c r="H345" s="168"/>
      <c r="I345" s="177" t="s">
        <v>8959</v>
      </c>
      <c r="J345" s="127"/>
    </row>
    <row r="346" spans="1:10" x14ac:dyDescent="0.25">
      <c r="A346" s="127" t="s">
        <v>9448</v>
      </c>
      <c r="B346" s="127" t="s">
        <v>7466</v>
      </c>
      <c r="C346" s="128" cm="1">
        <f t="array" ref="C346">IF(ROW() &lt; ROW(INDEX(persons[resource_ID],ROWS(persons[resource_ID]))), COUNTIF(INDEX(persons[resource_ID],1):persons[[#This Row],[resource_ID]],persons[[#This Row],[resource_ID]]), "")</f>
        <v>2</v>
      </c>
      <c r="D346" s="128" t="s">
        <v>8966</v>
      </c>
      <c r="E346" s="127" t="s">
        <v>8569</v>
      </c>
      <c r="F346" s="127" t="s">
        <v>8570</v>
      </c>
      <c r="G346" s="127"/>
      <c r="H346" s="127"/>
      <c r="I346" s="127"/>
      <c r="J346" s="127"/>
    </row>
    <row r="347" spans="1:10" x14ac:dyDescent="0.25">
      <c r="A347" s="127" t="s">
        <v>9448</v>
      </c>
      <c r="B347" s="127" t="s">
        <v>7466</v>
      </c>
      <c r="C347" s="128" cm="1">
        <f t="array" ref="C347">IF(ROW() &lt; ROW(INDEX(persons[resource_ID],ROWS(persons[resource_ID]))), COUNTIF(INDEX(persons[resource_ID],1):persons[[#This Row],[resource_ID]],persons[[#This Row],[resource_ID]]), "")</f>
        <v>3</v>
      </c>
      <c r="D347" s="128" t="s">
        <v>8967</v>
      </c>
      <c r="E347" s="127" t="s">
        <v>8970</v>
      </c>
      <c r="F347" s="127" t="s">
        <v>8971</v>
      </c>
      <c r="G347" s="127"/>
      <c r="H347" s="127"/>
      <c r="I347" s="127"/>
      <c r="J347" s="127"/>
    </row>
    <row r="348" spans="1:10" x14ac:dyDescent="0.25">
      <c r="A348" s="127" t="s">
        <v>9448</v>
      </c>
      <c r="B348" s="127" t="s">
        <v>7466</v>
      </c>
      <c r="C348" s="128" cm="1">
        <f t="array" ref="C348">IF(ROW() &lt; ROW(INDEX(persons[resource_ID],ROWS(persons[resource_ID]))), COUNTIF(INDEX(persons[resource_ID],1):persons[[#This Row],[resource_ID]],persons[[#This Row],[resource_ID]]), "")</f>
        <v>4</v>
      </c>
      <c r="D348" s="128" t="s">
        <v>8968</v>
      </c>
      <c r="E348" s="127" t="s">
        <v>8972</v>
      </c>
      <c r="F348" s="127" t="s">
        <v>8973</v>
      </c>
      <c r="G348" s="127"/>
      <c r="H348" s="127"/>
      <c r="I348" s="127"/>
      <c r="J348" s="127"/>
    </row>
    <row r="349" spans="1:10" x14ac:dyDescent="0.25">
      <c r="A349" s="127" t="s">
        <v>9448</v>
      </c>
      <c r="B349" s="127" t="s">
        <v>7466</v>
      </c>
      <c r="C349" s="128" cm="1">
        <f t="array" ref="C349">IF(ROW() &lt; ROW(INDEX(persons[resource_ID],ROWS(persons[resource_ID]))), COUNTIF(INDEX(persons[resource_ID],1):persons[[#This Row],[resource_ID]],persons[[#This Row],[resource_ID]]), "")</f>
        <v>5</v>
      </c>
      <c r="D349" s="128" t="s">
        <v>8969</v>
      </c>
      <c r="E349" s="127" t="s">
        <v>8900</v>
      </c>
      <c r="F349" s="127" t="s">
        <v>8974</v>
      </c>
      <c r="G349" s="127" t="s">
        <v>8576</v>
      </c>
      <c r="H349" s="127"/>
      <c r="I349" s="127"/>
      <c r="J349" s="127"/>
    </row>
    <row r="350" spans="1:10" x14ac:dyDescent="0.25">
      <c r="A350" s="127" t="s">
        <v>9449</v>
      </c>
      <c r="B350" s="127" t="s">
        <v>7466</v>
      </c>
      <c r="C350" s="128" cm="1">
        <f t="array" ref="C350">IF(ROW() &lt; ROW(INDEX(persons[resource_ID],ROWS(persons[resource_ID]))), COUNTIF(INDEX(persons[resource_ID],1):persons[[#This Row],[resource_ID]],persons[[#This Row],[resource_ID]]), "")</f>
        <v>1</v>
      </c>
      <c r="D350" s="128" t="s">
        <v>8965</v>
      </c>
      <c r="E350" s="127" t="s">
        <v>8947</v>
      </c>
      <c r="F350" s="127" t="s">
        <v>8948</v>
      </c>
      <c r="G350" s="127" t="s">
        <v>8949</v>
      </c>
      <c r="H350" s="168"/>
      <c r="I350" s="177" t="s">
        <v>8959</v>
      </c>
      <c r="J350" s="127"/>
    </row>
    <row r="351" spans="1:10" x14ac:dyDescent="0.25">
      <c r="A351" s="127" t="s">
        <v>9449</v>
      </c>
      <c r="B351" s="127" t="s">
        <v>7466</v>
      </c>
      <c r="C351" s="128" cm="1">
        <f t="array" ref="C351">IF(ROW() &lt; ROW(INDEX(persons[resource_ID],ROWS(persons[resource_ID]))), COUNTIF(INDEX(persons[resource_ID],1):persons[[#This Row],[resource_ID]],persons[[#This Row],[resource_ID]]), "")</f>
        <v>2</v>
      </c>
      <c r="D351" s="128" t="s">
        <v>8966</v>
      </c>
      <c r="E351" s="127" t="s">
        <v>8569</v>
      </c>
      <c r="F351" s="127" t="s">
        <v>8570</v>
      </c>
      <c r="G351" s="127"/>
      <c r="H351" s="127"/>
      <c r="I351" s="127"/>
      <c r="J351" s="127"/>
    </row>
    <row r="352" spans="1:10" x14ac:dyDescent="0.25">
      <c r="A352" s="127" t="s">
        <v>9449</v>
      </c>
      <c r="B352" s="127" t="s">
        <v>7466</v>
      </c>
      <c r="C352" s="128" cm="1">
        <f t="array" ref="C352">IF(ROW() &lt; ROW(INDEX(persons[resource_ID],ROWS(persons[resource_ID]))), COUNTIF(INDEX(persons[resource_ID],1):persons[[#This Row],[resource_ID]],persons[[#This Row],[resource_ID]]), "")</f>
        <v>3</v>
      </c>
      <c r="D352" s="128" t="s">
        <v>8967</v>
      </c>
      <c r="E352" s="127" t="s">
        <v>8970</v>
      </c>
      <c r="F352" s="127" t="s">
        <v>8971</v>
      </c>
      <c r="G352" s="127"/>
      <c r="H352" s="127"/>
      <c r="I352" s="127"/>
      <c r="J352" s="127"/>
    </row>
    <row r="353" spans="1:10" x14ac:dyDescent="0.25">
      <c r="A353" s="127" t="s">
        <v>9449</v>
      </c>
      <c r="B353" s="127" t="s">
        <v>7466</v>
      </c>
      <c r="C353" s="128" cm="1">
        <f t="array" ref="C353">IF(ROW() &lt; ROW(INDEX(persons[resource_ID],ROWS(persons[resource_ID]))), COUNTIF(INDEX(persons[resource_ID],1):persons[[#This Row],[resource_ID]],persons[[#This Row],[resource_ID]]), "")</f>
        <v>4</v>
      </c>
      <c r="D353" s="128" t="s">
        <v>8968</v>
      </c>
      <c r="E353" s="127" t="s">
        <v>8972</v>
      </c>
      <c r="F353" s="127" t="s">
        <v>8973</v>
      </c>
      <c r="G353" s="127"/>
      <c r="H353" s="127"/>
      <c r="I353" s="127"/>
      <c r="J353" s="127"/>
    </row>
    <row r="354" spans="1:10" x14ac:dyDescent="0.25">
      <c r="A354" s="127" t="s">
        <v>9449</v>
      </c>
      <c r="B354" s="127" t="s">
        <v>7466</v>
      </c>
      <c r="C354" s="128" cm="1">
        <f t="array" ref="C354">IF(ROW() &lt; ROW(INDEX(persons[resource_ID],ROWS(persons[resource_ID]))), COUNTIF(INDEX(persons[resource_ID],1):persons[[#This Row],[resource_ID]],persons[[#This Row],[resource_ID]]), "")</f>
        <v>5</v>
      </c>
      <c r="D354" s="128" t="s">
        <v>8969</v>
      </c>
      <c r="E354" s="127" t="s">
        <v>8900</v>
      </c>
      <c r="F354" s="127" t="s">
        <v>8974</v>
      </c>
      <c r="G354" s="127" t="s">
        <v>8576</v>
      </c>
      <c r="H354" s="127"/>
      <c r="I354" s="127"/>
      <c r="J354" s="127"/>
    </row>
    <row r="355" spans="1:10" x14ac:dyDescent="0.25">
      <c r="A355" s="127" t="s">
        <v>9450</v>
      </c>
      <c r="B355" s="127" t="s">
        <v>7466</v>
      </c>
      <c r="C355" s="128" cm="1">
        <f t="array" ref="C355">IF(ROW() &lt; ROW(INDEX(persons[resource_ID],ROWS(persons[resource_ID]))), COUNTIF(INDEX(persons[resource_ID],1):persons[[#This Row],[resource_ID]],persons[[#This Row],[resource_ID]]), "")</f>
        <v>1</v>
      </c>
      <c r="D355" s="128" t="s">
        <v>8965</v>
      </c>
      <c r="E355" s="127" t="s">
        <v>8947</v>
      </c>
      <c r="F355" s="127" t="s">
        <v>8948</v>
      </c>
      <c r="G355" s="127" t="s">
        <v>8949</v>
      </c>
      <c r="H355" s="168"/>
      <c r="I355" s="177" t="s">
        <v>8959</v>
      </c>
      <c r="J355" s="127"/>
    </row>
    <row r="356" spans="1:10" x14ac:dyDescent="0.25">
      <c r="A356" s="127" t="s">
        <v>9450</v>
      </c>
      <c r="B356" s="127" t="s">
        <v>7466</v>
      </c>
      <c r="C356" s="128" cm="1">
        <f t="array" ref="C356">IF(ROW() &lt; ROW(INDEX(persons[resource_ID],ROWS(persons[resource_ID]))), COUNTIF(INDEX(persons[resource_ID],1):persons[[#This Row],[resource_ID]],persons[[#This Row],[resource_ID]]), "")</f>
        <v>2</v>
      </c>
      <c r="D356" s="128" t="s">
        <v>8966</v>
      </c>
      <c r="E356" s="127" t="s">
        <v>8569</v>
      </c>
      <c r="F356" s="127" t="s">
        <v>8570</v>
      </c>
      <c r="G356" s="127"/>
      <c r="H356" s="127"/>
      <c r="I356" s="127"/>
      <c r="J356" s="127"/>
    </row>
    <row r="357" spans="1:10" x14ac:dyDescent="0.25">
      <c r="A357" s="127" t="s">
        <v>9450</v>
      </c>
      <c r="B357" s="127" t="s">
        <v>7466</v>
      </c>
      <c r="C357" s="128" cm="1">
        <f t="array" ref="C357">IF(ROW() &lt; ROW(INDEX(persons[resource_ID],ROWS(persons[resource_ID]))), COUNTIF(INDEX(persons[resource_ID],1):persons[[#This Row],[resource_ID]],persons[[#This Row],[resource_ID]]), "")</f>
        <v>3</v>
      </c>
      <c r="D357" s="128" t="s">
        <v>8967</v>
      </c>
      <c r="E357" s="127" t="s">
        <v>8970</v>
      </c>
      <c r="F357" s="127" t="s">
        <v>8971</v>
      </c>
      <c r="G357" s="127"/>
      <c r="H357" s="127"/>
      <c r="I357" s="127"/>
      <c r="J357" s="127"/>
    </row>
    <row r="358" spans="1:10" x14ac:dyDescent="0.25">
      <c r="A358" s="127" t="s">
        <v>9450</v>
      </c>
      <c r="B358" s="127" t="s">
        <v>7466</v>
      </c>
      <c r="C358" s="128" cm="1">
        <f t="array" ref="C358">IF(ROW() &lt; ROW(INDEX(persons[resource_ID],ROWS(persons[resource_ID]))), COUNTIF(INDEX(persons[resource_ID],1):persons[[#This Row],[resource_ID]],persons[[#This Row],[resource_ID]]), "")</f>
        <v>4</v>
      </c>
      <c r="D358" s="128" t="s">
        <v>8968</v>
      </c>
      <c r="E358" s="127" t="s">
        <v>8972</v>
      </c>
      <c r="F358" s="127" t="s">
        <v>8973</v>
      </c>
      <c r="G358" s="127"/>
      <c r="H358" s="127"/>
      <c r="I358" s="127"/>
      <c r="J358" s="127"/>
    </row>
    <row r="359" spans="1:10" x14ac:dyDescent="0.25">
      <c r="A359" s="127" t="s">
        <v>9450</v>
      </c>
      <c r="B359" s="127" t="s">
        <v>7466</v>
      </c>
      <c r="C359" s="128" cm="1">
        <f t="array" ref="C359">IF(ROW() &lt; ROW(INDEX(persons[resource_ID],ROWS(persons[resource_ID]))), COUNTIF(INDEX(persons[resource_ID],1):persons[[#This Row],[resource_ID]],persons[[#This Row],[resource_ID]]), "")</f>
        <v>5</v>
      </c>
      <c r="D359" s="128" t="s">
        <v>8969</v>
      </c>
      <c r="E359" s="127" t="s">
        <v>8900</v>
      </c>
      <c r="F359" s="127" t="s">
        <v>8974</v>
      </c>
      <c r="G359" s="127" t="s">
        <v>8576</v>
      </c>
      <c r="H359" s="127"/>
      <c r="I359" s="127"/>
      <c r="J359" s="127"/>
    </row>
    <row r="360" spans="1:10" x14ac:dyDescent="0.25">
      <c r="A360" s="127" t="s">
        <v>9451</v>
      </c>
      <c r="B360" s="127" t="s">
        <v>7466</v>
      </c>
      <c r="C360" s="128" cm="1">
        <f t="array" ref="C360">IF(ROW() &lt; ROW(INDEX(persons[resource_ID],ROWS(persons[resource_ID]))), COUNTIF(INDEX(persons[resource_ID],1):persons[[#This Row],[resource_ID]],persons[[#This Row],[resource_ID]]), "")</f>
        <v>1</v>
      </c>
      <c r="D360" s="128" t="s">
        <v>8965</v>
      </c>
      <c r="E360" s="127" t="s">
        <v>8947</v>
      </c>
      <c r="F360" s="127" t="s">
        <v>8948</v>
      </c>
      <c r="G360" s="127" t="s">
        <v>8949</v>
      </c>
      <c r="H360" s="168"/>
      <c r="I360" s="177" t="s">
        <v>8959</v>
      </c>
      <c r="J360" s="127"/>
    </row>
    <row r="361" spans="1:10" x14ac:dyDescent="0.25">
      <c r="A361" s="127" t="s">
        <v>9451</v>
      </c>
      <c r="B361" s="127" t="s">
        <v>7466</v>
      </c>
      <c r="C361" s="128" cm="1">
        <f t="array" ref="C361">IF(ROW() &lt; ROW(INDEX(persons[resource_ID],ROWS(persons[resource_ID]))), COUNTIF(INDEX(persons[resource_ID],1):persons[[#This Row],[resource_ID]],persons[[#This Row],[resource_ID]]), "")</f>
        <v>2</v>
      </c>
      <c r="D361" s="128" t="s">
        <v>8966</v>
      </c>
      <c r="E361" s="127" t="s">
        <v>8569</v>
      </c>
      <c r="F361" s="127" t="s">
        <v>8570</v>
      </c>
      <c r="G361" s="127"/>
      <c r="H361" s="127"/>
      <c r="I361" s="127"/>
      <c r="J361" s="127"/>
    </row>
    <row r="362" spans="1:10" x14ac:dyDescent="0.25">
      <c r="A362" s="127" t="s">
        <v>9451</v>
      </c>
      <c r="B362" s="127" t="s">
        <v>7466</v>
      </c>
      <c r="C362" s="128" cm="1">
        <f t="array" ref="C362">IF(ROW() &lt; ROW(INDEX(persons[resource_ID],ROWS(persons[resource_ID]))), COUNTIF(INDEX(persons[resource_ID],1):persons[[#This Row],[resource_ID]],persons[[#This Row],[resource_ID]]), "")</f>
        <v>3</v>
      </c>
      <c r="D362" s="128" t="s">
        <v>8967</v>
      </c>
      <c r="E362" s="127" t="s">
        <v>8970</v>
      </c>
      <c r="F362" s="127" t="s">
        <v>8971</v>
      </c>
      <c r="G362" s="127"/>
      <c r="H362" s="127"/>
      <c r="I362" s="127"/>
      <c r="J362" s="127"/>
    </row>
    <row r="363" spans="1:10" x14ac:dyDescent="0.25">
      <c r="A363" s="127" t="s">
        <v>9451</v>
      </c>
      <c r="B363" s="127" t="s">
        <v>7466</v>
      </c>
      <c r="C363" s="128" cm="1">
        <f t="array" ref="C363">IF(ROW() &lt; ROW(INDEX(persons[resource_ID],ROWS(persons[resource_ID]))), COUNTIF(INDEX(persons[resource_ID],1):persons[[#This Row],[resource_ID]],persons[[#This Row],[resource_ID]]), "")</f>
        <v>4</v>
      </c>
      <c r="D363" s="128" t="s">
        <v>8968</v>
      </c>
      <c r="E363" s="127" t="s">
        <v>8972</v>
      </c>
      <c r="F363" s="127" t="s">
        <v>8973</v>
      </c>
      <c r="G363" s="127"/>
      <c r="H363" s="127"/>
      <c r="I363" s="127"/>
      <c r="J363" s="127"/>
    </row>
    <row r="364" spans="1:10" x14ac:dyDescent="0.25">
      <c r="A364" s="127" t="s">
        <v>9451</v>
      </c>
      <c r="B364" s="127" t="s">
        <v>7466</v>
      </c>
      <c r="C364" s="128" cm="1">
        <f t="array" ref="C364">IF(ROW() &lt; ROW(INDEX(persons[resource_ID],ROWS(persons[resource_ID]))), COUNTIF(INDEX(persons[resource_ID],1):persons[[#This Row],[resource_ID]],persons[[#This Row],[resource_ID]]), "")</f>
        <v>5</v>
      </c>
      <c r="D364" s="128" t="s">
        <v>8969</v>
      </c>
      <c r="E364" s="127" t="s">
        <v>8900</v>
      </c>
      <c r="F364" s="127" t="s">
        <v>8974</v>
      </c>
      <c r="G364" s="127" t="s">
        <v>8576</v>
      </c>
      <c r="H364" s="127"/>
      <c r="I364" s="127"/>
      <c r="J364" s="127"/>
    </row>
    <row r="365" spans="1:10" x14ac:dyDescent="0.25">
      <c r="A365" s="127" t="s">
        <v>9452</v>
      </c>
      <c r="B365" s="127" t="s">
        <v>7466</v>
      </c>
      <c r="C365" s="128" cm="1">
        <f t="array" ref="C365">IF(ROW() &lt; ROW(INDEX(persons[resource_ID],ROWS(persons[resource_ID]))), COUNTIF(INDEX(persons[resource_ID],1):persons[[#This Row],[resource_ID]],persons[[#This Row],[resource_ID]]), "")</f>
        <v>1</v>
      </c>
      <c r="D365" s="128" t="s">
        <v>8965</v>
      </c>
      <c r="E365" s="127" t="s">
        <v>8947</v>
      </c>
      <c r="F365" s="127" t="s">
        <v>8948</v>
      </c>
      <c r="G365" s="127" t="s">
        <v>8949</v>
      </c>
      <c r="H365" s="168"/>
      <c r="I365" s="177" t="s">
        <v>8959</v>
      </c>
      <c r="J365" s="127"/>
    </row>
    <row r="366" spans="1:10" x14ac:dyDescent="0.25">
      <c r="A366" s="127" t="s">
        <v>9452</v>
      </c>
      <c r="B366" s="127" t="s">
        <v>7466</v>
      </c>
      <c r="C366" s="128" cm="1">
        <f t="array" ref="C366">IF(ROW() &lt; ROW(INDEX(persons[resource_ID],ROWS(persons[resource_ID]))), COUNTIF(INDEX(persons[resource_ID],1):persons[[#This Row],[resource_ID]],persons[[#This Row],[resource_ID]]), "")</f>
        <v>2</v>
      </c>
      <c r="D366" s="128" t="s">
        <v>8966</v>
      </c>
      <c r="E366" s="127" t="s">
        <v>8569</v>
      </c>
      <c r="F366" s="127" t="s">
        <v>8570</v>
      </c>
      <c r="G366" s="127"/>
      <c r="H366" s="127"/>
      <c r="I366" s="127"/>
      <c r="J366" s="127"/>
    </row>
    <row r="367" spans="1:10" x14ac:dyDescent="0.25">
      <c r="A367" s="127" t="s">
        <v>9452</v>
      </c>
      <c r="B367" s="127" t="s">
        <v>7466</v>
      </c>
      <c r="C367" s="128" cm="1">
        <f t="array" ref="C367">IF(ROW() &lt; ROW(INDEX(persons[resource_ID],ROWS(persons[resource_ID]))), COUNTIF(INDEX(persons[resource_ID],1):persons[[#This Row],[resource_ID]],persons[[#This Row],[resource_ID]]), "")</f>
        <v>3</v>
      </c>
      <c r="D367" s="128" t="s">
        <v>8967</v>
      </c>
      <c r="E367" s="127" t="s">
        <v>8970</v>
      </c>
      <c r="F367" s="127" t="s">
        <v>8971</v>
      </c>
      <c r="G367" s="127"/>
      <c r="H367" s="127"/>
      <c r="I367" s="127"/>
      <c r="J367" s="127"/>
    </row>
    <row r="368" spans="1:10" x14ac:dyDescent="0.25">
      <c r="A368" s="127" t="s">
        <v>9452</v>
      </c>
      <c r="B368" s="127" t="s">
        <v>7466</v>
      </c>
      <c r="C368" s="128" cm="1">
        <f t="array" ref="C368">IF(ROW() &lt; ROW(INDEX(persons[resource_ID],ROWS(persons[resource_ID]))), COUNTIF(INDEX(persons[resource_ID],1):persons[[#This Row],[resource_ID]],persons[[#This Row],[resource_ID]]), "")</f>
        <v>4</v>
      </c>
      <c r="D368" s="128" t="s">
        <v>8968</v>
      </c>
      <c r="E368" s="127" t="s">
        <v>8972</v>
      </c>
      <c r="F368" s="127" t="s">
        <v>8973</v>
      </c>
      <c r="G368" s="127"/>
      <c r="H368" s="127"/>
      <c r="I368" s="127"/>
      <c r="J368" s="127"/>
    </row>
    <row r="369" spans="1:10" x14ac:dyDescent="0.25">
      <c r="A369" s="127" t="s">
        <v>9452</v>
      </c>
      <c r="B369" s="127" t="s">
        <v>7466</v>
      </c>
      <c r="C369" s="128" cm="1">
        <f t="array" ref="C369">IF(ROW() &lt; ROW(INDEX(persons[resource_ID],ROWS(persons[resource_ID]))), COUNTIF(INDEX(persons[resource_ID],1):persons[[#This Row],[resource_ID]],persons[[#This Row],[resource_ID]]), "")</f>
        <v>5</v>
      </c>
      <c r="D369" s="128" t="s">
        <v>8969</v>
      </c>
      <c r="E369" s="127" t="s">
        <v>8900</v>
      </c>
      <c r="F369" s="127" t="s">
        <v>8974</v>
      </c>
      <c r="G369" s="127" t="s">
        <v>8576</v>
      </c>
      <c r="H369" s="127"/>
      <c r="I369" s="127"/>
      <c r="J369" s="127"/>
    </row>
    <row r="370" spans="1:10" x14ac:dyDescent="0.25">
      <c r="A370" s="127" t="s">
        <v>9453</v>
      </c>
      <c r="B370" s="127" t="s">
        <v>7466</v>
      </c>
      <c r="C370" s="128" cm="1">
        <f t="array" ref="C370">IF(ROW() &lt; ROW(INDEX(persons[resource_ID],ROWS(persons[resource_ID]))), COUNTIF(INDEX(persons[resource_ID],1):persons[[#This Row],[resource_ID]],persons[[#This Row],[resource_ID]]), "")</f>
        <v>1</v>
      </c>
      <c r="D370" s="128" t="s">
        <v>8965</v>
      </c>
      <c r="E370" s="127" t="s">
        <v>8947</v>
      </c>
      <c r="F370" s="127" t="s">
        <v>8948</v>
      </c>
      <c r="G370" s="127" t="s">
        <v>8949</v>
      </c>
      <c r="H370" s="168"/>
      <c r="I370" s="177" t="s">
        <v>8959</v>
      </c>
      <c r="J370" s="127"/>
    </row>
    <row r="371" spans="1:10" x14ac:dyDescent="0.25">
      <c r="A371" s="127" t="s">
        <v>9453</v>
      </c>
      <c r="B371" s="127" t="s">
        <v>7466</v>
      </c>
      <c r="C371" s="128" cm="1">
        <f t="array" ref="C371">IF(ROW() &lt; ROW(INDEX(persons[resource_ID],ROWS(persons[resource_ID]))), COUNTIF(INDEX(persons[resource_ID],1):persons[[#This Row],[resource_ID]],persons[[#This Row],[resource_ID]]), "")</f>
        <v>2</v>
      </c>
      <c r="D371" s="128" t="s">
        <v>8966</v>
      </c>
      <c r="E371" s="127" t="s">
        <v>8569</v>
      </c>
      <c r="F371" s="127" t="s">
        <v>8570</v>
      </c>
      <c r="G371" s="127"/>
      <c r="H371" s="127"/>
      <c r="I371" s="127"/>
      <c r="J371" s="127"/>
    </row>
    <row r="372" spans="1:10" x14ac:dyDescent="0.25">
      <c r="A372" s="127" t="s">
        <v>9453</v>
      </c>
      <c r="B372" s="127" t="s">
        <v>7466</v>
      </c>
      <c r="C372" s="128" cm="1">
        <f t="array" ref="C372">IF(ROW() &lt; ROW(INDEX(persons[resource_ID],ROWS(persons[resource_ID]))), COUNTIF(INDEX(persons[resource_ID],1):persons[[#This Row],[resource_ID]],persons[[#This Row],[resource_ID]]), "")</f>
        <v>3</v>
      </c>
      <c r="D372" s="128" t="s">
        <v>8967</v>
      </c>
      <c r="E372" s="127" t="s">
        <v>8970</v>
      </c>
      <c r="F372" s="127" t="s">
        <v>8971</v>
      </c>
      <c r="G372" s="127"/>
      <c r="H372" s="127"/>
      <c r="I372" s="127"/>
      <c r="J372" s="127"/>
    </row>
    <row r="373" spans="1:10" x14ac:dyDescent="0.25">
      <c r="A373" s="127" t="s">
        <v>9453</v>
      </c>
      <c r="B373" s="127" t="s">
        <v>7466</v>
      </c>
      <c r="C373" s="128" cm="1">
        <f t="array" ref="C373">IF(ROW() &lt; ROW(INDEX(persons[resource_ID],ROWS(persons[resource_ID]))), COUNTIF(INDEX(persons[resource_ID],1):persons[[#This Row],[resource_ID]],persons[[#This Row],[resource_ID]]), "")</f>
        <v>4</v>
      </c>
      <c r="D373" s="128" t="s">
        <v>8968</v>
      </c>
      <c r="E373" s="127" t="s">
        <v>8972</v>
      </c>
      <c r="F373" s="127" t="s">
        <v>8973</v>
      </c>
      <c r="G373" s="127"/>
      <c r="H373" s="127"/>
      <c r="I373" s="127"/>
      <c r="J373" s="127"/>
    </row>
    <row r="374" spans="1:10" x14ac:dyDescent="0.25">
      <c r="A374" s="127" t="s">
        <v>9453</v>
      </c>
      <c r="B374" s="127" t="s">
        <v>7466</v>
      </c>
      <c r="C374" s="128" cm="1">
        <f t="array" ref="C374">IF(ROW() &lt; ROW(INDEX(persons[resource_ID],ROWS(persons[resource_ID]))), COUNTIF(INDEX(persons[resource_ID],1):persons[[#This Row],[resource_ID]],persons[[#This Row],[resource_ID]]), "")</f>
        <v>5</v>
      </c>
      <c r="D374" s="128" t="s">
        <v>8969</v>
      </c>
      <c r="E374" s="127" t="s">
        <v>8900</v>
      </c>
      <c r="F374" s="127" t="s">
        <v>8974</v>
      </c>
      <c r="G374" s="127" t="s">
        <v>8576</v>
      </c>
      <c r="H374" s="127"/>
      <c r="I374" s="127"/>
      <c r="J374" s="127"/>
    </row>
    <row r="375" spans="1:10" x14ac:dyDescent="0.25">
      <c r="A375" s="127" t="s">
        <v>9454</v>
      </c>
      <c r="B375" s="127" t="s">
        <v>7466</v>
      </c>
      <c r="C375" s="128" cm="1">
        <f t="array" ref="C375">IF(ROW() &lt; ROW(INDEX(persons[resource_ID],ROWS(persons[resource_ID]))), COUNTIF(INDEX(persons[resource_ID],1):persons[[#This Row],[resource_ID]],persons[[#This Row],[resource_ID]]), "")</f>
        <v>1</v>
      </c>
      <c r="D375" s="128" t="s">
        <v>8965</v>
      </c>
      <c r="E375" s="127" t="s">
        <v>8947</v>
      </c>
      <c r="F375" s="127" t="s">
        <v>8948</v>
      </c>
      <c r="G375" s="127" t="s">
        <v>8949</v>
      </c>
      <c r="H375" s="168"/>
      <c r="I375" s="177" t="s">
        <v>8959</v>
      </c>
      <c r="J375" s="127"/>
    </row>
    <row r="376" spans="1:10" x14ac:dyDescent="0.25">
      <c r="A376" s="127" t="s">
        <v>9454</v>
      </c>
      <c r="B376" s="127" t="s">
        <v>7466</v>
      </c>
      <c r="C376" s="128" cm="1">
        <f t="array" ref="C376">IF(ROW() &lt; ROW(INDEX(persons[resource_ID],ROWS(persons[resource_ID]))), COUNTIF(INDEX(persons[resource_ID],1):persons[[#This Row],[resource_ID]],persons[[#This Row],[resource_ID]]), "")</f>
        <v>2</v>
      </c>
      <c r="D376" s="128" t="s">
        <v>8966</v>
      </c>
      <c r="E376" s="127" t="s">
        <v>8569</v>
      </c>
      <c r="F376" s="127" t="s">
        <v>8570</v>
      </c>
      <c r="G376" s="127"/>
      <c r="H376" s="127"/>
      <c r="I376" s="127"/>
      <c r="J376" s="127"/>
    </row>
    <row r="377" spans="1:10" x14ac:dyDescent="0.25">
      <c r="A377" s="127" t="s">
        <v>9454</v>
      </c>
      <c r="B377" s="127" t="s">
        <v>7466</v>
      </c>
      <c r="C377" s="128" cm="1">
        <f t="array" ref="C377">IF(ROW() &lt; ROW(INDEX(persons[resource_ID],ROWS(persons[resource_ID]))), COUNTIF(INDEX(persons[resource_ID],1):persons[[#This Row],[resource_ID]],persons[[#This Row],[resource_ID]]), "")</f>
        <v>3</v>
      </c>
      <c r="D377" s="128" t="s">
        <v>8967</v>
      </c>
      <c r="E377" s="127" t="s">
        <v>8970</v>
      </c>
      <c r="F377" s="127" t="s">
        <v>8971</v>
      </c>
      <c r="G377" s="127"/>
      <c r="H377" s="127"/>
      <c r="I377" s="127"/>
      <c r="J377" s="127"/>
    </row>
    <row r="378" spans="1:10" x14ac:dyDescent="0.25">
      <c r="A378" s="127" t="s">
        <v>9454</v>
      </c>
      <c r="B378" s="127" t="s">
        <v>7466</v>
      </c>
      <c r="C378" s="128" cm="1">
        <f t="array" ref="C378">IF(ROW() &lt; ROW(INDEX(persons[resource_ID],ROWS(persons[resource_ID]))), COUNTIF(INDEX(persons[resource_ID],1):persons[[#This Row],[resource_ID]],persons[[#This Row],[resource_ID]]), "")</f>
        <v>4</v>
      </c>
      <c r="D378" s="128" t="s">
        <v>8968</v>
      </c>
      <c r="E378" s="127" t="s">
        <v>8972</v>
      </c>
      <c r="F378" s="127" t="s">
        <v>8973</v>
      </c>
      <c r="G378" s="127"/>
      <c r="H378" s="127"/>
      <c r="I378" s="127"/>
      <c r="J378" s="127"/>
    </row>
    <row r="379" spans="1:10" x14ac:dyDescent="0.25">
      <c r="A379" s="127" t="s">
        <v>9454</v>
      </c>
      <c r="B379" s="127" t="s">
        <v>7466</v>
      </c>
      <c r="C379" s="128" cm="1">
        <f t="array" ref="C379">IF(ROW() &lt; ROW(INDEX(persons[resource_ID],ROWS(persons[resource_ID]))), COUNTIF(INDEX(persons[resource_ID],1):persons[[#This Row],[resource_ID]],persons[[#This Row],[resource_ID]]), "")</f>
        <v>5</v>
      </c>
      <c r="D379" s="128" t="s">
        <v>8969</v>
      </c>
      <c r="E379" s="127" t="s">
        <v>8900</v>
      </c>
      <c r="F379" s="127" t="s">
        <v>8974</v>
      </c>
      <c r="G379" s="127" t="s">
        <v>8576</v>
      </c>
      <c r="H379" s="127"/>
      <c r="I379" s="127"/>
      <c r="J379" s="127"/>
    </row>
    <row r="380" spans="1:10" x14ac:dyDescent="0.25">
      <c r="A380" s="127" t="s">
        <v>9455</v>
      </c>
      <c r="B380" s="127" t="s">
        <v>7466</v>
      </c>
      <c r="C380" s="128" cm="1">
        <f t="array" ref="C380">IF(ROW() &lt; ROW(INDEX(persons[resource_ID],ROWS(persons[resource_ID]))), COUNTIF(INDEX(persons[resource_ID],1):persons[[#This Row],[resource_ID]],persons[[#This Row],[resource_ID]]), "")</f>
        <v>1</v>
      </c>
      <c r="D380" s="128" t="s">
        <v>8965</v>
      </c>
      <c r="E380" s="127" t="s">
        <v>8947</v>
      </c>
      <c r="F380" s="127" t="s">
        <v>8948</v>
      </c>
      <c r="G380" s="127" t="s">
        <v>8949</v>
      </c>
      <c r="H380" s="168"/>
      <c r="I380" s="177" t="s">
        <v>8959</v>
      </c>
      <c r="J380" s="127"/>
    </row>
    <row r="381" spans="1:10" x14ac:dyDescent="0.25">
      <c r="A381" s="127" t="s">
        <v>9455</v>
      </c>
      <c r="B381" s="127" t="s">
        <v>7466</v>
      </c>
      <c r="C381" s="128" cm="1">
        <f t="array" ref="C381">IF(ROW() &lt; ROW(INDEX(persons[resource_ID],ROWS(persons[resource_ID]))), COUNTIF(INDEX(persons[resource_ID],1):persons[[#This Row],[resource_ID]],persons[[#This Row],[resource_ID]]), "")</f>
        <v>2</v>
      </c>
      <c r="D381" s="128" t="s">
        <v>8966</v>
      </c>
      <c r="E381" s="127" t="s">
        <v>8569</v>
      </c>
      <c r="F381" s="127" t="s">
        <v>8570</v>
      </c>
      <c r="G381" s="127"/>
      <c r="H381" s="127"/>
      <c r="I381" s="127"/>
      <c r="J381" s="127"/>
    </row>
    <row r="382" spans="1:10" x14ac:dyDescent="0.25">
      <c r="A382" s="127" t="s">
        <v>9455</v>
      </c>
      <c r="B382" s="127" t="s">
        <v>7466</v>
      </c>
      <c r="C382" s="128" cm="1">
        <f t="array" ref="C382">IF(ROW() &lt; ROW(INDEX(persons[resource_ID],ROWS(persons[resource_ID]))), COUNTIF(INDEX(persons[resource_ID],1):persons[[#This Row],[resource_ID]],persons[[#This Row],[resource_ID]]), "")</f>
        <v>3</v>
      </c>
      <c r="D382" s="128" t="s">
        <v>8967</v>
      </c>
      <c r="E382" s="127" t="s">
        <v>8970</v>
      </c>
      <c r="F382" s="127" t="s">
        <v>8971</v>
      </c>
      <c r="G382" s="127"/>
      <c r="H382" s="127"/>
      <c r="I382" s="127"/>
      <c r="J382" s="127"/>
    </row>
    <row r="383" spans="1:10" x14ac:dyDescent="0.25">
      <c r="A383" s="127" t="s">
        <v>9455</v>
      </c>
      <c r="B383" s="127" t="s">
        <v>7466</v>
      </c>
      <c r="C383" s="128" cm="1">
        <f t="array" ref="C383">IF(ROW() &lt; ROW(INDEX(persons[resource_ID],ROWS(persons[resource_ID]))), COUNTIF(INDEX(persons[resource_ID],1):persons[[#This Row],[resource_ID]],persons[[#This Row],[resource_ID]]), "")</f>
        <v>4</v>
      </c>
      <c r="D383" s="128" t="s">
        <v>8968</v>
      </c>
      <c r="E383" s="127" t="s">
        <v>8972</v>
      </c>
      <c r="F383" s="127" t="s">
        <v>8973</v>
      </c>
      <c r="G383" s="127"/>
      <c r="H383" s="127"/>
      <c r="I383" s="127"/>
      <c r="J383" s="127"/>
    </row>
    <row r="384" spans="1:10" x14ac:dyDescent="0.25">
      <c r="A384" s="127" t="s">
        <v>9455</v>
      </c>
      <c r="B384" s="127" t="s">
        <v>7466</v>
      </c>
      <c r="C384" s="128" cm="1">
        <f t="array" ref="C384">IF(ROW() &lt; ROW(INDEX(persons[resource_ID],ROWS(persons[resource_ID]))), COUNTIF(INDEX(persons[resource_ID],1):persons[[#This Row],[resource_ID]],persons[[#This Row],[resource_ID]]), "")</f>
        <v>5</v>
      </c>
      <c r="D384" s="128" t="s">
        <v>8969</v>
      </c>
      <c r="E384" s="127" t="s">
        <v>8900</v>
      </c>
      <c r="F384" s="127" t="s">
        <v>8974</v>
      </c>
      <c r="G384" s="127" t="s">
        <v>8576</v>
      </c>
      <c r="H384" s="127"/>
      <c r="I384" s="127"/>
      <c r="J384" s="127"/>
    </row>
    <row r="385" spans="1:10" x14ac:dyDescent="0.25">
      <c r="A385" s="127" t="s">
        <v>9456</v>
      </c>
      <c r="B385" s="127" t="s">
        <v>7466</v>
      </c>
      <c r="C385" s="128" cm="1">
        <f t="array" ref="C385">IF(ROW() &lt; ROW(INDEX(persons[resource_ID],ROWS(persons[resource_ID]))), COUNTIF(INDEX(persons[resource_ID],1):persons[[#This Row],[resource_ID]],persons[[#This Row],[resource_ID]]), "")</f>
        <v>1</v>
      </c>
      <c r="D385" s="128" t="s">
        <v>8965</v>
      </c>
      <c r="E385" s="127" t="s">
        <v>8947</v>
      </c>
      <c r="F385" s="127" t="s">
        <v>8948</v>
      </c>
      <c r="G385" s="127" t="s">
        <v>8949</v>
      </c>
      <c r="H385" s="168"/>
      <c r="I385" s="177" t="s">
        <v>8959</v>
      </c>
      <c r="J385" s="127"/>
    </row>
    <row r="386" spans="1:10" x14ac:dyDescent="0.25">
      <c r="A386" s="127" t="s">
        <v>9456</v>
      </c>
      <c r="B386" s="127" t="s">
        <v>7466</v>
      </c>
      <c r="C386" s="128" cm="1">
        <f t="array" ref="C386">IF(ROW() &lt; ROW(INDEX(persons[resource_ID],ROWS(persons[resource_ID]))), COUNTIF(INDEX(persons[resource_ID],1):persons[[#This Row],[resource_ID]],persons[[#This Row],[resource_ID]]), "")</f>
        <v>2</v>
      </c>
      <c r="D386" s="128" t="s">
        <v>8966</v>
      </c>
      <c r="E386" s="127" t="s">
        <v>8569</v>
      </c>
      <c r="F386" s="127" t="s">
        <v>8570</v>
      </c>
      <c r="G386" s="127"/>
      <c r="H386" s="127"/>
      <c r="I386" s="127"/>
      <c r="J386" s="127"/>
    </row>
    <row r="387" spans="1:10" x14ac:dyDescent="0.25">
      <c r="A387" s="127" t="s">
        <v>9456</v>
      </c>
      <c r="B387" s="127" t="s">
        <v>7466</v>
      </c>
      <c r="C387" s="128" cm="1">
        <f t="array" ref="C387">IF(ROW() &lt; ROW(INDEX(persons[resource_ID],ROWS(persons[resource_ID]))), COUNTIF(INDEX(persons[resource_ID],1):persons[[#This Row],[resource_ID]],persons[[#This Row],[resource_ID]]), "")</f>
        <v>3</v>
      </c>
      <c r="D387" s="128" t="s">
        <v>8967</v>
      </c>
      <c r="E387" s="127" t="s">
        <v>8970</v>
      </c>
      <c r="F387" s="127" t="s">
        <v>8971</v>
      </c>
      <c r="G387" s="127"/>
      <c r="H387" s="127"/>
      <c r="I387" s="127"/>
      <c r="J387" s="127"/>
    </row>
    <row r="388" spans="1:10" x14ac:dyDescent="0.25">
      <c r="A388" s="127" t="s">
        <v>9456</v>
      </c>
      <c r="B388" s="127" t="s">
        <v>7466</v>
      </c>
      <c r="C388" s="128" cm="1">
        <f t="array" ref="C388">IF(ROW() &lt; ROW(INDEX(persons[resource_ID],ROWS(persons[resource_ID]))), COUNTIF(INDEX(persons[resource_ID],1):persons[[#This Row],[resource_ID]],persons[[#This Row],[resource_ID]]), "")</f>
        <v>4</v>
      </c>
      <c r="D388" s="128" t="s">
        <v>8968</v>
      </c>
      <c r="E388" s="127" t="s">
        <v>8972</v>
      </c>
      <c r="F388" s="127" t="s">
        <v>8973</v>
      </c>
      <c r="G388" s="127"/>
      <c r="H388" s="127"/>
      <c r="I388" s="127"/>
      <c r="J388" s="127"/>
    </row>
    <row r="389" spans="1:10" x14ac:dyDescent="0.25">
      <c r="A389" s="127" t="s">
        <v>9456</v>
      </c>
      <c r="B389" s="127" t="s">
        <v>7466</v>
      </c>
      <c r="C389" s="128" cm="1">
        <f t="array" ref="C389">IF(ROW() &lt; ROW(INDEX(persons[resource_ID],ROWS(persons[resource_ID]))), COUNTIF(INDEX(persons[resource_ID],1):persons[[#This Row],[resource_ID]],persons[[#This Row],[resource_ID]]), "")</f>
        <v>5</v>
      </c>
      <c r="D389" s="128" t="s">
        <v>8969</v>
      </c>
      <c r="E389" s="127" t="s">
        <v>8900</v>
      </c>
      <c r="F389" s="127" t="s">
        <v>8974</v>
      </c>
      <c r="G389" s="127" t="s">
        <v>8576</v>
      </c>
      <c r="H389" s="127"/>
      <c r="I389" s="127"/>
      <c r="J389" s="127"/>
    </row>
    <row r="390" spans="1:10" x14ac:dyDescent="0.25">
      <c r="A390" s="127" t="s">
        <v>9457</v>
      </c>
      <c r="B390" s="127" t="s">
        <v>7466</v>
      </c>
      <c r="C390" s="128" cm="1">
        <f t="array" ref="C390">IF(ROW() &lt; ROW(INDEX(persons[resource_ID],ROWS(persons[resource_ID]))), COUNTIF(INDEX(persons[resource_ID],1):persons[[#This Row],[resource_ID]],persons[[#This Row],[resource_ID]]), "")</f>
        <v>1</v>
      </c>
      <c r="D390" s="128" t="s">
        <v>8965</v>
      </c>
      <c r="E390" s="127" t="s">
        <v>8947</v>
      </c>
      <c r="F390" s="127" t="s">
        <v>8948</v>
      </c>
      <c r="G390" s="127" t="s">
        <v>8949</v>
      </c>
      <c r="H390" s="168"/>
      <c r="I390" s="177" t="s">
        <v>8959</v>
      </c>
      <c r="J390" s="127"/>
    </row>
    <row r="391" spans="1:10" x14ac:dyDescent="0.25">
      <c r="A391" s="127" t="s">
        <v>9457</v>
      </c>
      <c r="B391" s="127" t="s">
        <v>7466</v>
      </c>
      <c r="C391" s="128" cm="1">
        <f t="array" ref="C391">IF(ROW() &lt; ROW(INDEX(persons[resource_ID],ROWS(persons[resource_ID]))), COUNTIF(INDEX(persons[resource_ID],1):persons[[#This Row],[resource_ID]],persons[[#This Row],[resource_ID]]), "")</f>
        <v>2</v>
      </c>
      <c r="D391" s="128" t="s">
        <v>8966</v>
      </c>
      <c r="E391" s="127" t="s">
        <v>8569</v>
      </c>
      <c r="F391" s="127" t="s">
        <v>8570</v>
      </c>
      <c r="G391" s="127"/>
      <c r="H391" s="127"/>
      <c r="I391" s="127"/>
      <c r="J391" s="127"/>
    </row>
    <row r="392" spans="1:10" x14ac:dyDescent="0.25">
      <c r="A392" s="127" t="s">
        <v>9457</v>
      </c>
      <c r="B392" s="127" t="s">
        <v>7466</v>
      </c>
      <c r="C392" s="128" cm="1">
        <f t="array" ref="C392">IF(ROW() &lt; ROW(INDEX(persons[resource_ID],ROWS(persons[resource_ID]))), COUNTIF(INDEX(persons[resource_ID],1):persons[[#This Row],[resource_ID]],persons[[#This Row],[resource_ID]]), "")</f>
        <v>3</v>
      </c>
      <c r="D392" s="128" t="s">
        <v>8967</v>
      </c>
      <c r="E392" s="127" t="s">
        <v>8970</v>
      </c>
      <c r="F392" s="127" t="s">
        <v>8971</v>
      </c>
      <c r="G392" s="127"/>
      <c r="H392" s="127"/>
      <c r="I392" s="127"/>
      <c r="J392" s="127"/>
    </row>
    <row r="393" spans="1:10" x14ac:dyDescent="0.25">
      <c r="A393" s="127" t="s">
        <v>9457</v>
      </c>
      <c r="B393" s="127" t="s">
        <v>7466</v>
      </c>
      <c r="C393" s="128" cm="1">
        <f t="array" ref="C393">IF(ROW() &lt; ROW(INDEX(persons[resource_ID],ROWS(persons[resource_ID]))), COUNTIF(INDEX(persons[resource_ID],1):persons[[#This Row],[resource_ID]],persons[[#This Row],[resource_ID]]), "")</f>
        <v>4</v>
      </c>
      <c r="D393" s="128" t="s">
        <v>8968</v>
      </c>
      <c r="E393" s="127" t="s">
        <v>8972</v>
      </c>
      <c r="F393" s="127" t="s">
        <v>8973</v>
      </c>
      <c r="G393" s="127"/>
      <c r="H393" s="127"/>
      <c r="I393" s="127"/>
      <c r="J393" s="127"/>
    </row>
    <row r="394" spans="1:10" x14ac:dyDescent="0.25">
      <c r="A394" s="127" t="s">
        <v>9457</v>
      </c>
      <c r="B394" s="127" t="s">
        <v>7466</v>
      </c>
      <c r="C394" s="128" cm="1">
        <f t="array" ref="C394">IF(ROW() &lt; ROW(INDEX(persons[resource_ID],ROWS(persons[resource_ID]))), COUNTIF(INDEX(persons[resource_ID],1):persons[[#This Row],[resource_ID]],persons[[#This Row],[resource_ID]]), "")</f>
        <v>5</v>
      </c>
      <c r="D394" s="128" t="s">
        <v>8969</v>
      </c>
      <c r="E394" s="127" t="s">
        <v>8900</v>
      </c>
      <c r="F394" s="127" t="s">
        <v>8974</v>
      </c>
      <c r="G394" s="127" t="s">
        <v>8576</v>
      </c>
      <c r="H394" s="127"/>
      <c r="I394" s="127"/>
      <c r="J394" s="127"/>
    </row>
    <row r="395" spans="1:10" x14ac:dyDescent="0.25">
      <c r="A395" s="127" t="s">
        <v>9458</v>
      </c>
      <c r="B395" s="127" t="s">
        <v>7466</v>
      </c>
      <c r="C395" s="128" cm="1">
        <f t="array" ref="C395">IF(ROW() &lt; ROW(INDEX(persons[resource_ID],ROWS(persons[resource_ID]))), COUNTIF(INDEX(persons[resource_ID],1):persons[[#This Row],[resource_ID]],persons[[#This Row],[resource_ID]]), "")</f>
        <v>1</v>
      </c>
      <c r="D395" s="128" t="s">
        <v>8965</v>
      </c>
      <c r="E395" s="127" t="s">
        <v>8947</v>
      </c>
      <c r="F395" s="127" t="s">
        <v>8948</v>
      </c>
      <c r="G395" s="127" t="s">
        <v>8949</v>
      </c>
      <c r="H395" s="168"/>
      <c r="I395" s="177" t="s">
        <v>8959</v>
      </c>
      <c r="J395" s="127"/>
    </row>
    <row r="396" spans="1:10" x14ac:dyDescent="0.25">
      <c r="A396" s="127" t="s">
        <v>9458</v>
      </c>
      <c r="B396" s="127" t="s">
        <v>7466</v>
      </c>
      <c r="C396" s="128" cm="1">
        <f t="array" ref="C396">IF(ROW() &lt; ROW(INDEX(persons[resource_ID],ROWS(persons[resource_ID]))), COUNTIF(INDEX(persons[resource_ID],1):persons[[#This Row],[resource_ID]],persons[[#This Row],[resource_ID]]), "")</f>
        <v>2</v>
      </c>
      <c r="D396" s="128" t="s">
        <v>8966</v>
      </c>
      <c r="E396" s="127" t="s">
        <v>8569</v>
      </c>
      <c r="F396" s="127" t="s">
        <v>8570</v>
      </c>
      <c r="G396" s="127"/>
      <c r="H396" s="127"/>
      <c r="I396" s="127"/>
      <c r="J396" s="127"/>
    </row>
    <row r="397" spans="1:10" x14ac:dyDescent="0.25">
      <c r="A397" s="127" t="s">
        <v>9458</v>
      </c>
      <c r="B397" s="127" t="s">
        <v>7466</v>
      </c>
      <c r="C397" s="128" cm="1">
        <f t="array" ref="C397">IF(ROW() &lt; ROW(INDEX(persons[resource_ID],ROWS(persons[resource_ID]))), COUNTIF(INDEX(persons[resource_ID],1):persons[[#This Row],[resource_ID]],persons[[#This Row],[resource_ID]]), "")</f>
        <v>3</v>
      </c>
      <c r="D397" s="128" t="s">
        <v>8967</v>
      </c>
      <c r="E397" s="127" t="s">
        <v>8970</v>
      </c>
      <c r="F397" s="127" t="s">
        <v>8971</v>
      </c>
      <c r="G397" s="127"/>
      <c r="H397" s="127"/>
      <c r="I397" s="127"/>
      <c r="J397" s="127"/>
    </row>
    <row r="398" spans="1:10" x14ac:dyDescent="0.25">
      <c r="A398" s="127" t="s">
        <v>9458</v>
      </c>
      <c r="B398" s="127" t="s">
        <v>7466</v>
      </c>
      <c r="C398" s="128" cm="1">
        <f t="array" ref="C398">IF(ROW() &lt; ROW(INDEX(persons[resource_ID],ROWS(persons[resource_ID]))), COUNTIF(INDEX(persons[resource_ID],1):persons[[#This Row],[resource_ID]],persons[[#This Row],[resource_ID]]), "")</f>
        <v>4</v>
      </c>
      <c r="D398" s="128" t="s">
        <v>8968</v>
      </c>
      <c r="E398" s="127" t="s">
        <v>8972</v>
      </c>
      <c r="F398" s="127" t="s">
        <v>8973</v>
      </c>
      <c r="G398" s="127"/>
      <c r="H398" s="127"/>
      <c r="I398" s="127"/>
      <c r="J398" s="127"/>
    </row>
    <row r="399" spans="1:10" x14ac:dyDescent="0.25">
      <c r="A399" s="127" t="s">
        <v>9458</v>
      </c>
      <c r="B399" s="127" t="s">
        <v>7466</v>
      </c>
      <c r="C399" s="128" cm="1">
        <f t="array" ref="C399">IF(ROW() &lt; ROW(INDEX(persons[resource_ID],ROWS(persons[resource_ID]))), COUNTIF(INDEX(persons[resource_ID],1):persons[[#This Row],[resource_ID]],persons[[#This Row],[resource_ID]]), "")</f>
        <v>5</v>
      </c>
      <c r="D399" s="128" t="s">
        <v>8969</v>
      </c>
      <c r="E399" s="127" t="s">
        <v>8900</v>
      </c>
      <c r="F399" s="127" t="s">
        <v>8974</v>
      </c>
      <c r="G399" s="127" t="s">
        <v>8576</v>
      </c>
      <c r="H399" s="127"/>
      <c r="I399" s="127"/>
      <c r="J399" s="127"/>
    </row>
    <row r="400" spans="1:10" x14ac:dyDescent="0.25">
      <c r="A400" s="127" t="s">
        <v>9459</v>
      </c>
      <c r="B400" s="127" t="s">
        <v>7466</v>
      </c>
      <c r="C400" s="128" cm="1">
        <f t="array" ref="C400">IF(ROW() &lt; ROW(INDEX(persons[resource_ID],ROWS(persons[resource_ID]))), COUNTIF(INDEX(persons[resource_ID],1):persons[[#This Row],[resource_ID]],persons[[#This Row],[resource_ID]]), "")</f>
        <v>1</v>
      </c>
      <c r="D400" s="128" t="s">
        <v>8965</v>
      </c>
      <c r="E400" s="127" t="s">
        <v>8947</v>
      </c>
      <c r="F400" s="127" t="s">
        <v>8948</v>
      </c>
      <c r="G400" s="127" t="s">
        <v>8949</v>
      </c>
      <c r="H400" s="168"/>
      <c r="I400" s="177" t="s">
        <v>8959</v>
      </c>
      <c r="J400" s="127"/>
    </row>
    <row r="401" spans="1:10" x14ac:dyDescent="0.25">
      <c r="A401" s="127" t="s">
        <v>9459</v>
      </c>
      <c r="B401" s="127" t="s">
        <v>7466</v>
      </c>
      <c r="C401" s="128" cm="1">
        <f t="array" ref="C401">IF(ROW() &lt; ROW(INDEX(persons[resource_ID],ROWS(persons[resource_ID]))), COUNTIF(INDEX(persons[resource_ID],1):persons[[#This Row],[resource_ID]],persons[[#This Row],[resource_ID]]), "")</f>
        <v>2</v>
      </c>
      <c r="D401" s="128" t="s">
        <v>8966</v>
      </c>
      <c r="E401" s="127" t="s">
        <v>8569</v>
      </c>
      <c r="F401" s="127" t="s">
        <v>8570</v>
      </c>
      <c r="G401" s="127"/>
      <c r="H401" s="127"/>
      <c r="I401" s="127"/>
      <c r="J401" s="127"/>
    </row>
    <row r="402" spans="1:10" x14ac:dyDescent="0.25">
      <c r="A402" s="127" t="s">
        <v>9459</v>
      </c>
      <c r="B402" s="127" t="s">
        <v>7466</v>
      </c>
      <c r="C402" s="128" cm="1">
        <f t="array" ref="C402">IF(ROW() &lt; ROW(INDEX(persons[resource_ID],ROWS(persons[resource_ID]))), COUNTIF(INDEX(persons[resource_ID],1):persons[[#This Row],[resource_ID]],persons[[#This Row],[resource_ID]]), "")</f>
        <v>3</v>
      </c>
      <c r="D402" s="128" t="s">
        <v>8967</v>
      </c>
      <c r="E402" s="127" t="s">
        <v>8970</v>
      </c>
      <c r="F402" s="127" t="s">
        <v>8971</v>
      </c>
      <c r="G402" s="127"/>
      <c r="H402" s="127"/>
      <c r="I402" s="127"/>
      <c r="J402" s="127"/>
    </row>
    <row r="403" spans="1:10" x14ac:dyDescent="0.25">
      <c r="A403" s="127" t="s">
        <v>9459</v>
      </c>
      <c r="B403" s="127" t="s">
        <v>7466</v>
      </c>
      <c r="C403" s="128" cm="1">
        <f t="array" ref="C403">IF(ROW() &lt; ROW(INDEX(persons[resource_ID],ROWS(persons[resource_ID]))), COUNTIF(INDEX(persons[resource_ID],1):persons[[#This Row],[resource_ID]],persons[[#This Row],[resource_ID]]), "")</f>
        <v>4</v>
      </c>
      <c r="D403" s="128" t="s">
        <v>8968</v>
      </c>
      <c r="E403" s="127" t="s">
        <v>8972</v>
      </c>
      <c r="F403" s="127" t="s">
        <v>8973</v>
      </c>
      <c r="G403" s="127"/>
      <c r="H403" s="127"/>
      <c r="I403" s="127"/>
      <c r="J403" s="127"/>
    </row>
    <row r="404" spans="1:10" x14ac:dyDescent="0.25">
      <c r="A404" s="127" t="s">
        <v>9459</v>
      </c>
      <c r="B404" s="127" t="s">
        <v>7466</v>
      </c>
      <c r="C404" s="128" cm="1">
        <f t="array" ref="C404">IF(ROW() &lt; ROW(INDEX(persons[resource_ID],ROWS(persons[resource_ID]))), COUNTIF(INDEX(persons[resource_ID],1):persons[[#This Row],[resource_ID]],persons[[#This Row],[resource_ID]]), "")</f>
        <v>5</v>
      </c>
      <c r="D404" s="128" t="s">
        <v>8969</v>
      </c>
      <c r="E404" s="127" t="s">
        <v>8900</v>
      </c>
      <c r="F404" s="127" t="s">
        <v>8974</v>
      </c>
      <c r="G404" s="127" t="s">
        <v>8576</v>
      </c>
      <c r="H404" s="127"/>
      <c r="I404" s="127"/>
      <c r="J404" s="127"/>
    </row>
    <row r="405" spans="1:10" x14ac:dyDescent="0.25">
      <c r="A405" s="127" t="s">
        <v>9460</v>
      </c>
      <c r="B405" s="127" t="s">
        <v>7466</v>
      </c>
      <c r="C405" s="128" cm="1">
        <f t="array" ref="C405">IF(ROW() &lt; ROW(INDEX(persons[resource_ID],ROWS(persons[resource_ID]))), COUNTIF(INDEX(persons[resource_ID],1):persons[[#This Row],[resource_ID]],persons[[#This Row],[resource_ID]]), "")</f>
        <v>1</v>
      </c>
      <c r="D405" s="128" t="s">
        <v>8965</v>
      </c>
      <c r="E405" s="127" t="s">
        <v>8947</v>
      </c>
      <c r="F405" s="127" t="s">
        <v>8948</v>
      </c>
      <c r="G405" s="127" t="s">
        <v>8949</v>
      </c>
      <c r="H405" s="168"/>
      <c r="I405" s="177" t="s">
        <v>8959</v>
      </c>
      <c r="J405" s="127"/>
    </row>
    <row r="406" spans="1:10" x14ac:dyDescent="0.25">
      <c r="A406" s="127" t="s">
        <v>9460</v>
      </c>
      <c r="B406" s="127" t="s">
        <v>7466</v>
      </c>
      <c r="C406" s="128" cm="1">
        <f t="array" ref="C406">IF(ROW() &lt; ROW(INDEX(persons[resource_ID],ROWS(persons[resource_ID]))), COUNTIF(INDEX(persons[resource_ID],1):persons[[#This Row],[resource_ID]],persons[[#This Row],[resource_ID]]), "")</f>
        <v>2</v>
      </c>
      <c r="D406" s="128" t="s">
        <v>8966</v>
      </c>
      <c r="E406" s="127" t="s">
        <v>8569</v>
      </c>
      <c r="F406" s="127" t="s">
        <v>8570</v>
      </c>
      <c r="G406" s="127"/>
      <c r="H406" s="127"/>
      <c r="I406" s="127"/>
      <c r="J406" s="127"/>
    </row>
    <row r="407" spans="1:10" x14ac:dyDescent="0.25">
      <c r="A407" s="127" t="s">
        <v>9460</v>
      </c>
      <c r="B407" s="127" t="s">
        <v>7466</v>
      </c>
      <c r="C407" s="128" cm="1">
        <f t="array" ref="C407">IF(ROW() &lt; ROW(INDEX(persons[resource_ID],ROWS(persons[resource_ID]))), COUNTIF(INDEX(persons[resource_ID],1):persons[[#This Row],[resource_ID]],persons[[#This Row],[resource_ID]]), "")</f>
        <v>3</v>
      </c>
      <c r="D407" s="128" t="s">
        <v>8967</v>
      </c>
      <c r="E407" s="127" t="s">
        <v>8970</v>
      </c>
      <c r="F407" s="127" t="s">
        <v>8971</v>
      </c>
      <c r="G407" s="127"/>
      <c r="H407" s="127"/>
      <c r="I407" s="127"/>
      <c r="J407" s="127"/>
    </row>
    <row r="408" spans="1:10" x14ac:dyDescent="0.25">
      <c r="A408" s="127" t="s">
        <v>9460</v>
      </c>
      <c r="B408" s="127" t="s">
        <v>7466</v>
      </c>
      <c r="C408" s="128" cm="1">
        <f t="array" ref="C408">IF(ROW() &lt; ROW(INDEX(persons[resource_ID],ROWS(persons[resource_ID]))), COUNTIF(INDEX(persons[resource_ID],1):persons[[#This Row],[resource_ID]],persons[[#This Row],[resource_ID]]), "")</f>
        <v>4</v>
      </c>
      <c r="D408" s="128" t="s">
        <v>8968</v>
      </c>
      <c r="E408" s="127" t="s">
        <v>8972</v>
      </c>
      <c r="F408" s="127" t="s">
        <v>8973</v>
      </c>
      <c r="G408" s="127"/>
      <c r="H408" s="127"/>
      <c r="I408" s="127"/>
      <c r="J408" s="127"/>
    </row>
    <row r="409" spans="1:10" x14ac:dyDescent="0.25">
      <c r="A409" s="127" t="s">
        <v>9460</v>
      </c>
      <c r="B409" s="127" t="s">
        <v>7466</v>
      </c>
      <c r="C409" s="128" cm="1">
        <f t="array" ref="C409">IF(ROW() &lt; ROW(INDEX(persons[resource_ID],ROWS(persons[resource_ID]))), COUNTIF(INDEX(persons[resource_ID],1):persons[[#This Row],[resource_ID]],persons[[#This Row],[resource_ID]]), "")</f>
        <v>5</v>
      </c>
      <c r="D409" s="128" t="s">
        <v>8969</v>
      </c>
      <c r="E409" s="127" t="s">
        <v>8900</v>
      </c>
      <c r="F409" s="127" t="s">
        <v>8974</v>
      </c>
      <c r="G409" s="127" t="s">
        <v>8576</v>
      </c>
      <c r="H409" s="127"/>
      <c r="I409" s="127"/>
      <c r="J409" s="127"/>
    </row>
    <row r="410" spans="1:10" x14ac:dyDescent="0.25">
      <c r="A410" s="127" t="s">
        <v>9461</v>
      </c>
      <c r="B410" s="127" t="s">
        <v>7466</v>
      </c>
      <c r="C410" s="128" cm="1">
        <f t="array" ref="C410">IF(ROW() &lt; ROW(INDEX(persons[resource_ID],ROWS(persons[resource_ID]))), COUNTIF(INDEX(persons[resource_ID],1):persons[[#This Row],[resource_ID]],persons[[#This Row],[resource_ID]]), "")</f>
        <v>1</v>
      </c>
      <c r="D410" s="128" t="s">
        <v>8965</v>
      </c>
      <c r="E410" s="127" t="s">
        <v>8947</v>
      </c>
      <c r="F410" s="127" t="s">
        <v>8948</v>
      </c>
      <c r="G410" s="127" t="s">
        <v>8949</v>
      </c>
      <c r="H410" s="168"/>
      <c r="I410" s="177" t="s">
        <v>8959</v>
      </c>
      <c r="J410" s="127"/>
    </row>
    <row r="411" spans="1:10" x14ac:dyDescent="0.25">
      <c r="A411" s="127" t="s">
        <v>9461</v>
      </c>
      <c r="B411" s="127" t="s">
        <v>7466</v>
      </c>
      <c r="C411" s="128" cm="1">
        <f t="array" ref="C411">IF(ROW() &lt; ROW(INDEX(persons[resource_ID],ROWS(persons[resource_ID]))), COUNTIF(INDEX(persons[resource_ID],1):persons[[#This Row],[resource_ID]],persons[[#This Row],[resource_ID]]), "")</f>
        <v>2</v>
      </c>
      <c r="D411" s="128" t="s">
        <v>8966</v>
      </c>
      <c r="E411" s="127" t="s">
        <v>8569</v>
      </c>
      <c r="F411" s="127" t="s">
        <v>8570</v>
      </c>
      <c r="G411" s="127"/>
      <c r="H411" s="127"/>
      <c r="I411" s="127"/>
      <c r="J411" s="127"/>
    </row>
    <row r="412" spans="1:10" x14ac:dyDescent="0.25">
      <c r="A412" s="127" t="s">
        <v>9461</v>
      </c>
      <c r="B412" s="127" t="s">
        <v>7466</v>
      </c>
      <c r="C412" s="128" cm="1">
        <f t="array" ref="C412">IF(ROW() &lt; ROW(INDEX(persons[resource_ID],ROWS(persons[resource_ID]))), COUNTIF(INDEX(persons[resource_ID],1):persons[[#This Row],[resource_ID]],persons[[#This Row],[resource_ID]]), "")</f>
        <v>3</v>
      </c>
      <c r="D412" s="128" t="s">
        <v>8967</v>
      </c>
      <c r="E412" s="127" t="s">
        <v>8970</v>
      </c>
      <c r="F412" s="127" t="s">
        <v>8971</v>
      </c>
      <c r="G412" s="127"/>
      <c r="H412" s="127"/>
      <c r="I412" s="127"/>
      <c r="J412" s="127"/>
    </row>
    <row r="413" spans="1:10" x14ac:dyDescent="0.25">
      <c r="A413" s="127" t="s">
        <v>9461</v>
      </c>
      <c r="B413" s="127" t="s">
        <v>7466</v>
      </c>
      <c r="C413" s="128" cm="1">
        <f t="array" ref="C413">IF(ROW() &lt; ROW(INDEX(persons[resource_ID],ROWS(persons[resource_ID]))), COUNTIF(INDEX(persons[resource_ID],1):persons[[#This Row],[resource_ID]],persons[[#This Row],[resource_ID]]), "")</f>
        <v>4</v>
      </c>
      <c r="D413" s="128" t="s">
        <v>8968</v>
      </c>
      <c r="E413" s="127" t="s">
        <v>8972</v>
      </c>
      <c r="F413" s="127" t="s">
        <v>8973</v>
      </c>
      <c r="G413" s="127"/>
      <c r="H413" s="127"/>
      <c r="I413" s="127"/>
      <c r="J413" s="127"/>
    </row>
    <row r="414" spans="1:10" x14ac:dyDescent="0.25">
      <c r="A414" s="127" t="s">
        <v>9461</v>
      </c>
      <c r="B414" s="127" t="s">
        <v>7466</v>
      </c>
      <c r="C414" s="128" cm="1">
        <f t="array" ref="C414">IF(ROW() &lt; ROW(INDEX(persons[resource_ID],ROWS(persons[resource_ID]))), COUNTIF(INDEX(persons[resource_ID],1):persons[[#This Row],[resource_ID]],persons[[#This Row],[resource_ID]]), "")</f>
        <v>5</v>
      </c>
      <c r="D414" s="128" t="s">
        <v>8969</v>
      </c>
      <c r="E414" s="127" t="s">
        <v>8900</v>
      </c>
      <c r="F414" s="127" t="s">
        <v>8974</v>
      </c>
      <c r="G414" s="127" t="s">
        <v>8576</v>
      </c>
      <c r="H414" s="127"/>
      <c r="I414" s="127"/>
      <c r="J414" s="127"/>
    </row>
    <row r="415" spans="1:10" x14ac:dyDescent="0.25">
      <c r="A415" s="127" t="s">
        <v>9462</v>
      </c>
      <c r="B415" s="127" t="s">
        <v>7466</v>
      </c>
      <c r="C415" s="128" cm="1">
        <f t="array" ref="C415">IF(ROW() &lt; ROW(INDEX(persons[resource_ID],ROWS(persons[resource_ID]))), COUNTIF(INDEX(persons[resource_ID],1):persons[[#This Row],[resource_ID]],persons[[#This Row],[resource_ID]]), "")</f>
        <v>1</v>
      </c>
      <c r="D415" s="128" t="s">
        <v>8965</v>
      </c>
      <c r="E415" s="127" t="s">
        <v>8947</v>
      </c>
      <c r="F415" s="127" t="s">
        <v>8948</v>
      </c>
      <c r="G415" s="127" t="s">
        <v>8949</v>
      </c>
      <c r="H415" s="168"/>
      <c r="I415" s="177" t="s">
        <v>8959</v>
      </c>
      <c r="J415" s="127"/>
    </row>
    <row r="416" spans="1:10" x14ac:dyDescent="0.25">
      <c r="A416" s="127" t="s">
        <v>9462</v>
      </c>
      <c r="B416" s="127" t="s">
        <v>7466</v>
      </c>
      <c r="C416" s="128" cm="1">
        <f t="array" ref="C416">IF(ROW() &lt; ROW(INDEX(persons[resource_ID],ROWS(persons[resource_ID]))), COUNTIF(INDEX(persons[resource_ID],1):persons[[#This Row],[resource_ID]],persons[[#This Row],[resource_ID]]), "")</f>
        <v>2</v>
      </c>
      <c r="D416" s="128" t="s">
        <v>8966</v>
      </c>
      <c r="E416" s="127" t="s">
        <v>8569</v>
      </c>
      <c r="F416" s="127" t="s">
        <v>8570</v>
      </c>
      <c r="G416" s="127"/>
      <c r="H416" s="127"/>
      <c r="I416" s="127"/>
      <c r="J416" s="127"/>
    </row>
    <row r="417" spans="1:10" x14ac:dyDescent="0.25">
      <c r="A417" s="127" t="s">
        <v>9462</v>
      </c>
      <c r="B417" s="127" t="s">
        <v>7466</v>
      </c>
      <c r="C417" s="128" cm="1">
        <f t="array" ref="C417">IF(ROW() &lt; ROW(INDEX(persons[resource_ID],ROWS(persons[resource_ID]))), COUNTIF(INDEX(persons[resource_ID],1):persons[[#This Row],[resource_ID]],persons[[#This Row],[resource_ID]]), "")</f>
        <v>3</v>
      </c>
      <c r="D417" s="128" t="s">
        <v>8967</v>
      </c>
      <c r="E417" s="127" t="s">
        <v>8970</v>
      </c>
      <c r="F417" s="127" t="s">
        <v>8971</v>
      </c>
      <c r="G417" s="127"/>
      <c r="H417" s="127"/>
      <c r="I417" s="127"/>
      <c r="J417" s="127"/>
    </row>
    <row r="418" spans="1:10" x14ac:dyDescent="0.25">
      <c r="A418" s="127" t="s">
        <v>9462</v>
      </c>
      <c r="B418" s="127" t="s">
        <v>7466</v>
      </c>
      <c r="C418" s="128" cm="1">
        <f t="array" ref="C418">IF(ROW() &lt; ROW(INDEX(persons[resource_ID],ROWS(persons[resource_ID]))), COUNTIF(INDEX(persons[resource_ID],1):persons[[#This Row],[resource_ID]],persons[[#This Row],[resource_ID]]), "")</f>
        <v>4</v>
      </c>
      <c r="D418" s="128" t="s">
        <v>8968</v>
      </c>
      <c r="E418" s="127" t="s">
        <v>8972</v>
      </c>
      <c r="F418" s="127" t="s">
        <v>8973</v>
      </c>
      <c r="G418" s="127"/>
      <c r="H418" s="127"/>
      <c r="I418" s="127"/>
      <c r="J418" s="127"/>
    </row>
    <row r="419" spans="1:10" x14ac:dyDescent="0.25">
      <c r="A419" s="127" t="s">
        <v>9462</v>
      </c>
      <c r="B419" s="127" t="s">
        <v>7466</v>
      </c>
      <c r="C419" s="128" cm="1">
        <f t="array" ref="C419">IF(ROW() &lt; ROW(INDEX(persons[resource_ID],ROWS(persons[resource_ID]))), COUNTIF(INDEX(persons[resource_ID],1):persons[[#This Row],[resource_ID]],persons[[#This Row],[resource_ID]]), "")</f>
        <v>5</v>
      </c>
      <c r="D419" s="128" t="s">
        <v>8969</v>
      </c>
      <c r="E419" s="127" t="s">
        <v>8900</v>
      </c>
      <c r="F419" s="127" t="s">
        <v>8974</v>
      </c>
      <c r="G419" s="127" t="s">
        <v>8576</v>
      </c>
      <c r="H419" s="127"/>
      <c r="I419" s="127"/>
      <c r="J419" s="127"/>
    </row>
    <row r="420" spans="1:10" x14ac:dyDescent="0.25">
      <c r="A420" s="127" t="s">
        <v>9463</v>
      </c>
      <c r="B420" s="127" t="s">
        <v>7466</v>
      </c>
      <c r="C420" s="128" cm="1">
        <f t="array" ref="C420">IF(ROW() &lt; ROW(INDEX(persons[resource_ID],ROWS(persons[resource_ID]))), COUNTIF(INDEX(persons[resource_ID],1):persons[[#This Row],[resource_ID]],persons[[#This Row],[resource_ID]]), "")</f>
        <v>1</v>
      </c>
      <c r="D420" s="128" t="s">
        <v>8965</v>
      </c>
      <c r="E420" s="127" t="s">
        <v>8947</v>
      </c>
      <c r="F420" s="127" t="s">
        <v>8948</v>
      </c>
      <c r="G420" s="127" t="s">
        <v>8949</v>
      </c>
      <c r="H420" s="168"/>
      <c r="I420" s="177" t="s">
        <v>8959</v>
      </c>
      <c r="J420" s="127"/>
    </row>
    <row r="421" spans="1:10" x14ac:dyDescent="0.25">
      <c r="A421" s="127" t="s">
        <v>9463</v>
      </c>
      <c r="B421" s="127" t="s">
        <v>7466</v>
      </c>
      <c r="C421" s="128" cm="1">
        <f t="array" ref="C421">IF(ROW() &lt; ROW(INDEX(persons[resource_ID],ROWS(persons[resource_ID]))), COUNTIF(INDEX(persons[resource_ID],1):persons[[#This Row],[resource_ID]],persons[[#This Row],[resource_ID]]), "")</f>
        <v>2</v>
      </c>
      <c r="D421" s="128" t="s">
        <v>8966</v>
      </c>
      <c r="E421" s="127" t="s">
        <v>8569</v>
      </c>
      <c r="F421" s="127" t="s">
        <v>8570</v>
      </c>
      <c r="G421" s="127"/>
      <c r="H421" s="127"/>
      <c r="I421" s="127"/>
      <c r="J421" s="127"/>
    </row>
    <row r="422" spans="1:10" x14ac:dyDescent="0.25">
      <c r="A422" s="127" t="s">
        <v>9463</v>
      </c>
      <c r="B422" s="127" t="s">
        <v>7466</v>
      </c>
      <c r="C422" s="128" cm="1">
        <f t="array" ref="C422">IF(ROW() &lt; ROW(INDEX(persons[resource_ID],ROWS(persons[resource_ID]))), COUNTIF(INDEX(persons[resource_ID],1):persons[[#This Row],[resource_ID]],persons[[#This Row],[resource_ID]]), "")</f>
        <v>3</v>
      </c>
      <c r="D422" s="128" t="s">
        <v>8967</v>
      </c>
      <c r="E422" s="127" t="s">
        <v>8970</v>
      </c>
      <c r="F422" s="127" t="s">
        <v>8971</v>
      </c>
      <c r="G422" s="127"/>
      <c r="H422" s="127"/>
      <c r="I422" s="127"/>
      <c r="J422" s="127"/>
    </row>
    <row r="423" spans="1:10" x14ac:dyDescent="0.25">
      <c r="A423" s="127" t="s">
        <v>9463</v>
      </c>
      <c r="B423" s="127" t="s">
        <v>7466</v>
      </c>
      <c r="C423" s="128" cm="1">
        <f t="array" ref="C423">IF(ROW() &lt; ROW(INDEX(persons[resource_ID],ROWS(persons[resource_ID]))), COUNTIF(INDEX(persons[resource_ID],1):persons[[#This Row],[resource_ID]],persons[[#This Row],[resource_ID]]), "")</f>
        <v>4</v>
      </c>
      <c r="D423" s="128" t="s">
        <v>8968</v>
      </c>
      <c r="E423" s="127" t="s">
        <v>8972</v>
      </c>
      <c r="F423" s="127" t="s">
        <v>8973</v>
      </c>
      <c r="G423" s="127"/>
      <c r="H423" s="127"/>
      <c r="I423" s="127"/>
      <c r="J423" s="127"/>
    </row>
    <row r="424" spans="1:10" x14ac:dyDescent="0.25">
      <c r="A424" s="127" t="s">
        <v>9463</v>
      </c>
      <c r="B424" s="127" t="s">
        <v>7466</v>
      </c>
      <c r="C424" s="128" cm="1">
        <f t="array" ref="C424">IF(ROW() &lt; ROW(INDEX(persons[resource_ID],ROWS(persons[resource_ID]))), COUNTIF(INDEX(persons[resource_ID],1):persons[[#This Row],[resource_ID]],persons[[#This Row],[resource_ID]]), "")</f>
        <v>5</v>
      </c>
      <c r="D424" s="128" t="s">
        <v>8969</v>
      </c>
      <c r="E424" s="127" t="s">
        <v>8900</v>
      </c>
      <c r="F424" s="127" t="s">
        <v>8974</v>
      </c>
      <c r="G424" s="127" t="s">
        <v>8576</v>
      </c>
      <c r="H424" s="127"/>
      <c r="I424" s="127"/>
      <c r="J424" s="127"/>
    </row>
    <row r="425" spans="1:10" x14ac:dyDescent="0.25">
      <c r="A425" s="127" t="s">
        <v>9469</v>
      </c>
      <c r="B425" s="127" t="s">
        <v>7466</v>
      </c>
      <c r="C425" s="128" cm="1">
        <f t="array" ref="C425">IF(ROW() &lt; ROW(INDEX(persons[resource_ID],ROWS(persons[resource_ID]))), COUNTIF(INDEX(persons[resource_ID],1):persons[[#This Row],[resource_ID]],persons[[#This Row],[resource_ID]]), "")</f>
        <v>1</v>
      </c>
      <c r="D425" s="128" t="s">
        <v>9016</v>
      </c>
      <c r="E425" s="127" t="s">
        <v>9017</v>
      </c>
      <c r="F425" s="127" t="s">
        <v>9018</v>
      </c>
      <c r="G425" s="127"/>
      <c r="H425" s="127"/>
      <c r="I425" s="127"/>
      <c r="J425" s="127"/>
    </row>
    <row r="426" spans="1:10" x14ac:dyDescent="0.25">
      <c r="A426" s="127" t="s">
        <v>9469</v>
      </c>
      <c r="B426" s="127" t="s">
        <v>7466</v>
      </c>
      <c r="C426" s="128" cm="1">
        <f t="array" ref="C426">IF(ROW() &lt; ROW(INDEX(persons[resource_ID],ROWS(persons[resource_ID]))), COUNTIF(INDEX(persons[resource_ID],1):persons[[#This Row],[resource_ID]],persons[[#This Row],[resource_ID]]), "")</f>
        <v>2</v>
      </c>
      <c r="D426" s="129" t="s">
        <v>9019</v>
      </c>
      <c r="E426" s="127" t="s">
        <v>9021</v>
      </c>
      <c r="F426" s="127" t="s">
        <v>3646</v>
      </c>
      <c r="G426" s="127"/>
      <c r="H426" s="127"/>
      <c r="I426" s="127"/>
      <c r="J426" s="127"/>
    </row>
    <row r="427" spans="1:10" x14ac:dyDescent="0.25">
      <c r="A427" s="127" t="s">
        <v>9469</v>
      </c>
      <c r="B427" s="127" t="s">
        <v>7466</v>
      </c>
      <c r="C427" s="128" cm="1">
        <f t="array" ref="C427">IF(ROW() &lt; ROW(INDEX(persons[resource_ID],ROWS(persons[resource_ID]))), COUNTIF(INDEX(persons[resource_ID],1):persons[[#This Row],[resource_ID]],persons[[#This Row],[resource_ID]]), "")</f>
        <v>3</v>
      </c>
      <c r="D427" s="128" t="s">
        <v>9020</v>
      </c>
      <c r="E427" s="127" t="s">
        <v>9022</v>
      </c>
      <c r="F427" s="127" t="s">
        <v>9023</v>
      </c>
      <c r="G427" s="127"/>
      <c r="H427" s="127"/>
      <c r="I427" s="127"/>
      <c r="J427" s="127"/>
    </row>
    <row r="428" spans="1:10" x14ac:dyDescent="0.25">
      <c r="A428" s="127" t="s">
        <v>9469</v>
      </c>
      <c r="B428" s="127" t="s">
        <v>7466</v>
      </c>
      <c r="C428" s="128" cm="1">
        <f t="array" ref="C428">IF(ROW() &lt; ROW(INDEX(persons[resource_ID],ROWS(persons[resource_ID]))), COUNTIF(INDEX(persons[resource_ID],1):persons[[#This Row],[resource_ID]],persons[[#This Row],[resource_ID]]), "")</f>
        <v>4</v>
      </c>
      <c r="D428" s="129" t="s">
        <v>9024</v>
      </c>
      <c r="E428" s="127" t="s">
        <v>9026</v>
      </c>
      <c r="F428" s="127" t="s">
        <v>9027</v>
      </c>
      <c r="G428" s="127"/>
      <c r="H428" s="127"/>
      <c r="I428" s="127"/>
      <c r="J428" s="127"/>
    </row>
    <row r="429" spans="1:10" x14ac:dyDescent="0.25">
      <c r="A429" s="127" t="s">
        <v>9469</v>
      </c>
      <c r="B429" s="127" t="s">
        <v>7466</v>
      </c>
      <c r="C429" s="128" cm="1">
        <f t="array" ref="C429">IF(ROW() &lt; ROW(INDEX(persons[resource_ID],ROWS(persons[resource_ID]))), COUNTIF(INDEX(persons[resource_ID],1):persons[[#This Row],[resource_ID]],persons[[#This Row],[resource_ID]]), "")</f>
        <v>5</v>
      </c>
      <c r="D429" s="128" t="s">
        <v>9025</v>
      </c>
      <c r="E429" s="127" t="s">
        <v>9026</v>
      </c>
      <c r="F429" s="127" t="s">
        <v>9027</v>
      </c>
      <c r="G429" s="127"/>
      <c r="H429" s="127"/>
      <c r="I429" s="127"/>
      <c r="J429" s="127"/>
    </row>
    <row r="430" spans="1:10" x14ac:dyDescent="0.25">
      <c r="A430" s="127" t="s">
        <v>9469</v>
      </c>
      <c r="B430" s="127" t="s">
        <v>7466</v>
      </c>
      <c r="C430" s="128" cm="1">
        <f t="array" ref="C430">IF(ROW() &lt; ROW(INDEX(persons[resource_ID],ROWS(persons[resource_ID]))), COUNTIF(INDEX(persons[resource_ID],1):persons[[#This Row],[resource_ID]],persons[[#This Row],[resource_ID]]), "")</f>
        <v>6</v>
      </c>
      <c r="D430" s="129" t="s">
        <v>9025</v>
      </c>
      <c r="E430" s="127" t="s">
        <v>9029</v>
      </c>
      <c r="F430" s="127" t="s">
        <v>9030</v>
      </c>
      <c r="G430" s="127"/>
      <c r="H430" s="127"/>
      <c r="I430" s="127"/>
      <c r="J430" s="127"/>
    </row>
    <row r="431" spans="1:10" x14ac:dyDescent="0.25">
      <c r="A431" s="127" t="s">
        <v>9469</v>
      </c>
      <c r="B431" s="127" t="s">
        <v>7466</v>
      </c>
      <c r="C431" s="128" cm="1">
        <f t="array" ref="C431">IF(ROW() &lt; ROW(INDEX(persons[resource_ID],ROWS(persons[resource_ID]))), COUNTIF(INDEX(persons[resource_ID],1):persons[[#This Row],[resource_ID]],persons[[#This Row],[resource_ID]]), "")</f>
        <v>7</v>
      </c>
      <c r="D431" s="128" t="s">
        <v>9028</v>
      </c>
      <c r="E431" s="127" t="s">
        <v>9029</v>
      </c>
      <c r="F431" s="127" t="s">
        <v>9030</v>
      </c>
      <c r="G431" s="127"/>
      <c r="H431" s="127"/>
      <c r="I431" s="127"/>
      <c r="J431" s="127"/>
    </row>
    <row r="432" spans="1:10" x14ac:dyDescent="0.25">
      <c r="A432" s="127" t="s">
        <v>9469</v>
      </c>
      <c r="B432" s="127" t="s">
        <v>7466</v>
      </c>
      <c r="C432" s="128" cm="1">
        <f t="array" ref="C432">IF(ROW() &lt; ROW(INDEX(persons[resource_ID],ROWS(persons[resource_ID]))), COUNTIF(INDEX(persons[resource_ID],1):persons[[#This Row],[resource_ID]],persons[[#This Row],[resource_ID]]), "")</f>
        <v>8</v>
      </c>
      <c r="D432" s="129" t="s">
        <v>9019</v>
      </c>
      <c r="E432" s="127" t="s">
        <v>9031</v>
      </c>
      <c r="F432" s="127" t="s">
        <v>9032</v>
      </c>
      <c r="G432" s="127"/>
      <c r="H432" s="127"/>
      <c r="I432" s="127"/>
      <c r="J432" s="127"/>
    </row>
    <row r="433" spans="1:10" x14ac:dyDescent="0.25">
      <c r="A433" s="127" t="s">
        <v>9469</v>
      </c>
      <c r="B433" s="127" t="s">
        <v>7466</v>
      </c>
      <c r="C433" s="128" cm="1">
        <f t="array" ref="C433">IF(ROW() &lt; ROW(INDEX(persons[resource_ID],ROWS(persons[resource_ID]))), COUNTIF(INDEX(persons[resource_ID],1):persons[[#This Row],[resource_ID]],persons[[#This Row],[resource_ID]]), "")</f>
        <v>9</v>
      </c>
      <c r="D433" s="128" t="s">
        <v>9033</v>
      </c>
      <c r="E433" s="127" t="s">
        <v>9037</v>
      </c>
      <c r="F433" s="127" t="s">
        <v>9038</v>
      </c>
      <c r="G433" s="127"/>
      <c r="H433" s="127"/>
      <c r="I433" s="127"/>
      <c r="J433" s="127"/>
    </row>
    <row r="434" spans="1:10" x14ac:dyDescent="0.25">
      <c r="A434" s="127" t="s">
        <v>9469</v>
      </c>
      <c r="B434" s="127" t="s">
        <v>7466</v>
      </c>
      <c r="C434" s="128" cm="1">
        <f t="array" ref="C434">IF(ROW() &lt; ROW(INDEX(persons[resource_ID],ROWS(persons[resource_ID]))), COUNTIF(INDEX(persons[resource_ID],1):persons[[#This Row],[resource_ID]],persons[[#This Row],[resource_ID]]), "")</f>
        <v>10</v>
      </c>
      <c r="D434" s="129" t="s">
        <v>9034</v>
      </c>
      <c r="E434" s="127" t="s">
        <v>9039</v>
      </c>
      <c r="F434" s="127" t="s">
        <v>9041</v>
      </c>
      <c r="G434" s="127" t="s">
        <v>9040</v>
      </c>
      <c r="H434" s="127"/>
      <c r="I434" s="127"/>
      <c r="J434" s="127"/>
    </row>
    <row r="435" spans="1:10" x14ac:dyDescent="0.25">
      <c r="A435" s="127" t="s">
        <v>9469</v>
      </c>
      <c r="B435" s="127" t="s">
        <v>7466</v>
      </c>
      <c r="C435" s="128" cm="1">
        <f t="array" ref="C435">IF(ROW() &lt; ROW(INDEX(persons[resource_ID],ROWS(persons[resource_ID]))), COUNTIF(INDEX(persons[resource_ID],1):persons[[#This Row],[resource_ID]],persons[[#This Row],[resource_ID]]), "")</f>
        <v>11</v>
      </c>
      <c r="D435" s="128" t="s">
        <v>9035</v>
      </c>
      <c r="E435" s="127" t="s">
        <v>9039</v>
      </c>
      <c r="F435" s="127" t="s">
        <v>9041</v>
      </c>
      <c r="G435" s="127" t="s">
        <v>9040</v>
      </c>
      <c r="H435" s="127"/>
      <c r="I435" s="127"/>
      <c r="J435" s="127"/>
    </row>
    <row r="436" spans="1:10" x14ac:dyDescent="0.25">
      <c r="A436" s="127" t="s">
        <v>9469</v>
      </c>
      <c r="B436" s="127" t="s">
        <v>7466</v>
      </c>
      <c r="C436" s="128" cm="1">
        <f t="array" ref="C436">IF(ROW() &lt; ROW(INDEX(persons[resource_ID],ROWS(persons[resource_ID]))), COUNTIF(INDEX(persons[resource_ID],1):persons[[#This Row],[resource_ID]],persons[[#This Row],[resource_ID]]), "")</f>
        <v>12</v>
      </c>
      <c r="D436" s="129" t="s">
        <v>9036</v>
      </c>
      <c r="E436" s="127" t="s">
        <v>9039</v>
      </c>
      <c r="F436" s="127" t="s">
        <v>9041</v>
      </c>
      <c r="G436" s="127" t="s">
        <v>9040</v>
      </c>
      <c r="H436" s="127"/>
      <c r="I436" s="127"/>
      <c r="J436" s="127"/>
    </row>
    <row r="437" spans="1:10" x14ac:dyDescent="0.25">
      <c r="A437" s="127" t="s">
        <v>9469</v>
      </c>
      <c r="B437" s="127" t="s">
        <v>7466</v>
      </c>
      <c r="C437" s="128" cm="1">
        <f t="array" ref="C437">IF(ROW() &lt; ROW(INDEX(persons[resource_ID],ROWS(persons[resource_ID]))), COUNTIF(INDEX(persons[resource_ID],1):persons[[#This Row],[resource_ID]],persons[[#This Row],[resource_ID]]), "")</f>
        <v>13</v>
      </c>
      <c r="D437" s="128" t="s">
        <v>9045</v>
      </c>
      <c r="E437" s="127" t="s">
        <v>9042</v>
      </c>
      <c r="F437" s="127" t="s">
        <v>9044</v>
      </c>
      <c r="G437" s="127" t="s">
        <v>9043</v>
      </c>
      <c r="H437" s="127"/>
      <c r="I437" s="127"/>
      <c r="J437" s="127"/>
    </row>
    <row r="438" spans="1:10" x14ac:dyDescent="0.25">
      <c r="A438" s="127" t="s">
        <v>9469</v>
      </c>
      <c r="B438" s="127" t="s">
        <v>7466</v>
      </c>
      <c r="C438" s="128" cm="1">
        <f t="array" ref="C438">IF(ROW() &lt; ROW(INDEX(persons[resource_ID],ROWS(persons[resource_ID]))), COUNTIF(INDEX(persons[resource_ID],1):persons[[#This Row],[resource_ID]],persons[[#This Row],[resource_ID]]), "")</f>
        <v>14</v>
      </c>
      <c r="D438" s="129" t="s">
        <v>9024</v>
      </c>
      <c r="E438" s="127" t="s">
        <v>9046</v>
      </c>
      <c r="F438" s="127" t="s">
        <v>9047</v>
      </c>
      <c r="G438" s="127"/>
      <c r="H438" s="127"/>
      <c r="I438" s="127"/>
      <c r="J438" s="127"/>
    </row>
    <row r="439" spans="1:10" x14ac:dyDescent="0.25">
      <c r="A439" s="127" t="s">
        <v>9469</v>
      </c>
      <c r="B439" s="127" t="s">
        <v>7466</v>
      </c>
      <c r="C439" s="128" cm="1">
        <f t="array" ref="C439">IF(ROW() &lt; ROW(INDEX(persons[resource_ID],ROWS(persons[resource_ID]))), COUNTIF(INDEX(persons[resource_ID],1):persons[[#This Row],[resource_ID]],persons[[#This Row],[resource_ID]]), "")</f>
        <v>15</v>
      </c>
      <c r="D439" s="128" t="s">
        <v>9025</v>
      </c>
      <c r="E439" s="127" t="s">
        <v>9046</v>
      </c>
      <c r="F439" s="127" t="s">
        <v>9047</v>
      </c>
      <c r="G439" s="127"/>
      <c r="H439" s="127"/>
      <c r="I439" s="127"/>
      <c r="J439" s="127"/>
    </row>
    <row r="440" spans="1:10" x14ac:dyDescent="0.25">
      <c r="A440" s="127" t="s">
        <v>9469</v>
      </c>
      <c r="B440" s="127" t="s">
        <v>7466</v>
      </c>
      <c r="C440" s="128" cm="1">
        <f t="array" ref="C440">IF(ROW() &lt; ROW(INDEX(persons[resource_ID],ROWS(persons[resource_ID]))), COUNTIF(INDEX(persons[resource_ID],1):persons[[#This Row],[resource_ID]],persons[[#This Row],[resource_ID]]), "")</f>
        <v>16</v>
      </c>
      <c r="D440" s="129" t="s">
        <v>9050</v>
      </c>
      <c r="E440" s="127" t="s">
        <v>9048</v>
      </c>
      <c r="F440" s="127" t="s">
        <v>9049</v>
      </c>
      <c r="G440" s="127"/>
      <c r="H440" s="127"/>
      <c r="I440" s="127"/>
      <c r="J440" s="127"/>
    </row>
    <row r="441" spans="1:10" x14ac:dyDescent="0.25">
      <c r="A441" s="127" t="s">
        <v>9469</v>
      </c>
      <c r="B441" s="127" t="s">
        <v>7466</v>
      </c>
      <c r="C441" s="128" cm="1">
        <f t="array" ref="C441">IF(ROW() &lt; ROW(INDEX(persons[resource_ID],ROWS(persons[resource_ID]))), COUNTIF(INDEX(persons[resource_ID],1):persons[[#This Row],[resource_ID]],persons[[#This Row],[resource_ID]]), "")</f>
        <v>17</v>
      </c>
      <c r="D441" s="128" t="s">
        <v>9051</v>
      </c>
      <c r="E441" s="127" t="s">
        <v>9048</v>
      </c>
      <c r="F441" s="127" t="s">
        <v>9049</v>
      </c>
      <c r="G441" s="127"/>
      <c r="H441" s="127"/>
      <c r="I441" s="127"/>
      <c r="J441" s="127"/>
    </row>
    <row r="442" spans="1:10" x14ac:dyDescent="0.25">
      <c r="A442" s="127" t="s">
        <v>9469</v>
      </c>
      <c r="B442" s="127" t="s">
        <v>7466</v>
      </c>
      <c r="C442" s="128" cm="1">
        <f t="array" ref="C442">IF(ROW() &lt; ROW(INDEX(persons[resource_ID],ROWS(persons[resource_ID]))), COUNTIF(INDEX(persons[resource_ID],1):persons[[#This Row],[resource_ID]],persons[[#This Row],[resource_ID]]), "")</f>
        <v>18</v>
      </c>
      <c r="D442" s="129" t="s">
        <v>9056</v>
      </c>
      <c r="E442" s="128" t="s">
        <v>9053</v>
      </c>
      <c r="F442" s="127" t="s">
        <v>9055</v>
      </c>
      <c r="G442" s="127" t="s">
        <v>9054</v>
      </c>
      <c r="H442" s="127"/>
      <c r="I442" s="127"/>
      <c r="J442" s="127"/>
    </row>
    <row r="443" spans="1:10" x14ac:dyDescent="0.25">
      <c r="A443" s="127" t="s">
        <v>9469</v>
      </c>
      <c r="B443" s="127" t="s">
        <v>7466</v>
      </c>
      <c r="C443" s="128" cm="1">
        <f t="array" ref="C443">IF(ROW() &lt; ROW(INDEX(persons[resource_ID],ROWS(persons[resource_ID]))), COUNTIF(INDEX(persons[resource_ID],1):persons[[#This Row],[resource_ID]],persons[[#This Row],[resource_ID]]), "")</f>
        <v>19</v>
      </c>
      <c r="D443" s="128" t="s">
        <v>9057</v>
      </c>
      <c r="E443" s="127" t="s">
        <v>9052</v>
      </c>
      <c r="F443" s="127" t="s">
        <v>8571</v>
      </c>
      <c r="G443" s="127"/>
      <c r="H443" s="127"/>
      <c r="I443" s="127"/>
      <c r="J443" s="127"/>
    </row>
    <row r="444" spans="1:10" x14ac:dyDescent="0.25">
      <c r="A444" s="127" t="s">
        <v>9469</v>
      </c>
      <c r="B444" s="127" t="s">
        <v>7466</v>
      </c>
      <c r="C444" s="128" cm="1">
        <f t="array" ref="C444">IF(ROW() &lt; ROW(INDEX(persons[resource_ID],ROWS(persons[resource_ID]))), COUNTIF(INDEX(persons[resource_ID],1):persons[[#This Row],[resource_ID]],persons[[#This Row],[resource_ID]]), "")</f>
        <v>20</v>
      </c>
      <c r="D444" s="129" t="s">
        <v>9058</v>
      </c>
      <c r="E444" s="127" t="s">
        <v>9052</v>
      </c>
      <c r="F444" s="127" t="s">
        <v>8571</v>
      </c>
      <c r="G444" s="127"/>
      <c r="H444" s="127"/>
      <c r="I444" s="127"/>
      <c r="J444" s="127"/>
    </row>
    <row r="445" spans="1:10" x14ac:dyDescent="0.25">
      <c r="A445" s="127" t="s">
        <v>9469</v>
      </c>
      <c r="B445" s="127" t="s">
        <v>7466</v>
      </c>
      <c r="C445" s="128" cm="1">
        <f t="array" ref="C445">IF(ROW() &lt; ROW(INDEX(persons[resource_ID],ROWS(persons[resource_ID]))), COUNTIF(INDEX(persons[resource_ID],1):persons[[#This Row],[resource_ID]],persons[[#This Row],[resource_ID]]), "")</f>
        <v>21</v>
      </c>
      <c r="D445" s="128" t="s">
        <v>9062</v>
      </c>
      <c r="E445" s="127" t="s">
        <v>9059</v>
      </c>
      <c r="F445" s="127" t="s">
        <v>9061</v>
      </c>
      <c r="G445" s="127" t="s">
        <v>9060</v>
      </c>
      <c r="H445" s="127"/>
      <c r="I445" s="127"/>
      <c r="J445" s="127"/>
    </row>
    <row r="446" spans="1:10" x14ac:dyDescent="0.25">
      <c r="A446" s="127" t="s">
        <v>9469</v>
      </c>
      <c r="B446" s="127" t="s">
        <v>7466</v>
      </c>
      <c r="C446" s="128" cm="1">
        <f t="array" ref="C446">IF(ROW() &lt; ROW(INDEX(persons[resource_ID],ROWS(persons[resource_ID]))), COUNTIF(INDEX(persons[resource_ID],1):persons[[#This Row],[resource_ID]],persons[[#This Row],[resource_ID]]), "")</f>
        <v>22</v>
      </c>
      <c r="D446" s="129" t="s">
        <v>9067</v>
      </c>
      <c r="E446" s="127" t="s">
        <v>9063</v>
      </c>
      <c r="F446" s="127" t="s">
        <v>9065</v>
      </c>
      <c r="G446" s="127" t="s">
        <v>9064</v>
      </c>
      <c r="H446" s="127"/>
      <c r="I446" s="127"/>
      <c r="J446" s="127"/>
    </row>
    <row r="447" spans="1:10" x14ac:dyDescent="0.25">
      <c r="A447" s="127" t="s">
        <v>9469</v>
      </c>
      <c r="B447" s="127" t="s">
        <v>7466</v>
      </c>
      <c r="C447" s="128" cm="1">
        <f t="array" ref="C447">IF(ROW() &lt; ROW(INDEX(persons[resource_ID],ROWS(persons[resource_ID]))), COUNTIF(INDEX(persons[resource_ID],1):persons[[#This Row],[resource_ID]],persons[[#This Row],[resource_ID]]), "")</f>
        <v>23</v>
      </c>
      <c r="D447" s="128" t="s">
        <v>9066</v>
      </c>
      <c r="E447" s="127" t="s">
        <v>8569</v>
      </c>
      <c r="F447" s="127" t="s">
        <v>9068</v>
      </c>
      <c r="G447" s="127"/>
      <c r="H447" s="127"/>
      <c r="I447" s="127"/>
      <c r="J447" s="127"/>
    </row>
    <row r="448" spans="1:10" x14ac:dyDescent="0.25">
      <c r="A448" s="127" t="s">
        <v>9469</v>
      </c>
      <c r="B448" s="127" t="s">
        <v>7466</v>
      </c>
      <c r="C448" s="128" cm="1">
        <f t="array" ref="C448">IF(ROW() &lt; ROW(INDEX(persons[resource_ID],ROWS(persons[resource_ID]))), COUNTIF(INDEX(persons[resource_ID],1):persons[[#This Row],[resource_ID]],persons[[#This Row],[resource_ID]]), "")</f>
        <v>24</v>
      </c>
      <c r="D448" s="129" t="s">
        <v>9069</v>
      </c>
      <c r="E448" s="127" t="s">
        <v>9072</v>
      </c>
      <c r="F448" s="127" t="s">
        <v>8973</v>
      </c>
      <c r="G448" s="127"/>
      <c r="H448" s="127"/>
      <c r="I448" s="127"/>
      <c r="J448" s="127"/>
    </row>
    <row r="449" spans="1:10" x14ac:dyDescent="0.25">
      <c r="A449" s="127" t="s">
        <v>9469</v>
      </c>
      <c r="B449" s="127" t="s">
        <v>7466</v>
      </c>
      <c r="C449" s="128" cm="1">
        <f t="array" ref="C449">IF(ROW() &lt; ROW(INDEX(persons[resource_ID],ROWS(persons[resource_ID]))), COUNTIF(INDEX(persons[resource_ID],1):persons[[#This Row],[resource_ID]],persons[[#This Row],[resource_ID]]), "")</f>
        <v>25</v>
      </c>
      <c r="D449" s="128" t="s">
        <v>9070</v>
      </c>
      <c r="E449" s="127" t="s">
        <v>9073</v>
      </c>
      <c r="F449" s="127" t="s">
        <v>9074</v>
      </c>
      <c r="G449" s="127"/>
      <c r="H449" s="127"/>
      <c r="I449" s="127"/>
      <c r="J449" s="127"/>
    </row>
    <row r="450" spans="1:10" x14ac:dyDescent="0.25">
      <c r="A450" s="127" t="s">
        <v>9469</v>
      </c>
      <c r="B450" s="127" t="s">
        <v>7466</v>
      </c>
      <c r="C450" s="128" cm="1">
        <f t="array" ref="C450">IF(ROW() &lt; ROW(INDEX(persons[resource_ID],ROWS(persons[resource_ID]))), COUNTIF(INDEX(persons[resource_ID],1):persons[[#This Row],[resource_ID]],persons[[#This Row],[resource_ID]]), "")</f>
        <v>26</v>
      </c>
      <c r="D450" s="129" t="s">
        <v>9025</v>
      </c>
      <c r="E450" s="127" t="s">
        <v>9075</v>
      </c>
      <c r="F450" s="127" t="s">
        <v>9077</v>
      </c>
      <c r="G450" s="127" t="s">
        <v>9076</v>
      </c>
      <c r="H450" s="127"/>
      <c r="I450" s="127"/>
      <c r="J450" s="127"/>
    </row>
    <row r="451" spans="1:10" x14ac:dyDescent="0.25">
      <c r="A451" s="127" t="s">
        <v>9469</v>
      </c>
      <c r="B451" s="127" t="s">
        <v>7466</v>
      </c>
      <c r="C451" s="128" cm="1">
        <f t="array" ref="C451">IF(ROW() &lt; ROW(INDEX(persons[resource_ID],ROWS(persons[resource_ID]))), COUNTIF(INDEX(persons[resource_ID],1):persons[[#This Row],[resource_ID]],persons[[#This Row],[resource_ID]]), "")</f>
        <v>27</v>
      </c>
      <c r="D451" s="128" t="s">
        <v>9071</v>
      </c>
      <c r="E451" s="127" t="s">
        <v>9078</v>
      </c>
      <c r="F451" s="127" t="s">
        <v>9079</v>
      </c>
      <c r="G451" s="127"/>
      <c r="H451" s="127"/>
      <c r="I451" s="127"/>
      <c r="J451" s="127"/>
    </row>
    <row r="452" spans="1:10" x14ac:dyDescent="0.25">
      <c r="A452" s="127" t="s">
        <v>9469</v>
      </c>
      <c r="B452" s="127" t="s">
        <v>7466</v>
      </c>
      <c r="C452" s="128" cm="1">
        <f t="array" ref="C452">IF(ROW() &lt; ROW(INDEX(persons[resource_ID],ROWS(persons[resource_ID]))), COUNTIF(INDEX(persons[resource_ID],1):persons[[#This Row],[resource_ID]],persons[[#This Row],[resource_ID]]), "")</f>
        <v>28</v>
      </c>
      <c r="D452" s="129" t="s">
        <v>9080</v>
      </c>
      <c r="E452" s="127" t="s">
        <v>9081</v>
      </c>
      <c r="F452" s="127" t="s">
        <v>9082</v>
      </c>
      <c r="G452" s="127"/>
      <c r="H452" s="127"/>
      <c r="I452" s="127"/>
      <c r="J452" s="127"/>
    </row>
    <row r="453" spans="1:10" x14ac:dyDescent="0.25">
      <c r="A453" s="127" t="s">
        <v>9469</v>
      </c>
      <c r="B453" s="127" t="s">
        <v>7466</v>
      </c>
      <c r="C453" s="128" cm="1">
        <f t="array" ref="C453">IF(ROW() &lt; ROW(INDEX(persons[resource_ID],ROWS(persons[resource_ID]))), COUNTIF(INDEX(persons[resource_ID],1):persons[[#This Row],[resource_ID]],persons[[#This Row],[resource_ID]]), "")</f>
        <v>29</v>
      </c>
      <c r="D453" s="128" t="s">
        <v>9024</v>
      </c>
      <c r="E453" s="127" t="s">
        <v>9083</v>
      </c>
      <c r="F453" s="127" t="s">
        <v>9084</v>
      </c>
      <c r="G453" s="127"/>
      <c r="H453" s="127"/>
      <c r="I453" s="127"/>
      <c r="J453" s="127"/>
    </row>
    <row r="454" spans="1:10" x14ac:dyDescent="0.25">
      <c r="A454" s="127" t="s">
        <v>9469</v>
      </c>
      <c r="B454" s="127" t="s">
        <v>7466</v>
      </c>
      <c r="C454" s="128" cm="1">
        <f t="array" ref="C454">IF(ROW() &lt; ROW(INDEX(persons[resource_ID],ROWS(persons[resource_ID]))), COUNTIF(INDEX(persons[resource_ID],1):persons[[#This Row],[resource_ID]],persons[[#This Row],[resource_ID]]), "")</f>
        <v>30</v>
      </c>
      <c r="D454" s="129" t="s">
        <v>9034</v>
      </c>
      <c r="E454" s="127" t="s">
        <v>9085</v>
      </c>
      <c r="F454" s="127" t="s">
        <v>9086</v>
      </c>
      <c r="G454" s="127"/>
      <c r="H454" s="127"/>
      <c r="I454" s="127"/>
      <c r="J454" s="127"/>
    </row>
    <row r="455" spans="1:10" x14ac:dyDescent="0.25">
      <c r="A455" s="127" t="s">
        <v>9469</v>
      </c>
      <c r="B455" s="127" t="s">
        <v>7466</v>
      </c>
      <c r="C455" s="128" cm="1">
        <f t="array" ref="C455">IF(ROW() &lt; ROW(INDEX(persons[resource_ID],ROWS(persons[resource_ID]))), COUNTIF(INDEX(persons[resource_ID],1):persons[[#This Row],[resource_ID]],persons[[#This Row],[resource_ID]]), "")</f>
        <v>31</v>
      </c>
      <c r="D455" s="128" t="s">
        <v>9071</v>
      </c>
      <c r="E455" s="127" t="s">
        <v>9087</v>
      </c>
      <c r="F455" s="127" t="s">
        <v>9088</v>
      </c>
      <c r="G455" s="127"/>
      <c r="H455" s="127"/>
      <c r="I455" s="127"/>
      <c r="J455" s="127"/>
    </row>
    <row r="456" spans="1:10" x14ac:dyDescent="0.25">
      <c r="A456" s="127" t="s">
        <v>9469</v>
      </c>
      <c r="B456" s="127" t="s">
        <v>7466</v>
      </c>
      <c r="C456" s="128" cm="1">
        <f t="array" ref="C456">IF(ROW() &lt; ROW(INDEX(persons[resource_ID],ROWS(persons[resource_ID]))), COUNTIF(INDEX(persons[resource_ID],1):persons[[#This Row],[resource_ID]],persons[[#This Row],[resource_ID]]), "")</f>
        <v>32</v>
      </c>
      <c r="D456" s="129" t="s">
        <v>9089</v>
      </c>
      <c r="E456" s="127" t="s">
        <v>9093</v>
      </c>
      <c r="F456" s="127" t="s">
        <v>9094</v>
      </c>
      <c r="G456" s="127"/>
      <c r="H456" s="127"/>
      <c r="I456" s="127"/>
      <c r="J456" s="127"/>
    </row>
    <row r="457" spans="1:10" x14ac:dyDescent="0.25">
      <c r="A457" s="127" t="s">
        <v>9469</v>
      </c>
      <c r="B457" s="127" t="s">
        <v>7466</v>
      </c>
      <c r="C457" s="128" cm="1">
        <f t="array" ref="C457">IF(ROW() &lt; ROW(INDEX(persons[resource_ID],ROWS(persons[resource_ID]))), COUNTIF(INDEX(persons[resource_ID],1):persons[[#This Row],[resource_ID]],persons[[#This Row],[resource_ID]]), "")</f>
        <v>33</v>
      </c>
      <c r="D457" s="128" t="s">
        <v>9090</v>
      </c>
      <c r="E457" s="127" t="s">
        <v>9095</v>
      </c>
      <c r="F457" s="127" t="s">
        <v>9096</v>
      </c>
      <c r="G457" s="127"/>
      <c r="H457" s="127"/>
      <c r="I457" s="127"/>
      <c r="J457" s="127"/>
    </row>
    <row r="458" spans="1:10" x14ac:dyDescent="0.25">
      <c r="A458" s="127" t="s">
        <v>9469</v>
      </c>
      <c r="B458" s="127" t="s">
        <v>7466</v>
      </c>
      <c r="C458" s="128" cm="1">
        <f t="array" ref="C458">IF(ROW() &lt; ROW(INDEX(persons[resource_ID],ROWS(persons[resource_ID]))), COUNTIF(INDEX(persons[resource_ID],1):persons[[#This Row],[resource_ID]],persons[[#This Row],[resource_ID]]), "")</f>
        <v>34</v>
      </c>
      <c r="D458" s="129" t="s">
        <v>9034</v>
      </c>
      <c r="E458" s="127" t="s">
        <v>9097</v>
      </c>
      <c r="F458" s="127" t="s">
        <v>8850</v>
      </c>
      <c r="G458" s="127"/>
      <c r="H458" s="127"/>
      <c r="I458" s="127"/>
      <c r="J458" s="127"/>
    </row>
    <row r="459" spans="1:10" x14ac:dyDescent="0.25">
      <c r="A459" s="127" t="s">
        <v>9469</v>
      </c>
      <c r="B459" s="127" t="s">
        <v>7466</v>
      </c>
      <c r="C459" s="128" cm="1">
        <f t="array" ref="C459">IF(ROW() &lt; ROW(INDEX(persons[resource_ID],ROWS(persons[resource_ID]))), COUNTIF(INDEX(persons[resource_ID],1):persons[[#This Row],[resource_ID]],persons[[#This Row],[resource_ID]]), "")</f>
        <v>35</v>
      </c>
      <c r="D459" s="128" t="s">
        <v>9091</v>
      </c>
      <c r="E459" s="127" t="s">
        <v>9097</v>
      </c>
      <c r="F459" s="127" t="s">
        <v>8850</v>
      </c>
      <c r="G459" s="127"/>
      <c r="H459" s="127"/>
      <c r="I459" s="127"/>
      <c r="J459" s="127"/>
    </row>
    <row r="460" spans="1:10" x14ac:dyDescent="0.25">
      <c r="A460" s="127" t="s">
        <v>9469</v>
      </c>
      <c r="B460" s="127" t="s">
        <v>7466</v>
      </c>
      <c r="C460" s="128" cm="1">
        <f t="array" ref="C460">IF(ROW() &lt; ROW(INDEX(persons[resource_ID],ROWS(persons[resource_ID]))), COUNTIF(INDEX(persons[resource_ID],1):persons[[#This Row],[resource_ID]],persons[[#This Row],[resource_ID]]), "")</f>
        <v>36</v>
      </c>
      <c r="D460" s="129" t="s">
        <v>9025</v>
      </c>
      <c r="E460" s="127" t="s">
        <v>9098</v>
      </c>
      <c r="F460" s="127" t="s">
        <v>9100</v>
      </c>
      <c r="G460" s="127" t="s">
        <v>9099</v>
      </c>
      <c r="H460" s="127"/>
      <c r="I460" s="127"/>
      <c r="J460" s="127"/>
    </row>
    <row r="461" spans="1:10" x14ac:dyDescent="0.25">
      <c r="A461" s="127" t="s">
        <v>9469</v>
      </c>
      <c r="B461" s="127" t="s">
        <v>7466</v>
      </c>
      <c r="C461" s="128" cm="1">
        <f t="array" ref="C461">IF(ROW() &lt; ROW(INDEX(persons[resource_ID],ROWS(persons[resource_ID]))), COUNTIF(INDEX(persons[resource_ID],1):persons[[#This Row],[resource_ID]],persons[[#This Row],[resource_ID]]), "")</f>
        <v>37</v>
      </c>
      <c r="D461" s="128" t="s">
        <v>9067</v>
      </c>
      <c r="E461" s="127" t="s">
        <v>9098</v>
      </c>
      <c r="F461" s="127" t="s">
        <v>9100</v>
      </c>
      <c r="G461" s="127" t="s">
        <v>9099</v>
      </c>
      <c r="H461" s="127"/>
      <c r="I461" s="127"/>
      <c r="J461" s="127"/>
    </row>
    <row r="462" spans="1:10" x14ac:dyDescent="0.25">
      <c r="A462" s="127" t="s">
        <v>9469</v>
      </c>
      <c r="B462" s="127" t="s">
        <v>7466</v>
      </c>
      <c r="C462" s="128" cm="1">
        <f t="array" ref="C462">IF(ROW() &lt; ROW(INDEX(persons[resource_ID],ROWS(persons[resource_ID]))), COUNTIF(INDEX(persons[resource_ID],1):persons[[#This Row],[resource_ID]],persons[[#This Row],[resource_ID]]), "")</f>
        <v>38</v>
      </c>
      <c r="D462" s="129" t="s">
        <v>9092</v>
      </c>
      <c r="E462" s="127" t="s">
        <v>9098</v>
      </c>
      <c r="F462" s="127" t="s">
        <v>9100</v>
      </c>
      <c r="G462" s="127" t="s">
        <v>9099</v>
      </c>
      <c r="H462" s="127"/>
      <c r="I462" s="127"/>
      <c r="J462" s="127"/>
    </row>
    <row r="463" spans="1:10" x14ac:dyDescent="0.25">
      <c r="A463" s="127" t="s">
        <v>9469</v>
      </c>
      <c r="B463" s="127" t="s">
        <v>7466</v>
      </c>
      <c r="C463" s="128" cm="1">
        <f t="array" ref="C463">IF(ROW() &lt; ROW(INDEX(persons[resource_ID],ROWS(persons[resource_ID]))), COUNTIF(INDEX(persons[resource_ID],1):persons[[#This Row],[resource_ID]],persons[[#This Row],[resource_ID]]), "")</f>
        <v>39</v>
      </c>
      <c r="D463" s="128" t="s">
        <v>9025</v>
      </c>
      <c r="E463" s="127" t="s">
        <v>9101</v>
      </c>
      <c r="F463" s="127"/>
      <c r="G463" s="127" t="s">
        <v>9102</v>
      </c>
      <c r="H463" s="127"/>
      <c r="I463" s="127"/>
      <c r="J463" s="127"/>
    </row>
    <row r="464" spans="1:10" x14ac:dyDescent="0.25">
      <c r="A464" s="127" t="s">
        <v>9469</v>
      </c>
      <c r="B464" s="127" t="s">
        <v>7466</v>
      </c>
      <c r="C464" s="128" cm="1">
        <f t="array" ref="C464">IF(ROW() &lt; ROW(INDEX(persons[resource_ID],ROWS(persons[resource_ID]))), COUNTIF(INDEX(persons[resource_ID],1):persons[[#This Row],[resource_ID]],persons[[#This Row],[resource_ID]]), "")</f>
        <v>40</v>
      </c>
      <c r="D464" s="129" t="s">
        <v>9092</v>
      </c>
      <c r="E464" s="127" t="s">
        <v>9101</v>
      </c>
      <c r="F464" s="127"/>
      <c r="G464" s="127" t="s">
        <v>9102</v>
      </c>
      <c r="H464" s="127"/>
      <c r="I464" s="127"/>
      <c r="J464" s="127"/>
    </row>
    <row r="465" spans="1:10" x14ac:dyDescent="0.25">
      <c r="A465" s="127" t="s">
        <v>9469</v>
      </c>
      <c r="B465" s="127" t="s">
        <v>7466</v>
      </c>
      <c r="C465" s="128" cm="1">
        <f t="array" ref="C465">IF(ROW() &lt; ROW(INDEX(persons[resource_ID],ROWS(persons[resource_ID]))), COUNTIF(INDEX(persons[resource_ID],1):persons[[#This Row],[resource_ID]],persons[[#This Row],[resource_ID]]), "")</f>
        <v>41</v>
      </c>
      <c r="D465" s="128" t="s">
        <v>9103</v>
      </c>
      <c r="E465" s="127" t="s">
        <v>9101</v>
      </c>
      <c r="F465" s="127"/>
      <c r="G465" s="127" t="s">
        <v>9102</v>
      </c>
      <c r="H465" s="127"/>
      <c r="I465" s="127"/>
      <c r="J465" s="127"/>
    </row>
    <row r="466" spans="1:10" x14ac:dyDescent="0.25">
      <c r="A466" s="127" t="s">
        <v>9469</v>
      </c>
      <c r="B466" s="127" t="s">
        <v>7466</v>
      </c>
      <c r="C466" s="128" cm="1">
        <f t="array" ref="C466">IF(ROW() &lt; ROW(INDEX(persons[resource_ID],ROWS(persons[resource_ID]))), COUNTIF(INDEX(persons[resource_ID],1):persons[[#This Row],[resource_ID]],persons[[#This Row],[resource_ID]]), "")</f>
        <v>42</v>
      </c>
      <c r="D466" s="129" t="s">
        <v>9066</v>
      </c>
      <c r="E466" s="127" t="s">
        <v>9104</v>
      </c>
      <c r="F466" s="127" t="s">
        <v>8880</v>
      </c>
      <c r="G466" s="127" t="s">
        <v>9105</v>
      </c>
      <c r="H466" s="127"/>
      <c r="I466" s="127"/>
      <c r="J466" s="127"/>
    </row>
    <row r="467" spans="1:10" x14ac:dyDescent="0.25">
      <c r="A467" s="127" t="s">
        <v>9469</v>
      </c>
      <c r="B467" s="127" t="s">
        <v>7466</v>
      </c>
      <c r="C467" s="128" cm="1">
        <f t="array" ref="C467">IF(ROW() &lt; ROW(INDEX(persons[resource_ID],ROWS(persons[resource_ID]))), COUNTIF(INDEX(persons[resource_ID],1):persons[[#This Row],[resource_ID]],persons[[#This Row],[resource_ID]]), "")</f>
        <v>43</v>
      </c>
      <c r="D467" s="128" t="s">
        <v>9092</v>
      </c>
      <c r="E467" s="127" t="s">
        <v>9104</v>
      </c>
      <c r="F467" s="127" t="s">
        <v>8880</v>
      </c>
      <c r="G467" s="127" t="s">
        <v>9105</v>
      </c>
      <c r="H467" s="127"/>
      <c r="I467" s="127"/>
      <c r="J467" s="127"/>
    </row>
    <row r="468" spans="1:10" x14ac:dyDescent="0.25">
      <c r="A468" s="127" t="s">
        <v>9469</v>
      </c>
      <c r="B468" s="127" t="s">
        <v>7466</v>
      </c>
      <c r="C468" s="128" cm="1">
        <f t="array" ref="C468">IF(ROW() &lt; ROW(INDEX(persons[resource_ID],ROWS(persons[resource_ID]))), COUNTIF(INDEX(persons[resource_ID],1):persons[[#This Row],[resource_ID]],persons[[#This Row],[resource_ID]]), "")</f>
        <v>44</v>
      </c>
      <c r="D468" s="129" t="s">
        <v>9080</v>
      </c>
      <c r="E468" s="127" t="s">
        <v>9106</v>
      </c>
      <c r="F468" s="127" t="s">
        <v>9107</v>
      </c>
      <c r="G468" s="127"/>
      <c r="H468" s="127"/>
      <c r="I468" s="127"/>
      <c r="J468" s="127"/>
    </row>
    <row r="469" spans="1:10" x14ac:dyDescent="0.25">
      <c r="A469" s="127" t="s">
        <v>9469</v>
      </c>
      <c r="B469" s="127" t="s">
        <v>7466</v>
      </c>
      <c r="C469" s="128" cm="1">
        <f t="array" ref="C469">IF(ROW() &lt; ROW(INDEX(persons[resource_ID],ROWS(persons[resource_ID]))), COUNTIF(INDEX(persons[resource_ID],1):persons[[#This Row],[resource_ID]],persons[[#This Row],[resource_ID]]), "")</f>
        <v>45</v>
      </c>
      <c r="D469" s="128" t="s">
        <v>9125</v>
      </c>
      <c r="E469" s="127" t="s">
        <v>9108</v>
      </c>
      <c r="F469" s="127" t="s">
        <v>9109</v>
      </c>
      <c r="G469" s="127"/>
      <c r="H469" s="127"/>
      <c r="I469" s="127"/>
      <c r="J469" s="127"/>
    </row>
    <row r="470" spans="1:10" x14ac:dyDescent="0.25">
      <c r="A470" s="127" t="s">
        <v>9469</v>
      </c>
      <c r="B470" s="127" t="s">
        <v>7466</v>
      </c>
      <c r="C470" s="128" cm="1">
        <f t="array" ref="C470">IF(ROW() &lt; ROW(INDEX(persons[resource_ID],ROWS(persons[resource_ID]))), COUNTIF(INDEX(persons[resource_ID],1):persons[[#This Row],[resource_ID]],persons[[#This Row],[resource_ID]]), "")</f>
        <v>46</v>
      </c>
      <c r="D470" s="129" t="s">
        <v>9124</v>
      </c>
      <c r="E470" s="127" t="s">
        <v>9110</v>
      </c>
      <c r="F470" s="127" t="s">
        <v>9111</v>
      </c>
      <c r="G470" s="127"/>
      <c r="H470" s="127"/>
      <c r="I470" s="127"/>
      <c r="J470" s="127"/>
    </row>
    <row r="471" spans="1:10" x14ac:dyDescent="0.25">
      <c r="A471" s="127" t="s">
        <v>9469</v>
      </c>
      <c r="B471" s="127" t="s">
        <v>7466</v>
      </c>
      <c r="C471" s="128" cm="1">
        <f t="array" ref="C471">IF(ROW() &lt; ROW(INDEX(persons[resource_ID],ROWS(persons[resource_ID]))), COUNTIF(INDEX(persons[resource_ID],1):persons[[#This Row],[resource_ID]],persons[[#This Row],[resource_ID]]), "")</f>
        <v>47</v>
      </c>
      <c r="D471" s="128" t="s">
        <v>9066</v>
      </c>
      <c r="E471" s="127" t="s">
        <v>9128</v>
      </c>
      <c r="F471" s="127" t="s">
        <v>9130</v>
      </c>
      <c r="G471" s="127" t="s">
        <v>9129</v>
      </c>
      <c r="H471" s="127"/>
      <c r="I471" s="127"/>
      <c r="J471" s="127"/>
    </row>
    <row r="472" spans="1:10" x14ac:dyDescent="0.25">
      <c r="A472" s="127" t="s">
        <v>9469</v>
      </c>
      <c r="B472" s="127" t="s">
        <v>7466</v>
      </c>
      <c r="C472" s="128" cm="1">
        <f t="array" ref="C472">IF(ROW() &lt; ROW(INDEX(persons[resource_ID],ROWS(persons[resource_ID]))), COUNTIF(INDEX(persons[resource_ID],1):persons[[#This Row],[resource_ID]],persons[[#This Row],[resource_ID]]), "")</f>
        <v>48</v>
      </c>
      <c r="D472" s="129" t="s">
        <v>9126</v>
      </c>
      <c r="E472" s="127" t="s">
        <v>9131</v>
      </c>
      <c r="F472" s="127" t="s">
        <v>9132</v>
      </c>
      <c r="G472" s="127"/>
      <c r="H472" s="127"/>
      <c r="I472" s="127"/>
      <c r="J472" s="127"/>
    </row>
    <row r="473" spans="1:10" x14ac:dyDescent="0.25">
      <c r="A473" s="127" t="s">
        <v>9469</v>
      </c>
      <c r="B473" s="127" t="s">
        <v>7466</v>
      </c>
      <c r="C473" s="128" cm="1">
        <f t="array" ref="C473">IF(ROW() &lt; ROW(INDEX(persons[resource_ID],ROWS(persons[resource_ID]))), COUNTIF(INDEX(persons[resource_ID],1):persons[[#This Row],[resource_ID]],persons[[#This Row],[resource_ID]]), "")</f>
        <v>49</v>
      </c>
      <c r="D473" s="128" t="s">
        <v>9127</v>
      </c>
      <c r="E473" s="127" t="s">
        <v>9131</v>
      </c>
      <c r="F473" s="127" t="s">
        <v>9132</v>
      </c>
      <c r="G473" s="127"/>
      <c r="H473" s="127"/>
      <c r="I473" s="127"/>
      <c r="J473" s="127"/>
    </row>
    <row r="474" spans="1:10" x14ac:dyDescent="0.25">
      <c r="A474" s="127" t="s">
        <v>9469</v>
      </c>
      <c r="B474" s="127" t="s">
        <v>7466</v>
      </c>
      <c r="C474" s="128" cm="1">
        <f t="array" ref="C474">IF(ROW() &lt; ROW(INDEX(persons[resource_ID],ROWS(persons[resource_ID]))), COUNTIF(INDEX(persons[resource_ID],1):persons[[#This Row],[resource_ID]],persons[[#This Row],[resource_ID]]), "")</f>
        <v>50</v>
      </c>
      <c r="D474" s="129" t="s">
        <v>9067</v>
      </c>
      <c r="E474" s="127" t="s">
        <v>9133</v>
      </c>
      <c r="F474" s="127" t="s">
        <v>9135</v>
      </c>
      <c r="G474" s="127" t="s">
        <v>9134</v>
      </c>
      <c r="H474" s="127"/>
      <c r="I474" s="127"/>
      <c r="J474" s="127"/>
    </row>
    <row r="475" spans="1:10" x14ac:dyDescent="0.25">
      <c r="A475" s="127" t="s">
        <v>9469</v>
      </c>
      <c r="B475" s="127" t="s">
        <v>7466</v>
      </c>
      <c r="C475" s="128" cm="1">
        <f t="array" ref="C475">IF(ROW() &lt; ROW(INDEX(persons[resource_ID],ROWS(persons[resource_ID]))), COUNTIF(INDEX(persons[resource_ID],1):persons[[#This Row],[resource_ID]],persons[[#This Row],[resource_ID]]), "")</f>
        <v>51</v>
      </c>
      <c r="D475" s="128" t="s">
        <v>9136</v>
      </c>
      <c r="E475" s="127" t="s">
        <v>9133</v>
      </c>
      <c r="F475" s="127" t="s">
        <v>9135</v>
      </c>
      <c r="G475" s="127" t="s">
        <v>9134</v>
      </c>
      <c r="H475" s="127"/>
      <c r="I475" s="127"/>
      <c r="J475" s="127"/>
    </row>
    <row r="476" spans="1:10" x14ac:dyDescent="0.25">
      <c r="A476" s="127" t="s">
        <v>9469</v>
      </c>
      <c r="B476" s="127" t="s">
        <v>7466</v>
      </c>
      <c r="C476" s="128" cm="1">
        <f t="array" ref="C476">IF(ROW() &lt; ROW(INDEX(persons[resource_ID],ROWS(persons[resource_ID]))), COUNTIF(INDEX(persons[resource_ID],1):persons[[#This Row],[resource_ID]],persons[[#This Row],[resource_ID]]), "")</f>
        <v>52</v>
      </c>
      <c r="D476" s="129" t="s">
        <v>9126</v>
      </c>
      <c r="E476" s="127" t="s">
        <v>9087</v>
      </c>
      <c r="F476" s="127" t="s">
        <v>9137</v>
      </c>
      <c r="G476" s="127" t="s">
        <v>9138</v>
      </c>
      <c r="H476" s="127"/>
      <c r="I476" s="127"/>
      <c r="J476" s="127"/>
    </row>
    <row r="477" spans="1:10" x14ac:dyDescent="0.25">
      <c r="A477" s="127" t="s">
        <v>9469</v>
      </c>
      <c r="B477" s="127" t="s">
        <v>7466</v>
      </c>
      <c r="C477" s="128" cm="1">
        <f t="array" ref="C477">IF(ROW() &lt; ROW(INDEX(persons[resource_ID],ROWS(persons[resource_ID]))), COUNTIF(INDEX(persons[resource_ID],1):persons[[#This Row],[resource_ID]],persons[[#This Row],[resource_ID]]), "")</f>
        <v>53</v>
      </c>
      <c r="D477" s="128" t="s">
        <v>9142</v>
      </c>
      <c r="E477" s="127" t="s">
        <v>9139</v>
      </c>
      <c r="F477" s="127" t="s">
        <v>9141</v>
      </c>
      <c r="G477" s="127" t="s">
        <v>9140</v>
      </c>
      <c r="H477" s="127"/>
      <c r="I477" s="127"/>
      <c r="J477" s="127"/>
    </row>
    <row r="478" spans="1:10" x14ac:dyDescent="0.25">
      <c r="A478" s="127" t="s">
        <v>9469</v>
      </c>
      <c r="B478" s="127" t="s">
        <v>7466</v>
      </c>
      <c r="C478" s="128" cm="1">
        <f t="array" ref="C478">IF(ROW() &lt; ROW(INDEX(persons[resource_ID],ROWS(persons[resource_ID]))), COUNTIF(INDEX(persons[resource_ID],1):persons[[#This Row],[resource_ID]],persons[[#This Row],[resource_ID]]), "")</f>
        <v>54</v>
      </c>
      <c r="D478" s="129" t="s">
        <v>9142</v>
      </c>
      <c r="E478" s="127" t="s">
        <v>9143</v>
      </c>
      <c r="F478" s="127" t="s">
        <v>9144</v>
      </c>
      <c r="G478" s="127"/>
      <c r="H478" s="127"/>
      <c r="I478" s="127"/>
      <c r="J478" s="127"/>
    </row>
    <row r="479" spans="1:10" x14ac:dyDescent="0.25">
      <c r="A479" s="127" t="s">
        <v>9469</v>
      </c>
      <c r="B479" s="127" t="s">
        <v>7466</v>
      </c>
      <c r="C479" s="128" cm="1">
        <f t="array" ref="C479">IF(ROW() &lt; ROW(INDEX(persons[resource_ID],ROWS(persons[resource_ID]))), COUNTIF(INDEX(persons[resource_ID],1):persons[[#This Row],[resource_ID]],persons[[#This Row],[resource_ID]]), "")</f>
        <v>55</v>
      </c>
      <c r="D479" s="128" t="s">
        <v>9136</v>
      </c>
      <c r="E479" s="127" t="s">
        <v>9146</v>
      </c>
      <c r="F479" s="127" t="s">
        <v>9147</v>
      </c>
      <c r="G479" s="127"/>
      <c r="H479" s="127"/>
      <c r="I479" s="127"/>
      <c r="J479" s="127"/>
    </row>
    <row r="480" spans="1:10" x14ac:dyDescent="0.25">
      <c r="A480" s="127" t="s">
        <v>9469</v>
      </c>
      <c r="B480" s="127" t="s">
        <v>7466</v>
      </c>
      <c r="C480" s="128" cm="1">
        <f t="array" ref="C480">IF(ROW() &lt; ROW(INDEX(persons[resource_ID],ROWS(persons[resource_ID]))), COUNTIF(INDEX(persons[resource_ID],1):persons[[#This Row],[resource_ID]],persons[[#This Row],[resource_ID]]), "")</f>
        <v>56</v>
      </c>
      <c r="D480" s="129" t="s">
        <v>9145</v>
      </c>
      <c r="E480" s="127" t="s">
        <v>9146</v>
      </c>
      <c r="F480" s="127" t="s">
        <v>9147</v>
      </c>
      <c r="G480" s="127"/>
      <c r="H480" s="127"/>
      <c r="I480" s="127"/>
      <c r="J480" s="127"/>
    </row>
    <row r="481" spans="1:10" x14ac:dyDescent="0.25">
      <c r="A481" s="127" t="s">
        <v>9469</v>
      </c>
      <c r="B481" s="127" t="s">
        <v>7466</v>
      </c>
      <c r="C481" s="128" cm="1">
        <f t="array" ref="C481">IF(ROW() &lt; ROW(INDEX(persons[resource_ID],ROWS(persons[resource_ID]))), COUNTIF(INDEX(persons[resource_ID],1):persons[[#This Row],[resource_ID]],persons[[#This Row],[resource_ID]]), "")</f>
        <v>57</v>
      </c>
      <c r="D481" s="128" t="s">
        <v>9024</v>
      </c>
      <c r="E481" s="127" t="s">
        <v>9148</v>
      </c>
      <c r="F481" s="127" t="s">
        <v>9150</v>
      </c>
      <c r="G481" s="127" t="s">
        <v>9149</v>
      </c>
      <c r="H481" s="127"/>
      <c r="I481" s="127"/>
      <c r="J481" s="127"/>
    </row>
    <row r="482" spans="1:10" x14ac:dyDescent="0.25">
      <c r="A482" s="127" t="s">
        <v>9469</v>
      </c>
      <c r="B482" s="127" t="s">
        <v>7466</v>
      </c>
      <c r="C482" s="128" cm="1">
        <f t="array" ref="C482">IF(ROW() &lt; ROW(INDEX(persons[resource_ID],ROWS(persons[resource_ID]))), COUNTIF(INDEX(persons[resource_ID],1):persons[[#This Row],[resource_ID]],persons[[#This Row],[resource_ID]]), "")</f>
        <v>58</v>
      </c>
      <c r="D482" s="129" t="s">
        <v>9153</v>
      </c>
      <c r="E482" s="127" t="s">
        <v>9151</v>
      </c>
      <c r="F482" s="127" t="s">
        <v>9152</v>
      </c>
      <c r="G482" s="127"/>
      <c r="H482" s="127"/>
      <c r="I482" s="127"/>
      <c r="J482" s="127"/>
    </row>
    <row r="483" spans="1:10" x14ac:dyDescent="0.25">
      <c r="A483" s="127" t="s">
        <v>9469</v>
      </c>
      <c r="B483" s="127" t="s">
        <v>7466</v>
      </c>
      <c r="C483" s="128" cm="1">
        <f t="array" ref="C483">IF(ROW() &lt; ROW(INDEX(persons[resource_ID],ROWS(persons[resource_ID]))), COUNTIF(INDEX(persons[resource_ID],1):persons[[#This Row],[resource_ID]],persons[[#This Row],[resource_ID]]), "")</f>
        <v>59</v>
      </c>
      <c r="D483" s="128" t="s">
        <v>9156</v>
      </c>
      <c r="E483" s="127" t="s">
        <v>9154</v>
      </c>
      <c r="F483" s="127" t="s">
        <v>9155</v>
      </c>
      <c r="G483" s="127"/>
      <c r="H483" s="127"/>
      <c r="I483" s="127"/>
      <c r="J483" s="127"/>
    </row>
    <row r="484" spans="1:10" x14ac:dyDescent="0.25">
      <c r="A484" s="127" t="s">
        <v>9469</v>
      </c>
      <c r="B484" s="127" t="s">
        <v>7466</v>
      </c>
      <c r="C484" s="128" cm="1">
        <f t="array" ref="C484">IF(ROW() &lt; ROW(INDEX(persons[resource_ID],ROWS(persons[resource_ID]))), COUNTIF(INDEX(persons[resource_ID],1):persons[[#This Row],[resource_ID]],persons[[#This Row],[resource_ID]]), "")</f>
        <v>60</v>
      </c>
      <c r="D484" s="129" t="s">
        <v>9069</v>
      </c>
      <c r="E484" s="127" t="s">
        <v>9157</v>
      </c>
      <c r="F484" s="127" t="s">
        <v>9158</v>
      </c>
      <c r="G484" s="127"/>
      <c r="H484" s="127"/>
      <c r="I484" s="127"/>
      <c r="J484" s="127"/>
    </row>
    <row r="485" spans="1:10" x14ac:dyDescent="0.25">
      <c r="A485" s="127" t="s">
        <v>9469</v>
      </c>
      <c r="B485" s="127" t="s">
        <v>7466</v>
      </c>
      <c r="C485" s="128" cm="1">
        <f t="array" ref="C485">IF(ROW() &lt; ROW(INDEX(persons[resource_ID],ROWS(persons[resource_ID]))), COUNTIF(INDEX(persons[resource_ID],1):persons[[#This Row],[resource_ID]],persons[[#This Row],[resource_ID]]), "")</f>
        <v>61</v>
      </c>
      <c r="D485" s="128" t="s">
        <v>9125</v>
      </c>
      <c r="E485" s="127" t="s">
        <v>9157</v>
      </c>
      <c r="F485" s="127" t="s">
        <v>9158</v>
      </c>
      <c r="G485" s="127"/>
      <c r="H485" s="127"/>
      <c r="I485" s="127"/>
      <c r="J485" s="127"/>
    </row>
    <row r="486" spans="1:10" x14ac:dyDescent="0.25">
      <c r="A486" s="127" t="s">
        <v>9469</v>
      </c>
      <c r="B486" s="127" t="s">
        <v>7466</v>
      </c>
      <c r="C486" s="128" cm="1">
        <f t="array" ref="C486">IF(ROW() &lt; ROW(INDEX(persons[resource_ID],ROWS(persons[resource_ID]))), COUNTIF(INDEX(persons[resource_ID],1):persons[[#This Row],[resource_ID]],persons[[#This Row],[resource_ID]]), "")</f>
        <v>62</v>
      </c>
      <c r="D486" s="129" t="s">
        <v>9090</v>
      </c>
      <c r="E486" s="127" t="s">
        <v>9159</v>
      </c>
      <c r="F486" s="127" t="s">
        <v>9160</v>
      </c>
      <c r="G486" s="127"/>
      <c r="H486" s="127"/>
      <c r="I486" s="127"/>
      <c r="J486" s="127"/>
    </row>
    <row r="487" spans="1:10" x14ac:dyDescent="0.25">
      <c r="A487" s="127" t="s">
        <v>9469</v>
      </c>
      <c r="B487" s="127" t="s">
        <v>7466</v>
      </c>
      <c r="C487" s="128" cm="1">
        <f t="array" ref="C487">IF(ROW() &lt; ROW(INDEX(persons[resource_ID],ROWS(persons[resource_ID]))), COUNTIF(INDEX(persons[resource_ID],1):persons[[#This Row],[resource_ID]],persons[[#This Row],[resource_ID]]), "")</f>
        <v>63</v>
      </c>
      <c r="D487" s="128" t="s">
        <v>9165</v>
      </c>
      <c r="E487" s="127" t="s">
        <v>9161</v>
      </c>
      <c r="F487" s="127" t="s">
        <v>8845</v>
      </c>
      <c r="G487" s="127"/>
      <c r="H487" s="127"/>
      <c r="I487" s="127"/>
      <c r="J487" s="127"/>
    </row>
    <row r="488" spans="1:10" x14ac:dyDescent="0.25">
      <c r="A488" s="127" t="s">
        <v>9469</v>
      </c>
      <c r="B488" s="127" t="s">
        <v>7466</v>
      </c>
      <c r="C488" s="128" cm="1">
        <f t="array" ref="C488">IF(ROW() &lt; ROW(INDEX(persons[resource_ID],ROWS(persons[resource_ID]))), COUNTIF(INDEX(persons[resource_ID],1):persons[[#This Row],[resource_ID]],persons[[#This Row],[resource_ID]]), "")</f>
        <v>64</v>
      </c>
      <c r="D488" s="129" t="s">
        <v>9089</v>
      </c>
      <c r="E488" s="127" t="s">
        <v>9162</v>
      </c>
      <c r="F488" s="127" t="s">
        <v>9164</v>
      </c>
      <c r="G488" s="127" t="s">
        <v>9163</v>
      </c>
      <c r="H488" s="127"/>
      <c r="I488" s="127"/>
      <c r="J488" s="127"/>
    </row>
    <row r="489" spans="1:10" x14ac:dyDescent="0.25">
      <c r="A489" s="127" t="s">
        <v>9469</v>
      </c>
      <c r="B489" s="127" t="s">
        <v>7466</v>
      </c>
      <c r="C489" s="128" cm="1">
        <f t="array" ref="C489">IF(ROW() &lt; ROW(INDEX(persons[resource_ID],ROWS(persons[resource_ID]))), COUNTIF(INDEX(persons[resource_ID],1):persons[[#This Row],[resource_ID]],persons[[#This Row],[resource_ID]]), "")</f>
        <v>65</v>
      </c>
      <c r="D489" s="128" t="s">
        <v>9166</v>
      </c>
      <c r="E489" s="127" t="s">
        <v>9167</v>
      </c>
      <c r="F489" s="127" t="s">
        <v>9168</v>
      </c>
      <c r="G489" s="127"/>
      <c r="H489" s="127"/>
      <c r="I489" s="127"/>
      <c r="J489" s="127"/>
    </row>
    <row r="490" spans="1:10" x14ac:dyDescent="0.25">
      <c r="A490" s="127" t="s">
        <v>9469</v>
      </c>
      <c r="B490" s="127" t="s">
        <v>7466</v>
      </c>
      <c r="C490" s="128" cm="1">
        <f t="array" ref="C490">IF(ROW() &lt; ROW(INDEX(persons[resource_ID],ROWS(persons[resource_ID]))), COUNTIF(INDEX(persons[resource_ID],1):persons[[#This Row],[resource_ID]],persons[[#This Row],[resource_ID]]), "")</f>
        <v>66</v>
      </c>
      <c r="D490" s="129" t="s">
        <v>9170</v>
      </c>
      <c r="E490" s="127" t="s">
        <v>9167</v>
      </c>
      <c r="F490" s="127" t="s">
        <v>9168</v>
      </c>
      <c r="G490" s="127"/>
      <c r="H490" s="127"/>
      <c r="I490" s="127"/>
      <c r="J490" s="127"/>
    </row>
    <row r="491" spans="1:10" x14ac:dyDescent="0.25">
      <c r="A491" s="127" t="s">
        <v>9469</v>
      </c>
      <c r="B491" s="127" t="s">
        <v>7466</v>
      </c>
      <c r="C491" s="128" cm="1">
        <f t="array" ref="C491">IF(ROW() &lt; ROW(INDEX(persons[resource_ID],ROWS(persons[resource_ID]))), COUNTIF(INDEX(persons[resource_ID],1):persons[[#This Row],[resource_ID]],persons[[#This Row],[resource_ID]]), "")</f>
        <v>67</v>
      </c>
      <c r="D491" s="128" t="s">
        <v>9173</v>
      </c>
      <c r="E491" s="127" t="s">
        <v>9171</v>
      </c>
      <c r="F491" s="127" t="s">
        <v>9172</v>
      </c>
      <c r="G491" s="127"/>
      <c r="H491" s="127"/>
      <c r="I491" s="127"/>
      <c r="J491" s="127"/>
    </row>
    <row r="492" spans="1:10" x14ac:dyDescent="0.25">
      <c r="A492" s="127" t="s">
        <v>9469</v>
      </c>
      <c r="B492" s="127" t="s">
        <v>7466</v>
      </c>
      <c r="C492" s="128" cm="1">
        <f t="array" ref="C492">IF(ROW() &lt; ROW(INDEX(persons[resource_ID],ROWS(persons[resource_ID]))), COUNTIF(INDEX(persons[resource_ID],1):persons[[#This Row],[resource_ID]],persons[[#This Row],[resource_ID]]), "")</f>
        <v>68</v>
      </c>
      <c r="D492" s="129" t="s">
        <v>9066</v>
      </c>
      <c r="E492" s="127" t="s">
        <v>9174</v>
      </c>
      <c r="F492" s="127" t="s">
        <v>9175</v>
      </c>
      <c r="G492" s="127"/>
      <c r="H492" s="127"/>
      <c r="I492" s="127"/>
      <c r="J492" s="127"/>
    </row>
    <row r="493" spans="1:10" x14ac:dyDescent="0.25">
      <c r="A493" s="127" t="s">
        <v>9469</v>
      </c>
      <c r="B493" s="127" t="s">
        <v>7466</v>
      </c>
      <c r="C493" s="128" cm="1">
        <f t="array" ref="C493">IF(ROW() &lt; ROW(INDEX(persons[resource_ID],ROWS(persons[resource_ID]))), COUNTIF(INDEX(persons[resource_ID],1):persons[[#This Row],[resource_ID]],persons[[#This Row],[resource_ID]]), "")</f>
        <v>69</v>
      </c>
      <c r="D493" s="128" t="s">
        <v>9173</v>
      </c>
      <c r="E493" s="127"/>
      <c r="F493" s="127"/>
      <c r="G493" s="127"/>
      <c r="H493" s="127"/>
      <c r="I493" s="127"/>
      <c r="J493" s="127"/>
    </row>
    <row r="494" spans="1:10" x14ac:dyDescent="0.25">
      <c r="A494" s="127" t="s">
        <v>9469</v>
      </c>
      <c r="B494" s="127" t="s">
        <v>7466</v>
      </c>
      <c r="C494" s="128" cm="1">
        <f t="array" ref="C494">IF(ROW() &lt; ROW(INDEX(persons[resource_ID],ROWS(persons[resource_ID]))), COUNTIF(INDEX(persons[resource_ID],1):persons[[#This Row],[resource_ID]],persons[[#This Row],[resource_ID]]), "")</f>
        <v>70</v>
      </c>
      <c r="D494" s="129" t="s">
        <v>9165</v>
      </c>
      <c r="E494" s="127" t="s">
        <v>9176</v>
      </c>
      <c r="F494" s="127" t="s">
        <v>9172</v>
      </c>
      <c r="G494" s="127"/>
      <c r="H494" s="127"/>
      <c r="I494" s="127"/>
      <c r="J494" s="127"/>
    </row>
    <row r="495" spans="1:10" x14ac:dyDescent="0.25">
      <c r="A495" s="127" t="s">
        <v>9469</v>
      </c>
      <c r="B495" s="127" t="s">
        <v>7466</v>
      </c>
      <c r="C495" s="128" cm="1">
        <f t="array" ref="C495">IF(ROW() &lt; ROW(INDEX(persons[resource_ID],ROWS(persons[resource_ID]))), COUNTIF(INDEX(persons[resource_ID],1):persons[[#This Row],[resource_ID]],persons[[#This Row],[resource_ID]]), "")</f>
        <v>71</v>
      </c>
      <c r="D495" s="128" t="s">
        <v>9170</v>
      </c>
      <c r="E495" s="127" t="s">
        <v>9177</v>
      </c>
      <c r="F495" s="127" t="s">
        <v>9178</v>
      </c>
      <c r="G495" s="127"/>
      <c r="H495" s="127"/>
      <c r="I495" s="127"/>
      <c r="J495" s="127"/>
    </row>
    <row r="496" spans="1:10" x14ac:dyDescent="0.25">
      <c r="A496" s="127" t="s">
        <v>9469</v>
      </c>
      <c r="B496" s="127" t="s">
        <v>7466</v>
      </c>
      <c r="C496" s="128" cm="1">
        <f t="array" ref="C496">IF(ROW() &lt; ROW(INDEX(persons[resource_ID],ROWS(persons[resource_ID]))), COUNTIF(INDEX(persons[resource_ID],1):persons[[#This Row],[resource_ID]],persons[[#This Row],[resource_ID]]), "")</f>
        <v>72</v>
      </c>
      <c r="D496" s="129" t="s">
        <v>9016</v>
      </c>
      <c r="E496" s="127" t="s">
        <v>9179</v>
      </c>
      <c r="F496" s="127" t="s">
        <v>9180</v>
      </c>
      <c r="G496" s="127"/>
      <c r="H496" s="127"/>
      <c r="I496" s="127" t="s">
        <v>9211</v>
      </c>
      <c r="J496" s="127"/>
    </row>
    <row r="497" spans="1:10" x14ac:dyDescent="0.25">
      <c r="A497" s="127" t="s">
        <v>9470</v>
      </c>
      <c r="B497" s="127" t="s">
        <v>7466</v>
      </c>
      <c r="C497" s="128" cm="1">
        <f t="array" ref="C497">IF(ROW() &lt; ROW(INDEX(persons[resource_ID],ROWS(persons[resource_ID]))), COUNTIF(INDEX(persons[resource_ID],1):persons[[#This Row],[resource_ID]],persons[[#This Row],[resource_ID]]), "")</f>
        <v>1</v>
      </c>
      <c r="D497" s="128" t="s">
        <v>9016</v>
      </c>
      <c r="E497" s="127" t="s">
        <v>9017</v>
      </c>
      <c r="F497" s="127" t="s">
        <v>9018</v>
      </c>
      <c r="G497" s="127"/>
      <c r="H497" s="127"/>
      <c r="I497" s="127"/>
      <c r="J497" s="127"/>
    </row>
    <row r="498" spans="1:10" x14ac:dyDescent="0.25">
      <c r="A498" s="127" t="s">
        <v>9470</v>
      </c>
      <c r="B498" s="127" t="s">
        <v>7466</v>
      </c>
      <c r="C498" s="128" cm="1">
        <f t="array" ref="C498">IF(ROW() &lt; ROW(INDEX(persons[resource_ID],ROWS(persons[resource_ID]))), COUNTIF(INDEX(persons[resource_ID],1):persons[[#This Row],[resource_ID]],persons[[#This Row],[resource_ID]]), "")</f>
        <v>2</v>
      </c>
      <c r="D498" s="129" t="s">
        <v>9019</v>
      </c>
      <c r="E498" s="127" t="s">
        <v>9021</v>
      </c>
      <c r="F498" s="127" t="s">
        <v>3646</v>
      </c>
      <c r="G498" s="127"/>
      <c r="H498" s="127"/>
      <c r="I498" s="127"/>
      <c r="J498" s="127"/>
    </row>
    <row r="499" spans="1:10" x14ac:dyDescent="0.25">
      <c r="A499" s="127" t="s">
        <v>9470</v>
      </c>
      <c r="B499" s="127" t="s">
        <v>7466</v>
      </c>
      <c r="C499" s="128" cm="1">
        <f t="array" ref="C499">IF(ROW() &lt; ROW(INDEX(persons[resource_ID],ROWS(persons[resource_ID]))), COUNTIF(INDEX(persons[resource_ID],1):persons[[#This Row],[resource_ID]],persons[[#This Row],[resource_ID]]), "")</f>
        <v>3</v>
      </c>
      <c r="D499" s="128" t="s">
        <v>9020</v>
      </c>
      <c r="E499" s="127" t="s">
        <v>9022</v>
      </c>
      <c r="F499" s="127" t="s">
        <v>9023</v>
      </c>
      <c r="G499" s="127"/>
      <c r="H499" s="127"/>
      <c r="I499" s="127"/>
      <c r="J499" s="127"/>
    </row>
    <row r="500" spans="1:10" x14ac:dyDescent="0.25">
      <c r="A500" s="127" t="s">
        <v>9470</v>
      </c>
      <c r="B500" s="127" t="s">
        <v>7466</v>
      </c>
      <c r="C500" s="128" cm="1">
        <f t="array" ref="C500">IF(ROW() &lt; ROW(INDEX(persons[resource_ID],ROWS(persons[resource_ID]))), COUNTIF(INDEX(persons[resource_ID],1):persons[[#This Row],[resource_ID]],persons[[#This Row],[resource_ID]]), "")</f>
        <v>4</v>
      </c>
      <c r="D500" s="129" t="s">
        <v>9024</v>
      </c>
      <c r="E500" s="127" t="s">
        <v>9026</v>
      </c>
      <c r="F500" s="127" t="s">
        <v>9027</v>
      </c>
      <c r="G500" s="127"/>
      <c r="H500" s="127"/>
      <c r="I500" s="127"/>
      <c r="J500" s="127"/>
    </row>
    <row r="501" spans="1:10" x14ac:dyDescent="0.25">
      <c r="A501" s="127" t="s">
        <v>9470</v>
      </c>
      <c r="B501" s="127" t="s">
        <v>7466</v>
      </c>
      <c r="C501" s="128" cm="1">
        <f t="array" ref="C501">IF(ROW() &lt; ROW(INDEX(persons[resource_ID],ROWS(persons[resource_ID]))), COUNTIF(INDEX(persons[resource_ID],1):persons[[#This Row],[resource_ID]],persons[[#This Row],[resource_ID]]), "")</f>
        <v>5</v>
      </c>
      <c r="D501" s="128" t="s">
        <v>9025</v>
      </c>
      <c r="E501" s="127" t="s">
        <v>9026</v>
      </c>
      <c r="F501" s="127" t="s">
        <v>9027</v>
      </c>
      <c r="G501" s="127"/>
      <c r="H501" s="127"/>
      <c r="I501" s="127"/>
      <c r="J501" s="127"/>
    </row>
    <row r="502" spans="1:10" x14ac:dyDescent="0.25">
      <c r="A502" s="127" t="s">
        <v>9470</v>
      </c>
      <c r="B502" s="127" t="s">
        <v>7466</v>
      </c>
      <c r="C502" s="128" cm="1">
        <f t="array" ref="C502">IF(ROW() &lt; ROW(INDEX(persons[resource_ID],ROWS(persons[resource_ID]))), COUNTIF(INDEX(persons[resource_ID],1):persons[[#This Row],[resource_ID]],persons[[#This Row],[resource_ID]]), "")</f>
        <v>6</v>
      </c>
      <c r="D502" s="129" t="s">
        <v>9025</v>
      </c>
      <c r="E502" s="127" t="s">
        <v>9029</v>
      </c>
      <c r="F502" s="127" t="s">
        <v>9030</v>
      </c>
      <c r="G502" s="127"/>
      <c r="H502" s="127"/>
      <c r="I502" s="127"/>
      <c r="J502" s="127"/>
    </row>
    <row r="503" spans="1:10" x14ac:dyDescent="0.25">
      <c r="A503" s="127" t="s">
        <v>9470</v>
      </c>
      <c r="B503" s="127" t="s">
        <v>7466</v>
      </c>
      <c r="C503" s="128" cm="1">
        <f t="array" ref="C503">IF(ROW() &lt; ROW(INDEX(persons[resource_ID],ROWS(persons[resource_ID]))), COUNTIF(INDEX(persons[resource_ID],1):persons[[#This Row],[resource_ID]],persons[[#This Row],[resource_ID]]), "")</f>
        <v>7</v>
      </c>
      <c r="D503" s="128" t="s">
        <v>9028</v>
      </c>
      <c r="E503" s="127" t="s">
        <v>9029</v>
      </c>
      <c r="F503" s="127" t="s">
        <v>9030</v>
      </c>
      <c r="G503" s="127"/>
      <c r="H503" s="127"/>
      <c r="I503" s="127"/>
      <c r="J503" s="127"/>
    </row>
    <row r="504" spans="1:10" x14ac:dyDescent="0.25">
      <c r="A504" s="127" t="s">
        <v>9470</v>
      </c>
      <c r="B504" s="127" t="s">
        <v>7466</v>
      </c>
      <c r="C504" s="128" cm="1">
        <f t="array" ref="C504">IF(ROW() &lt; ROW(INDEX(persons[resource_ID],ROWS(persons[resource_ID]))), COUNTIF(INDEX(persons[resource_ID],1):persons[[#This Row],[resource_ID]],persons[[#This Row],[resource_ID]]), "")</f>
        <v>8</v>
      </c>
      <c r="D504" s="129" t="s">
        <v>9019</v>
      </c>
      <c r="E504" s="127" t="s">
        <v>9031</v>
      </c>
      <c r="F504" s="127" t="s">
        <v>9032</v>
      </c>
      <c r="G504" s="127"/>
      <c r="H504" s="127"/>
      <c r="I504" s="127"/>
      <c r="J504" s="127"/>
    </row>
    <row r="505" spans="1:10" x14ac:dyDescent="0.25">
      <c r="A505" s="127" t="s">
        <v>9470</v>
      </c>
      <c r="B505" s="127" t="s">
        <v>7466</v>
      </c>
      <c r="C505" s="128" cm="1">
        <f t="array" ref="C505">IF(ROW() &lt; ROW(INDEX(persons[resource_ID],ROWS(persons[resource_ID]))), COUNTIF(INDEX(persons[resource_ID],1):persons[[#This Row],[resource_ID]],persons[[#This Row],[resource_ID]]), "")</f>
        <v>9</v>
      </c>
      <c r="D505" s="128" t="s">
        <v>9033</v>
      </c>
      <c r="E505" s="127" t="s">
        <v>9037</v>
      </c>
      <c r="F505" s="127" t="s">
        <v>9038</v>
      </c>
      <c r="G505" s="127"/>
      <c r="H505" s="127"/>
      <c r="I505" s="127"/>
      <c r="J505" s="127"/>
    </row>
    <row r="506" spans="1:10" x14ac:dyDescent="0.25">
      <c r="A506" s="127" t="s">
        <v>9470</v>
      </c>
      <c r="B506" s="127" t="s">
        <v>7466</v>
      </c>
      <c r="C506" s="128" cm="1">
        <f t="array" ref="C506">IF(ROW() &lt; ROW(INDEX(persons[resource_ID],ROWS(persons[resource_ID]))), COUNTIF(INDEX(persons[resource_ID],1):persons[[#This Row],[resource_ID]],persons[[#This Row],[resource_ID]]), "")</f>
        <v>10</v>
      </c>
      <c r="D506" s="129" t="s">
        <v>9034</v>
      </c>
      <c r="E506" s="127" t="s">
        <v>9039</v>
      </c>
      <c r="F506" s="127" t="s">
        <v>9041</v>
      </c>
      <c r="G506" s="127" t="s">
        <v>9040</v>
      </c>
      <c r="H506" s="127"/>
      <c r="I506" s="127"/>
      <c r="J506" s="127"/>
    </row>
    <row r="507" spans="1:10" x14ac:dyDescent="0.25">
      <c r="A507" s="127" t="s">
        <v>9470</v>
      </c>
      <c r="B507" s="127" t="s">
        <v>7466</v>
      </c>
      <c r="C507" s="128" cm="1">
        <f t="array" ref="C507">IF(ROW() &lt; ROW(INDEX(persons[resource_ID],ROWS(persons[resource_ID]))), COUNTIF(INDEX(persons[resource_ID],1):persons[[#This Row],[resource_ID]],persons[[#This Row],[resource_ID]]), "")</f>
        <v>11</v>
      </c>
      <c r="D507" s="128" t="s">
        <v>9035</v>
      </c>
      <c r="E507" s="127" t="s">
        <v>9039</v>
      </c>
      <c r="F507" s="127" t="s">
        <v>9041</v>
      </c>
      <c r="G507" s="127" t="s">
        <v>9040</v>
      </c>
      <c r="H507" s="127"/>
      <c r="I507" s="127"/>
      <c r="J507" s="127"/>
    </row>
    <row r="508" spans="1:10" x14ac:dyDescent="0.25">
      <c r="A508" s="127" t="s">
        <v>9470</v>
      </c>
      <c r="B508" s="127" t="s">
        <v>7466</v>
      </c>
      <c r="C508" s="128" cm="1">
        <f t="array" ref="C508">IF(ROW() &lt; ROW(INDEX(persons[resource_ID],ROWS(persons[resource_ID]))), COUNTIF(INDEX(persons[resource_ID],1):persons[[#This Row],[resource_ID]],persons[[#This Row],[resource_ID]]), "")</f>
        <v>12</v>
      </c>
      <c r="D508" s="129" t="s">
        <v>9036</v>
      </c>
      <c r="E508" s="127" t="s">
        <v>9039</v>
      </c>
      <c r="F508" s="127" t="s">
        <v>9041</v>
      </c>
      <c r="G508" s="127" t="s">
        <v>9040</v>
      </c>
      <c r="H508" s="127"/>
      <c r="I508" s="127"/>
      <c r="J508" s="127"/>
    </row>
    <row r="509" spans="1:10" x14ac:dyDescent="0.25">
      <c r="A509" s="127" t="s">
        <v>9470</v>
      </c>
      <c r="B509" s="127" t="s">
        <v>7466</v>
      </c>
      <c r="C509" s="128" cm="1">
        <f t="array" ref="C509">IF(ROW() &lt; ROW(INDEX(persons[resource_ID],ROWS(persons[resource_ID]))), COUNTIF(INDEX(persons[resource_ID],1):persons[[#This Row],[resource_ID]],persons[[#This Row],[resource_ID]]), "")</f>
        <v>13</v>
      </c>
      <c r="D509" s="128" t="s">
        <v>9045</v>
      </c>
      <c r="E509" s="127" t="s">
        <v>9042</v>
      </c>
      <c r="F509" s="127" t="s">
        <v>9044</v>
      </c>
      <c r="G509" s="127" t="s">
        <v>9043</v>
      </c>
      <c r="H509" s="127"/>
      <c r="I509" s="127"/>
      <c r="J509" s="127"/>
    </row>
    <row r="510" spans="1:10" x14ac:dyDescent="0.25">
      <c r="A510" s="127" t="s">
        <v>9470</v>
      </c>
      <c r="B510" s="127" t="s">
        <v>7466</v>
      </c>
      <c r="C510" s="128" cm="1">
        <f t="array" ref="C510">IF(ROW() &lt; ROW(INDEX(persons[resource_ID],ROWS(persons[resource_ID]))), COUNTIF(INDEX(persons[resource_ID],1):persons[[#This Row],[resource_ID]],persons[[#This Row],[resource_ID]]), "")</f>
        <v>14</v>
      </c>
      <c r="D510" s="129" t="s">
        <v>9024</v>
      </c>
      <c r="E510" s="127" t="s">
        <v>9046</v>
      </c>
      <c r="F510" s="127" t="s">
        <v>9047</v>
      </c>
      <c r="G510" s="127"/>
      <c r="H510" s="127"/>
      <c r="I510" s="127"/>
      <c r="J510" s="127"/>
    </row>
    <row r="511" spans="1:10" x14ac:dyDescent="0.25">
      <c r="A511" s="127" t="s">
        <v>9470</v>
      </c>
      <c r="B511" s="127" t="s">
        <v>7466</v>
      </c>
      <c r="C511" s="128" cm="1">
        <f t="array" ref="C511">IF(ROW() &lt; ROW(INDEX(persons[resource_ID],ROWS(persons[resource_ID]))), COUNTIF(INDEX(persons[resource_ID],1):persons[[#This Row],[resource_ID]],persons[[#This Row],[resource_ID]]), "")</f>
        <v>15</v>
      </c>
      <c r="D511" s="128" t="s">
        <v>9025</v>
      </c>
      <c r="E511" s="127" t="s">
        <v>9046</v>
      </c>
      <c r="F511" s="127" t="s">
        <v>9047</v>
      </c>
      <c r="G511" s="127"/>
      <c r="H511" s="127"/>
      <c r="I511" s="127"/>
      <c r="J511" s="127"/>
    </row>
    <row r="512" spans="1:10" x14ac:dyDescent="0.25">
      <c r="A512" s="127" t="s">
        <v>9470</v>
      </c>
      <c r="B512" s="127" t="s">
        <v>7466</v>
      </c>
      <c r="C512" s="128" cm="1">
        <f t="array" ref="C512">IF(ROW() &lt; ROW(INDEX(persons[resource_ID],ROWS(persons[resource_ID]))), COUNTIF(INDEX(persons[resource_ID],1):persons[[#This Row],[resource_ID]],persons[[#This Row],[resource_ID]]), "")</f>
        <v>16</v>
      </c>
      <c r="D512" s="129" t="s">
        <v>9050</v>
      </c>
      <c r="E512" s="127" t="s">
        <v>9048</v>
      </c>
      <c r="F512" s="127" t="s">
        <v>9049</v>
      </c>
      <c r="G512" s="127"/>
      <c r="H512" s="127"/>
      <c r="I512" s="127"/>
      <c r="J512" s="127"/>
    </row>
    <row r="513" spans="1:10" x14ac:dyDescent="0.25">
      <c r="A513" s="127" t="s">
        <v>9470</v>
      </c>
      <c r="B513" s="127" t="s">
        <v>7466</v>
      </c>
      <c r="C513" s="128" cm="1">
        <f t="array" ref="C513">IF(ROW() &lt; ROW(INDEX(persons[resource_ID],ROWS(persons[resource_ID]))), COUNTIF(INDEX(persons[resource_ID],1):persons[[#This Row],[resource_ID]],persons[[#This Row],[resource_ID]]), "")</f>
        <v>17</v>
      </c>
      <c r="D513" s="128" t="s">
        <v>9051</v>
      </c>
      <c r="E513" s="127" t="s">
        <v>9048</v>
      </c>
      <c r="F513" s="127" t="s">
        <v>9049</v>
      </c>
      <c r="G513" s="127"/>
      <c r="H513" s="127"/>
      <c r="I513" s="127"/>
      <c r="J513" s="127"/>
    </row>
    <row r="514" spans="1:10" x14ac:dyDescent="0.25">
      <c r="A514" s="127" t="s">
        <v>9470</v>
      </c>
      <c r="B514" s="127" t="s">
        <v>7466</v>
      </c>
      <c r="C514" s="128" cm="1">
        <f t="array" ref="C514">IF(ROW() &lt; ROW(INDEX(persons[resource_ID],ROWS(persons[resource_ID]))), COUNTIF(INDEX(persons[resource_ID],1):persons[[#This Row],[resource_ID]],persons[[#This Row],[resource_ID]]), "")</f>
        <v>18</v>
      </c>
      <c r="D514" s="129" t="s">
        <v>9056</v>
      </c>
      <c r="E514" s="128" t="s">
        <v>9053</v>
      </c>
      <c r="F514" s="127" t="s">
        <v>9055</v>
      </c>
      <c r="G514" s="127" t="s">
        <v>9054</v>
      </c>
      <c r="H514" s="127"/>
      <c r="I514" s="127"/>
      <c r="J514" s="127"/>
    </row>
    <row r="515" spans="1:10" x14ac:dyDescent="0.25">
      <c r="A515" s="127" t="s">
        <v>9470</v>
      </c>
      <c r="B515" s="127" t="s">
        <v>7466</v>
      </c>
      <c r="C515" s="128" cm="1">
        <f t="array" ref="C515">IF(ROW() &lt; ROW(INDEX(persons[resource_ID],ROWS(persons[resource_ID]))), COUNTIF(INDEX(persons[resource_ID],1):persons[[#This Row],[resource_ID]],persons[[#This Row],[resource_ID]]), "")</f>
        <v>19</v>
      </c>
      <c r="D515" s="128" t="s">
        <v>9057</v>
      </c>
      <c r="E515" s="127" t="s">
        <v>9052</v>
      </c>
      <c r="F515" s="127" t="s">
        <v>8571</v>
      </c>
      <c r="G515" s="127"/>
      <c r="H515" s="127"/>
      <c r="I515" s="127"/>
      <c r="J515" s="127"/>
    </row>
    <row r="516" spans="1:10" x14ac:dyDescent="0.25">
      <c r="A516" s="127" t="s">
        <v>9470</v>
      </c>
      <c r="B516" s="127" t="s">
        <v>7466</v>
      </c>
      <c r="C516" s="128" cm="1">
        <f t="array" ref="C516">IF(ROW() &lt; ROW(INDEX(persons[resource_ID],ROWS(persons[resource_ID]))), COUNTIF(INDEX(persons[resource_ID],1):persons[[#This Row],[resource_ID]],persons[[#This Row],[resource_ID]]), "")</f>
        <v>20</v>
      </c>
      <c r="D516" s="129" t="s">
        <v>9058</v>
      </c>
      <c r="E516" s="127" t="s">
        <v>9052</v>
      </c>
      <c r="F516" s="127" t="s">
        <v>8571</v>
      </c>
      <c r="G516" s="127"/>
      <c r="H516" s="127"/>
      <c r="I516" s="127"/>
      <c r="J516" s="127"/>
    </row>
    <row r="517" spans="1:10" x14ac:dyDescent="0.25">
      <c r="A517" s="127" t="s">
        <v>9470</v>
      </c>
      <c r="B517" s="127" t="s">
        <v>7466</v>
      </c>
      <c r="C517" s="128" cm="1">
        <f t="array" ref="C517">IF(ROW() &lt; ROW(INDEX(persons[resource_ID],ROWS(persons[resource_ID]))), COUNTIF(INDEX(persons[resource_ID],1):persons[[#This Row],[resource_ID]],persons[[#This Row],[resource_ID]]), "")</f>
        <v>21</v>
      </c>
      <c r="D517" s="128" t="s">
        <v>9062</v>
      </c>
      <c r="E517" s="127" t="s">
        <v>9059</v>
      </c>
      <c r="F517" s="127" t="s">
        <v>9061</v>
      </c>
      <c r="G517" s="127" t="s">
        <v>9060</v>
      </c>
      <c r="H517" s="127"/>
      <c r="I517" s="127"/>
      <c r="J517" s="127"/>
    </row>
    <row r="518" spans="1:10" x14ac:dyDescent="0.25">
      <c r="A518" s="127" t="s">
        <v>9470</v>
      </c>
      <c r="B518" s="127" t="s">
        <v>7466</v>
      </c>
      <c r="C518" s="128" cm="1">
        <f t="array" ref="C518">IF(ROW() &lt; ROW(INDEX(persons[resource_ID],ROWS(persons[resource_ID]))), COUNTIF(INDEX(persons[resource_ID],1):persons[[#This Row],[resource_ID]],persons[[#This Row],[resource_ID]]), "")</f>
        <v>22</v>
      </c>
      <c r="D518" s="129" t="s">
        <v>9067</v>
      </c>
      <c r="E518" s="127" t="s">
        <v>9063</v>
      </c>
      <c r="F518" s="127" t="s">
        <v>9065</v>
      </c>
      <c r="G518" s="127" t="s">
        <v>9064</v>
      </c>
      <c r="H518" s="127"/>
      <c r="I518" s="127"/>
      <c r="J518" s="127"/>
    </row>
    <row r="519" spans="1:10" x14ac:dyDescent="0.25">
      <c r="A519" s="127" t="s">
        <v>9470</v>
      </c>
      <c r="B519" s="127" t="s">
        <v>7466</v>
      </c>
      <c r="C519" s="128" cm="1">
        <f t="array" ref="C519">IF(ROW() &lt; ROW(INDEX(persons[resource_ID],ROWS(persons[resource_ID]))), COUNTIF(INDEX(persons[resource_ID],1):persons[[#This Row],[resource_ID]],persons[[#This Row],[resource_ID]]), "")</f>
        <v>23</v>
      </c>
      <c r="D519" s="128" t="s">
        <v>9066</v>
      </c>
      <c r="E519" s="127" t="s">
        <v>8569</v>
      </c>
      <c r="F519" s="127" t="s">
        <v>9068</v>
      </c>
      <c r="G519" s="127"/>
      <c r="H519" s="127"/>
      <c r="I519" s="127"/>
      <c r="J519" s="127"/>
    </row>
    <row r="520" spans="1:10" x14ac:dyDescent="0.25">
      <c r="A520" s="127" t="s">
        <v>9470</v>
      </c>
      <c r="B520" s="127" t="s">
        <v>7466</v>
      </c>
      <c r="C520" s="128" cm="1">
        <f t="array" ref="C520">IF(ROW() &lt; ROW(INDEX(persons[resource_ID],ROWS(persons[resource_ID]))), COUNTIF(INDEX(persons[resource_ID],1):persons[[#This Row],[resource_ID]],persons[[#This Row],[resource_ID]]), "")</f>
        <v>24</v>
      </c>
      <c r="D520" s="129" t="s">
        <v>9069</v>
      </c>
      <c r="E520" s="127" t="s">
        <v>9072</v>
      </c>
      <c r="F520" s="127" t="s">
        <v>8973</v>
      </c>
      <c r="G520" s="127"/>
      <c r="H520" s="127"/>
      <c r="I520" s="127"/>
      <c r="J520" s="127"/>
    </row>
    <row r="521" spans="1:10" x14ac:dyDescent="0.25">
      <c r="A521" s="127" t="s">
        <v>9470</v>
      </c>
      <c r="B521" s="127" t="s">
        <v>7466</v>
      </c>
      <c r="C521" s="128" cm="1">
        <f t="array" ref="C521">IF(ROW() &lt; ROW(INDEX(persons[resource_ID],ROWS(persons[resource_ID]))), COUNTIF(INDEX(persons[resource_ID],1):persons[[#This Row],[resource_ID]],persons[[#This Row],[resource_ID]]), "")</f>
        <v>25</v>
      </c>
      <c r="D521" s="128" t="s">
        <v>9070</v>
      </c>
      <c r="E521" s="127" t="s">
        <v>9073</v>
      </c>
      <c r="F521" s="127" t="s">
        <v>9074</v>
      </c>
      <c r="G521" s="127"/>
      <c r="H521" s="127"/>
      <c r="I521" s="127"/>
      <c r="J521" s="127"/>
    </row>
    <row r="522" spans="1:10" x14ac:dyDescent="0.25">
      <c r="A522" s="127" t="s">
        <v>9470</v>
      </c>
      <c r="B522" s="127" t="s">
        <v>7466</v>
      </c>
      <c r="C522" s="128" cm="1">
        <f t="array" ref="C522">IF(ROW() &lt; ROW(INDEX(persons[resource_ID],ROWS(persons[resource_ID]))), COUNTIF(INDEX(persons[resource_ID],1):persons[[#This Row],[resource_ID]],persons[[#This Row],[resource_ID]]), "")</f>
        <v>26</v>
      </c>
      <c r="D522" s="129" t="s">
        <v>9025</v>
      </c>
      <c r="E522" s="127" t="s">
        <v>9075</v>
      </c>
      <c r="F522" s="127" t="s">
        <v>9077</v>
      </c>
      <c r="G522" s="127" t="s">
        <v>9076</v>
      </c>
      <c r="H522" s="127"/>
      <c r="I522" s="127"/>
      <c r="J522" s="127"/>
    </row>
    <row r="523" spans="1:10" x14ac:dyDescent="0.25">
      <c r="A523" s="127" t="s">
        <v>9470</v>
      </c>
      <c r="B523" s="127" t="s">
        <v>7466</v>
      </c>
      <c r="C523" s="128" cm="1">
        <f t="array" ref="C523">IF(ROW() &lt; ROW(INDEX(persons[resource_ID],ROWS(persons[resource_ID]))), COUNTIF(INDEX(persons[resource_ID],1):persons[[#This Row],[resource_ID]],persons[[#This Row],[resource_ID]]), "")</f>
        <v>27</v>
      </c>
      <c r="D523" s="128" t="s">
        <v>9071</v>
      </c>
      <c r="E523" s="127" t="s">
        <v>9078</v>
      </c>
      <c r="F523" s="127" t="s">
        <v>9079</v>
      </c>
      <c r="G523" s="127"/>
      <c r="H523" s="127"/>
      <c r="I523" s="127"/>
      <c r="J523" s="127"/>
    </row>
    <row r="524" spans="1:10" x14ac:dyDescent="0.25">
      <c r="A524" s="127" t="s">
        <v>9470</v>
      </c>
      <c r="B524" s="127" t="s">
        <v>7466</v>
      </c>
      <c r="C524" s="128" cm="1">
        <f t="array" ref="C524">IF(ROW() &lt; ROW(INDEX(persons[resource_ID],ROWS(persons[resource_ID]))), COUNTIF(INDEX(persons[resource_ID],1):persons[[#This Row],[resource_ID]],persons[[#This Row],[resource_ID]]), "")</f>
        <v>28</v>
      </c>
      <c r="D524" s="129" t="s">
        <v>9080</v>
      </c>
      <c r="E524" s="127" t="s">
        <v>9081</v>
      </c>
      <c r="F524" s="127" t="s">
        <v>9082</v>
      </c>
      <c r="G524" s="127"/>
      <c r="H524" s="127"/>
      <c r="I524" s="127"/>
      <c r="J524" s="127"/>
    </row>
    <row r="525" spans="1:10" x14ac:dyDescent="0.25">
      <c r="A525" s="127" t="s">
        <v>9470</v>
      </c>
      <c r="B525" s="127" t="s">
        <v>7466</v>
      </c>
      <c r="C525" s="128" cm="1">
        <f t="array" ref="C525">IF(ROW() &lt; ROW(INDEX(persons[resource_ID],ROWS(persons[resource_ID]))), COUNTIF(INDEX(persons[resource_ID],1):persons[[#This Row],[resource_ID]],persons[[#This Row],[resource_ID]]), "")</f>
        <v>29</v>
      </c>
      <c r="D525" s="128" t="s">
        <v>9024</v>
      </c>
      <c r="E525" s="127" t="s">
        <v>9083</v>
      </c>
      <c r="F525" s="127" t="s">
        <v>9084</v>
      </c>
      <c r="G525" s="127"/>
      <c r="H525" s="127"/>
      <c r="I525" s="127"/>
      <c r="J525" s="127"/>
    </row>
    <row r="526" spans="1:10" x14ac:dyDescent="0.25">
      <c r="A526" s="127" t="s">
        <v>9470</v>
      </c>
      <c r="B526" s="127" t="s">
        <v>7466</v>
      </c>
      <c r="C526" s="128" cm="1">
        <f t="array" ref="C526">IF(ROW() &lt; ROW(INDEX(persons[resource_ID],ROWS(persons[resource_ID]))), COUNTIF(INDEX(persons[resource_ID],1):persons[[#This Row],[resource_ID]],persons[[#This Row],[resource_ID]]), "")</f>
        <v>30</v>
      </c>
      <c r="D526" s="129" t="s">
        <v>9034</v>
      </c>
      <c r="E526" s="127" t="s">
        <v>9085</v>
      </c>
      <c r="F526" s="127" t="s">
        <v>9086</v>
      </c>
      <c r="G526" s="127"/>
      <c r="H526" s="127"/>
      <c r="I526" s="127"/>
      <c r="J526" s="127"/>
    </row>
    <row r="527" spans="1:10" x14ac:dyDescent="0.25">
      <c r="A527" s="127" t="s">
        <v>9470</v>
      </c>
      <c r="B527" s="127" t="s">
        <v>7466</v>
      </c>
      <c r="C527" s="128" cm="1">
        <f t="array" ref="C527">IF(ROW() &lt; ROW(INDEX(persons[resource_ID],ROWS(persons[resource_ID]))), COUNTIF(INDEX(persons[resource_ID],1):persons[[#This Row],[resource_ID]],persons[[#This Row],[resource_ID]]), "")</f>
        <v>31</v>
      </c>
      <c r="D527" s="128" t="s">
        <v>9071</v>
      </c>
      <c r="E527" s="127" t="s">
        <v>9087</v>
      </c>
      <c r="F527" s="127" t="s">
        <v>9088</v>
      </c>
      <c r="G527" s="127"/>
      <c r="H527" s="127"/>
      <c r="I527" s="127"/>
      <c r="J527" s="127"/>
    </row>
    <row r="528" spans="1:10" x14ac:dyDescent="0.25">
      <c r="A528" s="127" t="s">
        <v>9470</v>
      </c>
      <c r="B528" s="127" t="s">
        <v>7466</v>
      </c>
      <c r="C528" s="128" cm="1">
        <f t="array" ref="C528">IF(ROW() &lt; ROW(INDEX(persons[resource_ID],ROWS(persons[resource_ID]))), COUNTIF(INDEX(persons[resource_ID],1):persons[[#This Row],[resource_ID]],persons[[#This Row],[resource_ID]]), "")</f>
        <v>32</v>
      </c>
      <c r="D528" s="129" t="s">
        <v>9089</v>
      </c>
      <c r="E528" s="127" t="s">
        <v>9093</v>
      </c>
      <c r="F528" s="127" t="s">
        <v>9094</v>
      </c>
      <c r="G528" s="127"/>
      <c r="H528" s="127"/>
      <c r="I528" s="127"/>
      <c r="J528" s="127"/>
    </row>
    <row r="529" spans="1:10" x14ac:dyDescent="0.25">
      <c r="A529" s="127" t="s">
        <v>9470</v>
      </c>
      <c r="B529" s="127" t="s">
        <v>7466</v>
      </c>
      <c r="C529" s="128" cm="1">
        <f t="array" ref="C529">IF(ROW() &lt; ROW(INDEX(persons[resource_ID],ROWS(persons[resource_ID]))), COUNTIF(INDEX(persons[resource_ID],1):persons[[#This Row],[resource_ID]],persons[[#This Row],[resource_ID]]), "")</f>
        <v>33</v>
      </c>
      <c r="D529" s="128" t="s">
        <v>9090</v>
      </c>
      <c r="E529" s="127" t="s">
        <v>9095</v>
      </c>
      <c r="F529" s="127" t="s">
        <v>9096</v>
      </c>
      <c r="G529" s="127"/>
      <c r="H529" s="127"/>
      <c r="I529" s="127"/>
      <c r="J529" s="127"/>
    </row>
    <row r="530" spans="1:10" x14ac:dyDescent="0.25">
      <c r="A530" s="127" t="s">
        <v>9470</v>
      </c>
      <c r="B530" s="127" t="s">
        <v>7466</v>
      </c>
      <c r="C530" s="128" cm="1">
        <f t="array" ref="C530">IF(ROW() &lt; ROW(INDEX(persons[resource_ID],ROWS(persons[resource_ID]))), COUNTIF(INDEX(persons[resource_ID],1):persons[[#This Row],[resource_ID]],persons[[#This Row],[resource_ID]]), "")</f>
        <v>34</v>
      </c>
      <c r="D530" s="129" t="s">
        <v>9034</v>
      </c>
      <c r="E530" s="127" t="s">
        <v>9097</v>
      </c>
      <c r="F530" s="127" t="s">
        <v>8850</v>
      </c>
      <c r="G530" s="127"/>
      <c r="H530" s="127"/>
      <c r="I530" s="127"/>
      <c r="J530" s="127"/>
    </row>
    <row r="531" spans="1:10" x14ac:dyDescent="0.25">
      <c r="A531" s="127" t="s">
        <v>9470</v>
      </c>
      <c r="B531" s="127" t="s">
        <v>7466</v>
      </c>
      <c r="C531" s="128" cm="1">
        <f t="array" ref="C531">IF(ROW() &lt; ROW(INDEX(persons[resource_ID],ROWS(persons[resource_ID]))), COUNTIF(INDEX(persons[resource_ID],1):persons[[#This Row],[resource_ID]],persons[[#This Row],[resource_ID]]), "")</f>
        <v>35</v>
      </c>
      <c r="D531" s="128" t="s">
        <v>9091</v>
      </c>
      <c r="E531" s="127" t="s">
        <v>9097</v>
      </c>
      <c r="F531" s="127" t="s">
        <v>8850</v>
      </c>
      <c r="G531" s="127"/>
      <c r="H531" s="127"/>
      <c r="I531" s="127"/>
      <c r="J531" s="127"/>
    </row>
    <row r="532" spans="1:10" x14ac:dyDescent="0.25">
      <c r="A532" s="127" t="s">
        <v>9470</v>
      </c>
      <c r="B532" s="127" t="s">
        <v>7466</v>
      </c>
      <c r="C532" s="128" cm="1">
        <f t="array" ref="C532">IF(ROW() &lt; ROW(INDEX(persons[resource_ID],ROWS(persons[resource_ID]))), COUNTIF(INDEX(persons[resource_ID],1):persons[[#This Row],[resource_ID]],persons[[#This Row],[resource_ID]]), "")</f>
        <v>36</v>
      </c>
      <c r="D532" s="129" t="s">
        <v>9025</v>
      </c>
      <c r="E532" s="127" t="s">
        <v>9098</v>
      </c>
      <c r="F532" s="127" t="s">
        <v>9100</v>
      </c>
      <c r="G532" s="127" t="s">
        <v>9099</v>
      </c>
      <c r="H532" s="127"/>
      <c r="I532" s="127"/>
      <c r="J532" s="127"/>
    </row>
    <row r="533" spans="1:10" x14ac:dyDescent="0.25">
      <c r="A533" s="127" t="s">
        <v>9470</v>
      </c>
      <c r="B533" s="127" t="s">
        <v>7466</v>
      </c>
      <c r="C533" s="128" cm="1">
        <f t="array" ref="C533">IF(ROW() &lt; ROW(INDEX(persons[resource_ID],ROWS(persons[resource_ID]))), COUNTIF(INDEX(persons[resource_ID],1):persons[[#This Row],[resource_ID]],persons[[#This Row],[resource_ID]]), "")</f>
        <v>37</v>
      </c>
      <c r="D533" s="128" t="s">
        <v>9067</v>
      </c>
      <c r="E533" s="127" t="s">
        <v>9098</v>
      </c>
      <c r="F533" s="127" t="s">
        <v>9100</v>
      </c>
      <c r="G533" s="127" t="s">
        <v>9099</v>
      </c>
      <c r="H533" s="127"/>
      <c r="I533" s="127"/>
      <c r="J533" s="127"/>
    </row>
    <row r="534" spans="1:10" x14ac:dyDescent="0.25">
      <c r="A534" s="127" t="s">
        <v>9470</v>
      </c>
      <c r="B534" s="127" t="s">
        <v>7466</v>
      </c>
      <c r="C534" s="128" cm="1">
        <f t="array" ref="C534">IF(ROW() &lt; ROW(INDEX(persons[resource_ID],ROWS(persons[resource_ID]))), COUNTIF(INDEX(persons[resource_ID],1):persons[[#This Row],[resource_ID]],persons[[#This Row],[resource_ID]]), "")</f>
        <v>38</v>
      </c>
      <c r="D534" s="129" t="s">
        <v>9092</v>
      </c>
      <c r="E534" s="127" t="s">
        <v>9098</v>
      </c>
      <c r="F534" s="127" t="s">
        <v>9100</v>
      </c>
      <c r="G534" s="127" t="s">
        <v>9099</v>
      </c>
      <c r="H534" s="127"/>
      <c r="I534" s="127"/>
      <c r="J534" s="127"/>
    </row>
    <row r="535" spans="1:10" x14ac:dyDescent="0.25">
      <c r="A535" s="127" t="s">
        <v>9470</v>
      </c>
      <c r="B535" s="127" t="s">
        <v>7466</v>
      </c>
      <c r="C535" s="128" cm="1">
        <f t="array" ref="C535">IF(ROW() &lt; ROW(INDEX(persons[resource_ID],ROWS(persons[resource_ID]))), COUNTIF(INDEX(persons[resource_ID],1):persons[[#This Row],[resource_ID]],persons[[#This Row],[resource_ID]]), "")</f>
        <v>39</v>
      </c>
      <c r="D535" s="128" t="s">
        <v>9025</v>
      </c>
      <c r="E535" s="127" t="s">
        <v>9101</v>
      </c>
      <c r="F535" s="127"/>
      <c r="G535" s="127" t="s">
        <v>9102</v>
      </c>
      <c r="H535" s="127"/>
      <c r="I535" s="127"/>
      <c r="J535" s="127"/>
    </row>
    <row r="536" spans="1:10" x14ac:dyDescent="0.25">
      <c r="A536" s="127" t="s">
        <v>9470</v>
      </c>
      <c r="B536" s="127" t="s">
        <v>7466</v>
      </c>
      <c r="C536" s="128" cm="1">
        <f t="array" ref="C536">IF(ROW() &lt; ROW(INDEX(persons[resource_ID],ROWS(persons[resource_ID]))), COUNTIF(INDEX(persons[resource_ID],1):persons[[#This Row],[resource_ID]],persons[[#This Row],[resource_ID]]), "")</f>
        <v>40</v>
      </c>
      <c r="D536" s="129" t="s">
        <v>9092</v>
      </c>
      <c r="E536" s="127" t="s">
        <v>9101</v>
      </c>
      <c r="F536" s="127"/>
      <c r="G536" s="127" t="s">
        <v>9102</v>
      </c>
      <c r="H536" s="127"/>
      <c r="I536" s="127"/>
      <c r="J536" s="127"/>
    </row>
    <row r="537" spans="1:10" x14ac:dyDescent="0.25">
      <c r="A537" s="127" t="s">
        <v>9470</v>
      </c>
      <c r="B537" s="127" t="s">
        <v>7466</v>
      </c>
      <c r="C537" s="128" cm="1">
        <f t="array" ref="C537">IF(ROW() &lt; ROW(INDEX(persons[resource_ID],ROWS(persons[resource_ID]))), COUNTIF(INDEX(persons[resource_ID],1):persons[[#This Row],[resource_ID]],persons[[#This Row],[resource_ID]]), "")</f>
        <v>41</v>
      </c>
      <c r="D537" s="128" t="s">
        <v>9103</v>
      </c>
      <c r="E537" s="127" t="s">
        <v>9101</v>
      </c>
      <c r="F537" s="127"/>
      <c r="G537" s="127" t="s">
        <v>9102</v>
      </c>
      <c r="H537" s="127"/>
      <c r="I537" s="127"/>
      <c r="J537" s="127"/>
    </row>
    <row r="538" spans="1:10" x14ac:dyDescent="0.25">
      <c r="A538" s="127" t="s">
        <v>9470</v>
      </c>
      <c r="B538" s="127" t="s">
        <v>7466</v>
      </c>
      <c r="C538" s="128" cm="1">
        <f t="array" ref="C538">IF(ROW() &lt; ROW(INDEX(persons[resource_ID],ROWS(persons[resource_ID]))), COUNTIF(INDEX(persons[resource_ID],1):persons[[#This Row],[resource_ID]],persons[[#This Row],[resource_ID]]), "")</f>
        <v>42</v>
      </c>
      <c r="D538" s="129" t="s">
        <v>9066</v>
      </c>
      <c r="E538" s="127" t="s">
        <v>9104</v>
      </c>
      <c r="F538" s="127" t="s">
        <v>8880</v>
      </c>
      <c r="G538" s="127" t="s">
        <v>9105</v>
      </c>
      <c r="H538" s="127"/>
      <c r="I538" s="127"/>
      <c r="J538" s="127"/>
    </row>
    <row r="539" spans="1:10" x14ac:dyDescent="0.25">
      <c r="A539" s="127" t="s">
        <v>9470</v>
      </c>
      <c r="B539" s="127" t="s">
        <v>7466</v>
      </c>
      <c r="C539" s="128" cm="1">
        <f t="array" ref="C539">IF(ROW() &lt; ROW(INDEX(persons[resource_ID],ROWS(persons[resource_ID]))), COUNTIF(INDEX(persons[resource_ID],1):persons[[#This Row],[resource_ID]],persons[[#This Row],[resource_ID]]), "")</f>
        <v>43</v>
      </c>
      <c r="D539" s="128" t="s">
        <v>9092</v>
      </c>
      <c r="E539" s="127" t="s">
        <v>9104</v>
      </c>
      <c r="F539" s="127" t="s">
        <v>8880</v>
      </c>
      <c r="G539" s="127" t="s">
        <v>9105</v>
      </c>
      <c r="H539" s="127"/>
      <c r="I539" s="127"/>
      <c r="J539" s="127"/>
    </row>
    <row r="540" spans="1:10" x14ac:dyDescent="0.25">
      <c r="A540" s="127" t="s">
        <v>9470</v>
      </c>
      <c r="B540" s="127" t="s">
        <v>7466</v>
      </c>
      <c r="C540" s="128" cm="1">
        <f t="array" ref="C540">IF(ROW() &lt; ROW(INDEX(persons[resource_ID],ROWS(persons[resource_ID]))), COUNTIF(INDEX(persons[resource_ID],1):persons[[#This Row],[resource_ID]],persons[[#This Row],[resource_ID]]), "")</f>
        <v>44</v>
      </c>
      <c r="D540" s="129" t="s">
        <v>9080</v>
      </c>
      <c r="E540" s="127" t="s">
        <v>9106</v>
      </c>
      <c r="F540" s="127" t="s">
        <v>9107</v>
      </c>
      <c r="G540" s="127"/>
      <c r="H540" s="127"/>
      <c r="I540" s="127"/>
      <c r="J540" s="127"/>
    </row>
    <row r="541" spans="1:10" x14ac:dyDescent="0.25">
      <c r="A541" s="127" t="s">
        <v>9470</v>
      </c>
      <c r="B541" s="127" t="s">
        <v>7466</v>
      </c>
      <c r="C541" s="128" cm="1">
        <f t="array" ref="C541">IF(ROW() &lt; ROW(INDEX(persons[resource_ID],ROWS(persons[resource_ID]))), COUNTIF(INDEX(persons[resource_ID],1):persons[[#This Row],[resource_ID]],persons[[#This Row],[resource_ID]]), "")</f>
        <v>45</v>
      </c>
      <c r="D541" s="128" t="s">
        <v>9125</v>
      </c>
      <c r="E541" s="127" t="s">
        <v>9108</v>
      </c>
      <c r="F541" s="127" t="s">
        <v>9109</v>
      </c>
      <c r="G541" s="127"/>
      <c r="H541" s="127"/>
      <c r="I541" s="127"/>
      <c r="J541" s="127"/>
    </row>
    <row r="542" spans="1:10" x14ac:dyDescent="0.25">
      <c r="A542" s="127" t="s">
        <v>9470</v>
      </c>
      <c r="B542" s="127" t="s">
        <v>7466</v>
      </c>
      <c r="C542" s="128" cm="1">
        <f t="array" ref="C542">IF(ROW() &lt; ROW(INDEX(persons[resource_ID],ROWS(persons[resource_ID]))), COUNTIF(INDEX(persons[resource_ID],1):persons[[#This Row],[resource_ID]],persons[[#This Row],[resource_ID]]), "")</f>
        <v>46</v>
      </c>
      <c r="D542" s="129" t="s">
        <v>9124</v>
      </c>
      <c r="E542" s="127" t="s">
        <v>9110</v>
      </c>
      <c r="F542" s="127" t="s">
        <v>9111</v>
      </c>
      <c r="G542" s="127"/>
      <c r="H542" s="127"/>
      <c r="I542" s="127"/>
      <c r="J542" s="127"/>
    </row>
    <row r="543" spans="1:10" x14ac:dyDescent="0.25">
      <c r="A543" s="127" t="s">
        <v>9470</v>
      </c>
      <c r="B543" s="127" t="s">
        <v>7466</v>
      </c>
      <c r="C543" s="128" cm="1">
        <f t="array" ref="C543">IF(ROW() &lt; ROW(INDEX(persons[resource_ID],ROWS(persons[resource_ID]))), COUNTIF(INDEX(persons[resource_ID],1):persons[[#This Row],[resource_ID]],persons[[#This Row],[resource_ID]]), "")</f>
        <v>47</v>
      </c>
      <c r="D543" s="128" t="s">
        <v>9066</v>
      </c>
      <c r="E543" s="127" t="s">
        <v>9128</v>
      </c>
      <c r="F543" s="127" t="s">
        <v>9130</v>
      </c>
      <c r="G543" s="127" t="s">
        <v>9129</v>
      </c>
      <c r="H543" s="127"/>
      <c r="I543" s="127"/>
      <c r="J543" s="127"/>
    </row>
    <row r="544" spans="1:10" x14ac:dyDescent="0.25">
      <c r="A544" s="127" t="s">
        <v>9470</v>
      </c>
      <c r="B544" s="127" t="s">
        <v>7466</v>
      </c>
      <c r="C544" s="128" cm="1">
        <f t="array" ref="C544">IF(ROW() &lt; ROW(INDEX(persons[resource_ID],ROWS(persons[resource_ID]))), COUNTIF(INDEX(persons[resource_ID],1):persons[[#This Row],[resource_ID]],persons[[#This Row],[resource_ID]]), "")</f>
        <v>48</v>
      </c>
      <c r="D544" s="129" t="s">
        <v>9126</v>
      </c>
      <c r="E544" s="127" t="s">
        <v>9131</v>
      </c>
      <c r="F544" s="127" t="s">
        <v>9132</v>
      </c>
      <c r="G544" s="127"/>
      <c r="H544" s="127"/>
      <c r="I544" s="127"/>
      <c r="J544" s="127"/>
    </row>
    <row r="545" spans="1:10" x14ac:dyDescent="0.25">
      <c r="A545" s="127" t="s">
        <v>9470</v>
      </c>
      <c r="B545" s="127" t="s">
        <v>7466</v>
      </c>
      <c r="C545" s="128" cm="1">
        <f t="array" ref="C545">IF(ROW() &lt; ROW(INDEX(persons[resource_ID],ROWS(persons[resource_ID]))), COUNTIF(INDEX(persons[resource_ID],1):persons[[#This Row],[resource_ID]],persons[[#This Row],[resource_ID]]), "")</f>
        <v>49</v>
      </c>
      <c r="D545" s="128" t="s">
        <v>9127</v>
      </c>
      <c r="E545" s="127" t="s">
        <v>9131</v>
      </c>
      <c r="F545" s="127" t="s">
        <v>9132</v>
      </c>
      <c r="G545" s="127"/>
      <c r="H545" s="127"/>
      <c r="I545" s="127"/>
      <c r="J545" s="127"/>
    </row>
    <row r="546" spans="1:10" x14ac:dyDescent="0.25">
      <c r="A546" s="127" t="s">
        <v>9470</v>
      </c>
      <c r="B546" s="127" t="s">
        <v>7466</v>
      </c>
      <c r="C546" s="128" cm="1">
        <f t="array" ref="C546">IF(ROW() &lt; ROW(INDEX(persons[resource_ID],ROWS(persons[resource_ID]))), COUNTIF(INDEX(persons[resource_ID],1):persons[[#This Row],[resource_ID]],persons[[#This Row],[resource_ID]]), "")</f>
        <v>50</v>
      </c>
      <c r="D546" s="129" t="s">
        <v>9067</v>
      </c>
      <c r="E546" s="127" t="s">
        <v>9133</v>
      </c>
      <c r="F546" s="127" t="s">
        <v>9135</v>
      </c>
      <c r="G546" s="127" t="s">
        <v>9134</v>
      </c>
      <c r="H546" s="127"/>
      <c r="I546" s="127"/>
      <c r="J546" s="127"/>
    </row>
    <row r="547" spans="1:10" x14ac:dyDescent="0.25">
      <c r="A547" s="127" t="s">
        <v>9470</v>
      </c>
      <c r="B547" s="127" t="s">
        <v>7466</v>
      </c>
      <c r="C547" s="128" cm="1">
        <f t="array" ref="C547">IF(ROW() &lt; ROW(INDEX(persons[resource_ID],ROWS(persons[resource_ID]))), COUNTIF(INDEX(persons[resource_ID],1):persons[[#This Row],[resource_ID]],persons[[#This Row],[resource_ID]]), "")</f>
        <v>51</v>
      </c>
      <c r="D547" s="128" t="s">
        <v>9136</v>
      </c>
      <c r="E547" s="127" t="s">
        <v>9133</v>
      </c>
      <c r="F547" s="127" t="s">
        <v>9135</v>
      </c>
      <c r="G547" s="127" t="s">
        <v>9134</v>
      </c>
      <c r="H547" s="127"/>
      <c r="I547" s="127"/>
      <c r="J547" s="127"/>
    </row>
    <row r="548" spans="1:10" x14ac:dyDescent="0.25">
      <c r="A548" s="127" t="s">
        <v>9470</v>
      </c>
      <c r="B548" s="127" t="s">
        <v>7466</v>
      </c>
      <c r="C548" s="128" cm="1">
        <f t="array" ref="C548">IF(ROW() &lt; ROW(INDEX(persons[resource_ID],ROWS(persons[resource_ID]))), COUNTIF(INDEX(persons[resource_ID],1):persons[[#This Row],[resource_ID]],persons[[#This Row],[resource_ID]]), "")</f>
        <v>52</v>
      </c>
      <c r="D548" s="129" t="s">
        <v>9126</v>
      </c>
      <c r="E548" s="127" t="s">
        <v>9087</v>
      </c>
      <c r="F548" s="127" t="s">
        <v>9137</v>
      </c>
      <c r="G548" s="127" t="s">
        <v>9138</v>
      </c>
      <c r="H548" s="127"/>
      <c r="I548" s="127"/>
      <c r="J548" s="127"/>
    </row>
    <row r="549" spans="1:10" x14ac:dyDescent="0.25">
      <c r="A549" s="127" t="s">
        <v>9470</v>
      </c>
      <c r="B549" s="127" t="s">
        <v>7466</v>
      </c>
      <c r="C549" s="128" cm="1">
        <f t="array" ref="C549">IF(ROW() &lt; ROW(INDEX(persons[resource_ID],ROWS(persons[resource_ID]))), COUNTIF(INDEX(persons[resource_ID],1):persons[[#This Row],[resource_ID]],persons[[#This Row],[resource_ID]]), "")</f>
        <v>53</v>
      </c>
      <c r="D549" s="128" t="s">
        <v>9142</v>
      </c>
      <c r="E549" s="127" t="s">
        <v>9139</v>
      </c>
      <c r="F549" s="127" t="s">
        <v>9141</v>
      </c>
      <c r="G549" s="127" t="s">
        <v>9140</v>
      </c>
      <c r="H549" s="127"/>
      <c r="I549" s="127"/>
      <c r="J549" s="127"/>
    </row>
    <row r="550" spans="1:10" x14ac:dyDescent="0.25">
      <c r="A550" s="127" t="s">
        <v>9470</v>
      </c>
      <c r="B550" s="127" t="s">
        <v>7466</v>
      </c>
      <c r="C550" s="128" cm="1">
        <f t="array" ref="C550">IF(ROW() &lt; ROW(INDEX(persons[resource_ID],ROWS(persons[resource_ID]))), COUNTIF(INDEX(persons[resource_ID],1):persons[[#This Row],[resource_ID]],persons[[#This Row],[resource_ID]]), "")</f>
        <v>54</v>
      </c>
      <c r="D550" s="129" t="s">
        <v>9142</v>
      </c>
      <c r="E550" s="127" t="s">
        <v>9143</v>
      </c>
      <c r="F550" s="127" t="s">
        <v>9144</v>
      </c>
      <c r="G550" s="127"/>
      <c r="H550" s="127"/>
      <c r="I550" s="127"/>
      <c r="J550" s="127"/>
    </row>
    <row r="551" spans="1:10" x14ac:dyDescent="0.25">
      <c r="A551" s="127" t="s">
        <v>9470</v>
      </c>
      <c r="B551" s="127" t="s">
        <v>7466</v>
      </c>
      <c r="C551" s="128" cm="1">
        <f t="array" ref="C551">IF(ROW() &lt; ROW(INDEX(persons[resource_ID],ROWS(persons[resource_ID]))), COUNTIF(INDEX(persons[resource_ID],1):persons[[#This Row],[resource_ID]],persons[[#This Row],[resource_ID]]), "")</f>
        <v>55</v>
      </c>
      <c r="D551" s="128" t="s">
        <v>9136</v>
      </c>
      <c r="E551" s="127" t="s">
        <v>9146</v>
      </c>
      <c r="F551" s="127" t="s">
        <v>9147</v>
      </c>
      <c r="G551" s="127"/>
      <c r="H551" s="127"/>
      <c r="I551" s="127"/>
      <c r="J551" s="127"/>
    </row>
    <row r="552" spans="1:10" x14ac:dyDescent="0.25">
      <c r="A552" s="127" t="s">
        <v>9470</v>
      </c>
      <c r="B552" s="127" t="s">
        <v>7466</v>
      </c>
      <c r="C552" s="128" cm="1">
        <f t="array" ref="C552">IF(ROW() &lt; ROW(INDEX(persons[resource_ID],ROWS(persons[resource_ID]))), COUNTIF(INDEX(persons[resource_ID],1):persons[[#This Row],[resource_ID]],persons[[#This Row],[resource_ID]]), "")</f>
        <v>56</v>
      </c>
      <c r="D552" s="129" t="s">
        <v>9145</v>
      </c>
      <c r="E552" s="127" t="s">
        <v>9146</v>
      </c>
      <c r="F552" s="127" t="s">
        <v>9147</v>
      </c>
      <c r="G552" s="127"/>
      <c r="H552" s="127"/>
      <c r="I552" s="127"/>
      <c r="J552" s="127"/>
    </row>
    <row r="553" spans="1:10" x14ac:dyDescent="0.25">
      <c r="A553" s="127" t="s">
        <v>9470</v>
      </c>
      <c r="B553" s="127" t="s">
        <v>7466</v>
      </c>
      <c r="C553" s="128" cm="1">
        <f t="array" ref="C553">IF(ROW() &lt; ROW(INDEX(persons[resource_ID],ROWS(persons[resource_ID]))), COUNTIF(INDEX(persons[resource_ID],1):persons[[#This Row],[resource_ID]],persons[[#This Row],[resource_ID]]), "")</f>
        <v>57</v>
      </c>
      <c r="D553" s="128" t="s">
        <v>9024</v>
      </c>
      <c r="E553" s="127" t="s">
        <v>9148</v>
      </c>
      <c r="F553" s="127" t="s">
        <v>9150</v>
      </c>
      <c r="G553" s="127" t="s">
        <v>9149</v>
      </c>
      <c r="H553" s="127"/>
      <c r="I553" s="127"/>
      <c r="J553" s="127"/>
    </row>
    <row r="554" spans="1:10" x14ac:dyDescent="0.25">
      <c r="A554" s="127" t="s">
        <v>9470</v>
      </c>
      <c r="B554" s="127" t="s">
        <v>7466</v>
      </c>
      <c r="C554" s="128" cm="1">
        <f t="array" ref="C554">IF(ROW() &lt; ROW(INDEX(persons[resource_ID],ROWS(persons[resource_ID]))), COUNTIF(INDEX(persons[resource_ID],1):persons[[#This Row],[resource_ID]],persons[[#This Row],[resource_ID]]), "")</f>
        <v>58</v>
      </c>
      <c r="D554" s="129" t="s">
        <v>9153</v>
      </c>
      <c r="E554" s="127" t="s">
        <v>9151</v>
      </c>
      <c r="F554" s="127" t="s">
        <v>9152</v>
      </c>
      <c r="G554" s="127"/>
      <c r="H554" s="127"/>
      <c r="I554" s="127"/>
      <c r="J554" s="127"/>
    </row>
    <row r="555" spans="1:10" x14ac:dyDescent="0.25">
      <c r="A555" s="127" t="s">
        <v>9470</v>
      </c>
      <c r="B555" s="127" t="s">
        <v>7466</v>
      </c>
      <c r="C555" s="128" cm="1">
        <f t="array" ref="C555">IF(ROW() &lt; ROW(INDEX(persons[resource_ID],ROWS(persons[resource_ID]))), COUNTIF(INDEX(persons[resource_ID],1):persons[[#This Row],[resource_ID]],persons[[#This Row],[resource_ID]]), "")</f>
        <v>59</v>
      </c>
      <c r="D555" s="128" t="s">
        <v>9156</v>
      </c>
      <c r="E555" s="127" t="s">
        <v>9154</v>
      </c>
      <c r="F555" s="127" t="s">
        <v>9155</v>
      </c>
      <c r="G555" s="127"/>
      <c r="H555" s="127"/>
      <c r="I555" s="127"/>
      <c r="J555" s="127"/>
    </row>
    <row r="556" spans="1:10" x14ac:dyDescent="0.25">
      <c r="A556" s="127" t="s">
        <v>9470</v>
      </c>
      <c r="B556" s="127" t="s">
        <v>7466</v>
      </c>
      <c r="C556" s="128" cm="1">
        <f t="array" ref="C556">IF(ROW() &lt; ROW(INDEX(persons[resource_ID],ROWS(persons[resource_ID]))), COUNTIF(INDEX(persons[resource_ID],1):persons[[#This Row],[resource_ID]],persons[[#This Row],[resource_ID]]), "")</f>
        <v>60</v>
      </c>
      <c r="D556" s="129" t="s">
        <v>9069</v>
      </c>
      <c r="E556" s="127" t="s">
        <v>9157</v>
      </c>
      <c r="F556" s="127" t="s">
        <v>9158</v>
      </c>
      <c r="G556" s="127"/>
      <c r="H556" s="127"/>
      <c r="I556" s="127"/>
      <c r="J556" s="127"/>
    </row>
    <row r="557" spans="1:10" x14ac:dyDescent="0.25">
      <c r="A557" s="127" t="s">
        <v>9470</v>
      </c>
      <c r="B557" s="127" t="s">
        <v>7466</v>
      </c>
      <c r="C557" s="128" cm="1">
        <f t="array" ref="C557">IF(ROW() &lt; ROW(INDEX(persons[resource_ID],ROWS(persons[resource_ID]))), COUNTIF(INDEX(persons[resource_ID],1):persons[[#This Row],[resource_ID]],persons[[#This Row],[resource_ID]]), "")</f>
        <v>61</v>
      </c>
      <c r="D557" s="128" t="s">
        <v>9125</v>
      </c>
      <c r="E557" s="127" t="s">
        <v>9157</v>
      </c>
      <c r="F557" s="127" t="s">
        <v>9158</v>
      </c>
      <c r="G557" s="127"/>
      <c r="H557" s="127"/>
      <c r="I557" s="127"/>
      <c r="J557" s="127"/>
    </row>
    <row r="558" spans="1:10" x14ac:dyDescent="0.25">
      <c r="A558" s="127" t="s">
        <v>9470</v>
      </c>
      <c r="B558" s="127" t="s">
        <v>7466</v>
      </c>
      <c r="C558" s="128" cm="1">
        <f t="array" ref="C558">IF(ROW() &lt; ROW(INDEX(persons[resource_ID],ROWS(persons[resource_ID]))), COUNTIF(INDEX(persons[resource_ID],1):persons[[#This Row],[resource_ID]],persons[[#This Row],[resource_ID]]), "")</f>
        <v>62</v>
      </c>
      <c r="D558" s="129" t="s">
        <v>9090</v>
      </c>
      <c r="E558" s="127" t="s">
        <v>9159</v>
      </c>
      <c r="F558" s="127" t="s">
        <v>9160</v>
      </c>
      <c r="G558" s="127"/>
      <c r="H558" s="127"/>
      <c r="I558" s="127"/>
      <c r="J558" s="127"/>
    </row>
    <row r="559" spans="1:10" x14ac:dyDescent="0.25">
      <c r="A559" s="127" t="s">
        <v>9470</v>
      </c>
      <c r="B559" s="127" t="s">
        <v>7466</v>
      </c>
      <c r="C559" s="128" cm="1">
        <f t="array" ref="C559">IF(ROW() &lt; ROW(INDEX(persons[resource_ID],ROWS(persons[resource_ID]))), COUNTIF(INDEX(persons[resource_ID],1):persons[[#This Row],[resource_ID]],persons[[#This Row],[resource_ID]]), "")</f>
        <v>63</v>
      </c>
      <c r="D559" s="128" t="s">
        <v>9165</v>
      </c>
      <c r="E559" s="127" t="s">
        <v>9161</v>
      </c>
      <c r="F559" s="127" t="s">
        <v>8845</v>
      </c>
      <c r="G559" s="127"/>
      <c r="H559" s="127"/>
      <c r="I559" s="127"/>
      <c r="J559" s="127"/>
    </row>
    <row r="560" spans="1:10" x14ac:dyDescent="0.25">
      <c r="A560" s="127" t="s">
        <v>9470</v>
      </c>
      <c r="B560" s="127" t="s">
        <v>7466</v>
      </c>
      <c r="C560" s="128" cm="1">
        <f t="array" ref="C560">IF(ROW() &lt; ROW(INDEX(persons[resource_ID],ROWS(persons[resource_ID]))), COUNTIF(INDEX(persons[resource_ID],1):persons[[#This Row],[resource_ID]],persons[[#This Row],[resource_ID]]), "")</f>
        <v>64</v>
      </c>
      <c r="D560" s="129" t="s">
        <v>9089</v>
      </c>
      <c r="E560" s="127" t="s">
        <v>9162</v>
      </c>
      <c r="F560" s="127" t="s">
        <v>9164</v>
      </c>
      <c r="G560" s="127" t="s">
        <v>9163</v>
      </c>
      <c r="H560" s="127"/>
      <c r="I560" s="127"/>
      <c r="J560" s="127"/>
    </row>
    <row r="561" spans="1:10" x14ac:dyDescent="0.25">
      <c r="A561" s="127" t="s">
        <v>9470</v>
      </c>
      <c r="B561" s="127" t="s">
        <v>7466</v>
      </c>
      <c r="C561" s="128" cm="1">
        <f t="array" ref="C561">IF(ROW() &lt; ROW(INDEX(persons[resource_ID],ROWS(persons[resource_ID]))), COUNTIF(INDEX(persons[resource_ID],1):persons[[#This Row],[resource_ID]],persons[[#This Row],[resource_ID]]), "")</f>
        <v>65</v>
      </c>
      <c r="D561" s="128" t="s">
        <v>9166</v>
      </c>
      <c r="E561" s="127" t="s">
        <v>9167</v>
      </c>
      <c r="F561" s="127" t="s">
        <v>9168</v>
      </c>
      <c r="G561" s="127"/>
      <c r="H561" s="127"/>
      <c r="I561" s="127"/>
      <c r="J561" s="127"/>
    </row>
    <row r="562" spans="1:10" x14ac:dyDescent="0.25">
      <c r="A562" s="127" t="s">
        <v>9470</v>
      </c>
      <c r="B562" s="127" t="s">
        <v>7466</v>
      </c>
      <c r="C562" s="128" cm="1">
        <f t="array" ref="C562">IF(ROW() &lt; ROW(INDEX(persons[resource_ID],ROWS(persons[resource_ID]))), COUNTIF(INDEX(persons[resource_ID],1):persons[[#This Row],[resource_ID]],persons[[#This Row],[resource_ID]]), "")</f>
        <v>66</v>
      </c>
      <c r="D562" s="129" t="s">
        <v>9170</v>
      </c>
      <c r="E562" s="127" t="s">
        <v>9167</v>
      </c>
      <c r="F562" s="127" t="s">
        <v>9168</v>
      </c>
      <c r="G562" s="127"/>
      <c r="H562" s="127"/>
      <c r="I562" s="127"/>
      <c r="J562" s="127"/>
    </row>
    <row r="563" spans="1:10" x14ac:dyDescent="0.25">
      <c r="A563" s="127" t="s">
        <v>9470</v>
      </c>
      <c r="B563" s="127" t="s">
        <v>7466</v>
      </c>
      <c r="C563" s="128" cm="1">
        <f t="array" ref="C563">IF(ROW() &lt; ROW(INDEX(persons[resource_ID],ROWS(persons[resource_ID]))), COUNTIF(INDEX(persons[resource_ID],1):persons[[#This Row],[resource_ID]],persons[[#This Row],[resource_ID]]), "")</f>
        <v>67</v>
      </c>
      <c r="D563" s="128" t="s">
        <v>9173</v>
      </c>
      <c r="E563" s="127" t="s">
        <v>9171</v>
      </c>
      <c r="F563" s="127" t="s">
        <v>9172</v>
      </c>
      <c r="G563" s="127"/>
      <c r="H563" s="127"/>
      <c r="I563" s="127"/>
      <c r="J563" s="127"/>
    </row>
    <row r="564" spans="1:10" x14ac:dyDescent="0.25">
      <c r="A564" s="127" t="s">
        <v>9470</v>
      </c>
      <c r="B564" s="127" t="s">
        <v>7466</v>
      </c>
      <c r="C564" s="128" cm="1">
        <f t="array" ref="C564">IF(ROW() &lt; ROW(INDEX(persons[resource_ID],ROWS(persons[resource_ID]))), COUNTIF(INDEX(persons[resource_ID],1):persons[[#This Row],[resource_ID]],persons[[#This Row],[resource_ID]]), "")</f>
        <v>68</v>
      </c>
      <c r="D564" s="129" t="s">
        <v>9066</v>
      </c>
      <c r="E564" s="127" t="s">
        <v>9174</v>
      </c>
      <c r="F564" s="127" t="s">
        <v>9175</v>
      </c>
      <c r="G564" s="127"/>
      <c r="H564" s="127"/>
      <c r="I564" s="127"/>
      <c r="J564" s="127"/>
    </row>
    <row r="565" spans="1:10" x14ac:dyDescent="0.25">
      <c r="A565" s="127" t="s">
        <v>9470</v>
      </c>
      <c r="B565" s="127" t="s">
        <v>7466</v>
      </c>
      <c r="C565" s="128" cm="1">
        <f t="array" ref="C565">IF(ROW() &lt; ROW(INDEX(persons[resource_ID],ROWS(persons[resource_ID]))), COUNTIF(INDEX(persons[resource_ID],1):persons[[#This Row],[resource_ID]],persons[[#This Row],[resource_ID]]), "")</f>
        <v>69</v>
      </c>
      <c r="D565" s="128" t="s">
        <v>9173</v>
      </c>
      <c r="E565" s="127"/>
      <c r="F565" s="127"/>
      <c r="G565" s="127"/>
      <c r="H565" s="127"/>
      <c r="I565" s="127"/>
      <c r="J565" s="127"/>
    </row>
    <row r="566" spans="1:10" x14ac:dyDescent="0.25">
      <c r="A566" s="127" t="s">
        <v>9470</v>
      </c>
      <c r="B566" s="127" t="s">
        <v>7466</v>
      </c>
      <c r="C566" s="128" cm="1">
        <f t="array" ref="C566">IF(ROW() &lt; ROW(INDEX(persons[resource_ID],ROWS(persons[resource_ID]))), COUNTIF(INDEX(persons[resource_ID],1):persons[[#This Row],[resource_ID]],persons[[#This Row],[resource_ID]]), "")</f>
        <v>70</v>
      </c>
      <c r="D566" s="129" t="s">
        <v>9165</v>
      </c>
      <c r="E566" s="127" t="s">
        <v>9176</v>
      </c>
      <c r="F566" s="127" t="s">
        <v>9172</v>
      </c>
      <c r="G566" s="127"/>
      <c r="H566" s="127"/>
      <c r="I566" s="127"/>
      <c r="J566" s="127"/>
    </row>
    <row r="567" spans="1:10" x14ac:dyDescent="0.25">
      <c r="A567" s="127" t="s">
        <v>9470</v>
      </c>
      <c r="B567" s="127" t="s">
        <v>7466</v>
      </c>
      <c r="C567" s="128" cm="1">
        <f t="array" ref="C567">IF(ROW() &lt; ROW(INDEX(persons[resource_ID],ROWS(persons[resource_ID]))), COUNTIF(INDEX(persons[resource_ID],1):persons[[#This Row],[resource_ID]],persons[[#This Row],[resource_ID]]), "")</f>
        <v>71</v>
      </c>
      <c r="D567" s="128" t="s">
        <v>9170</v>
      </c>
      <c r="E567" s="127" t="s">
        <v>9177</v>
      </c>
      <c r="F567" s="127" t="s">
        <v>9178</v>
      </c>
      <c r="G567" s="127"/>
      <c r="H567" s="127"/>
      <c r="I567" s="127"/>
      <c r="J567" s="127"/>
    </row>
    <row r="568" spans="1:10" x14ac:dyDescent="0.25">
      <c r="A568" s="127" t="s">
        <v>9470</v>
      </c>
      <c r="B568" s="127" t="s">
        <v>7466</v>
      </c>
      <c r="C568" s="128" cm="1">
        <f t="array" ref="C568">IF(ROW() &lt; ROW(INDEX(persons[resource_ID],ROWS(persons[resource_ID]))), COUNTIF(INDEX(persons[resource_ID],1):persons[[#This Row],[resource_ID]],persons[[#This Row],[resource_ID]]), "")</f>
        <v>72</v>
      </c>
      <c r="D568" s="129" t="s">
        <v>9016</v>
      </c>
      <c r="E568" s="127" t="s">
        <v>9179</v>
      </c>
      <c r="F568" s="127" t="s">
        <v>9180</v>
      </c>
      <c r="G568" s="127"/>
      <c r="H568" s="127"/>
      <c r="I568" s="127" t="s">
        <v>9211</v>
      </c>
      <c r="J568" s="127"/>
    </row>
    <row r="569" spans="1:10" x14ac:dyDescent="0.25">
      <c r="A569" s="127" t="s">
        <v>9471</v>
      </c>
      <c r="B569" s="127" t="s">
        <v>7466</v>
      </c>
      <c r="C569" s="128" cm="1">
        <f t="array" ref="C569">IF(ROW() &lt; ROW(INDEX(persons[resource_ID],ROWS(persons[resource_ID]))), COUNTIF(INDEX(persons[resource_ID],1):persons[[#This Row],[resource_ID]],persons[[#This Row],[resource_ID]]), "")</f>
        <v>1</v>
      </c>
      <c r="D569" s="128" t="s">
        <v>9016</v>
      </c>
      <c r="E569" s="127" t="s">
        <v>9017</v>
      </c>
      <c r="F569" s="127" t="s">
        <v>9018</v>
      </c>
      <c r="G569" s="127"/>
      <c r="H569" s="127"/>
      <c r="I569" s="127"/>
      <c r="J569" s="127"/>
    </row>
    <row r="570" spans="1:10" x14ac:dyDescent="0.25">
      <c r="A570" s="127" t="s">
        <v>9471</v>
      </c>
      <c r="B570" s="127" t="s">
        <v>7466</v>
      </c>
      <c r="C570" s="128" cm="1">
        <f t="array" ref="C570">IF(ROW() &lt; ROW(INDEX(persons[resource_ID],ROWS(persons[resource_ID]))), COUNTIF(INDEX(persons[resource_ID],1):persons[[#This Row],[resource_ID]],persons[[#This Row],[resource_ID]]), "")</f>
        <v>2</v>
      </c>
      <c r="D570" s="129" t="s">
        <v>9019</v>
      </c>
      <c r="E570" s="127" t="s">
        <v>9021</v>
      </c>
      <c r="F570" s="127" t="s">
        <v>3646</v>
      </c>
      <c r="G570" s="127"/>
      <c r="H570" s="127"/>
      <c r="I570" s="127"/>
      <c r="J570" s="127"/>
    </row>
    <row r="571" spans="1:10" x14ac:dyDescent="0.25">
      <c r="A571" s="127" t="s">
        <v>9471</v>
      </c>
      <c r="B571" s="127" t="s">
        <v>7466</v>
      </c>
      <c r="C571" s="128" cm="1">
        <f t="array" ref="C571">IF(ROW() &lt; ROW(INDEX(persons[resource_ID],ROWS(persons[resource_ID]))), COUNTIF(INDEX(persons[resource_ID],1):persons[[#This Row],[resource_ID]],persons[[#This Row],[resource_ID]]), "")</f>
        <v>3</v>
      </c>
      <c r="D571" s="128" t="s">
        <v>9020</v>
      </c>
      <c r="E571" s="127" t="s">
        <v>9022</v>
      </c>
      <c r="F571" s="127" t="s">
        <v>9023</v>
      </c>
      <c r="G571" s="127"/>
      <c r="H571" s="127"/>
      <c r="I571" s="127"/>
      <c r="J571" s="127"/>
    </row>
    <row r="572" spans="1:10" x14ac:dyDescent="0.25">
      <c r="A572" s="127" t="s">
        <v>9471</v>
      </c>
      <c r="B572" s="127" t="s">
        <v>7466</v>
      </c>
      <c r="C572" s="128" cm="1">
        <f t="array" ref="C572">IF(ROW() &lt; ROW(INDEX(persons[resource_ID],ROWS(persons[resource_ID]))), COUNTIF(INDEX(persons[resource_ID],1):persons[[#This Row],[resource_ID]],persons[[#This Row],[resource_ID]]), "")</f>
        <v>4</v>
      </c>
      <c r="D572" s="129" t="s">
        <v>9024</v>
      </c>
      <c r="E572" s="127" t="s">
        <v>9026</v>
      </c>
      <c r="F572" s="127" t="s">
        <v>9027</v>
      </c>
      <c r="G572" s="127"/>
      <c r="H572" s="127"/>
      <c r="I572" s="127"/>
      <c r="J572" s="127"/>
    </row>
    <row r="573" spans="1:10" x14ac:dyDescent="0.25">
      <c r="A573" s="127" t="s">
        <v>9471</v>
      </c>
      <c r="B573" s="127" t="s">
        <v>7466</v>
      </c>
      <c r="C573" s="128" cm="1">
        <f t="array" ref="C573">IF(ROW() &lt; ROW(INDEX(persons[resource_ID],ROWS(persons[resource_ID]))), COUNTIF(INDEX(persons[resource_ID],1):persons[[#This Row],[resource_ID]],persons[[#This Row],[resource_ID]]), "")</f>
        <v>5</v>
      </c>
      <c r="D573" s="128" t="s">
        <v>9025</v>
      </c>
      <c r="E573" s="127" t="s">
        <v>9026</v>
      </c>
      <c r="F573" s="127" t="s">
        <v>9027</v>
      </c>
      <c r="G573" s="127"/>
      <c r="H573" s="127"/>
      <c r="I573" s="127"/>
      <c r="J573" s="127"/>
    </row>
    <row r="574" spans="1:10" x14ac:dyDescent="0.25">
      <c r="A574" s="127" t="s">
        <v>9471</v>
      </c>
      <c r="B574" s="127" t="s">
        <v>7466</v>
      </c>
      <c r="C574" s="128" cm="1">
        <f t="array" ref="C574">IF(ROW() &lt; ROW(INDEX(persons[resource_ID],ROWS(persons[resource_ID]))), COUNTIF(INDEX(persons[resource_ID],1):persons[[#This Row],[resource_ID]],persons[[#This Row],[resource_ID]]), "")</f>
        <v>6</v>
      </c>
      <c r="D574" s="129" t="s">
        <v>9025</v>
      </c>
      <c r="E574" s="127" t="s">
        <v>9029</v>
      </c>
      <c r="F574" s="127" t="s">
        <v>9030</v>
      </c>
      <c r="G574" s="127"/>
      <c r="H574" s="127"/>
      <c r="I574" s="127"/>
      <c r="J574" s="127"/>
    </row>
    <row r="575" spans="1:10" x14ac:dyDescent="0.25">
      <c r="A575" s="127" t="s">
        <v>9471</v>
      </c>
      <c r="B575" s="127" t="s">
        <v>7466</v>
      </c>
      <c r="C575" s="128" cm="1">
        <f t="array" ref="C575">IF(ROW() &lt; ROW(INDEX(persons[resource_ID],ROWS(persons[resource_ID]))), COUNTIF(INDEX(persons[resource_ID],1):persons[[#This Row],[resource_ID]],persons[[#This Row],[resource_ID]]), "")</f>
        <v>7</v>
      </c>
      <c r="D575" s="128" t="s">
        <v>9028</v>
      </c>
      <c r="E575" s="127" t="s">
        <v>9029</v>
      </c>
      <c r="F575" s="127" t="s">
        <v>9030</v>
      </c>
      <c r="G575" s="127"/>
      <c r="H575" s="127"/>
      <c r="I575" s="127"/>
      <c r="J575" s="127"/>
    </row>
    <row r="576" spans="1:10" x14ac:dyDescent="0.25">
      <c r="A576" s="127" t="s">
        <v>9471</v>
      </c>
      <c r="B576" s="127" t="s">
        <v>7466</v>
      </c>
      <c r="C576" s="128" cm="1">
        <f t="array" ref="C576">IF(ROW() &lt; ROW(INDEX(persons[resource_ID],ROWS(persons[resource_ID]))), COUNTIF(INDEX(persons[resource_ID],1):persons[[#This Row],[resource_ID]],persons[[#This Row],[resource_ID]]), "")</f>
        <v>8</v>
      </c>
      <c r="D576" s="129" t="s">
        <v>9019</v>
      </c>
      <c r="E576" s="127" t="s">
        <v>9031</v>
      </c>
      <c r="F576" s="127" t="s">
        <v>9032</v>
      </c>
      <c r="G576" s="127"/>
      <c r="H576" s="127"/>
      <c r="I576" s="127"/>
      <c r="J576" s="127"/>
    </row>
    <row r="577" spans="1:10" x14ac:dyDescent="0.25">
      <c r="A577" s="127" t="s">
        <v>9471</v>
      </c>
      <c r="B577" s="127" t="s">
        <v>7466</v>
      </c>
      <c r="C577" s="128" cm="1">
        <f t="array" ref="C577">IF(ROW() &lt; ROW(INDEX(persons[resource_ID],ROWS(persons[resource_ID]))), COUNTIF(INDEX(persons[resource_ID],1):persons[[#This Row],[resource_ID]],persons[[#This Row],[resource_ID]]), "")</f>
        <v>9</v>
      </c>
      <c r="D577" s="128" t="s">
        <v>9033</v>
      </c>
      <c r="E577" s="127" t="s">
        <v>9037</v>
      </c>
      <c r="F577" s="127" t="s">
        <v>9038</v>
      </c>
      <c r="G577" s="127"/>
      <c r="H577" s="127"/>
      <c r="I577" s="127"/>
      <c r="J577" s="127"/>
    </row>
    <row r="578" spans="1:10" x14ac:dyDescent="0.25">
      <c r="A578" s="127" t="s">
        <v>9471</v>
      </c>
      <c r="B578" s="127" t="s">
        <v>7466</v>
      </c>
      <c r="C578" s="128" cm="1">
        <f t="array" ref="C578">IF(ROW() &lt; ROW(INDEX(persons[resource_ID],ROWS(persons[resource_ID]))), COUNTIF(INDEX(persons[resource_ID],1):persons[[#This Row],[resource_ID]],persons[[#This Row],[resource_ID]]), "")</f>
        <v>10</v>
      </c>
      <c r="D578" s="129" t="s">
        <v>9034</v>
      </c>
      <c r="E578" s="127" t="s">
        <v>9039</v>
      </c>
      <c r="F578" s="127" t="s">
        <v>9041</v>
      </c>
      <c r="G578" s="127" t="s">
        <v>9040</v>
      </c>
      <c r="H578" s="127"/>
      <c r="I578" s="127"/>
      <c r="J578" s="127"/>
    </row>
    <row r="579" spans="1:10" x14ac:dyDescent="0.25">
      <c r="A579" s="127" t="s">
        <v>9471</v>
      </c>
      <c r="B579" s="127" t="s">
        <v>7466</v>
      </c>
      <c r="C579" s="128" cm="1">
        <f t="array" ref="C579">IF(ROW() &lt; ROW(INDEX(persons[resource_ID],ROWS(persons[resource_ID]))), COUNTIF(INDEX(persons[resource_ID],1):persons[[#This Row],[resource_ID]],persons[[#This Row],[resource_ID]]), "")</f>
        <v>11</v>
      </c>
      <c r="D579" s="128" t="s">
        <v>9035</v>
      </c>
      <c r="E579" s="127" t="s">
        <v>9039</v>
      </c>
      <c r="F579" s="127" t="s">
        <v>9041</v>
      </c>
      <c r="G579" s="127" t="s">
        <v>9040</v>
      </c>
      <c r="H579" s="127"/>
      <c r="I579" s="127"/>
      <c r="J579" s="127"/>
    </row>
    <row r="580" spans="1:10" x14ac:dyDescent="0.25">
      <c r="A580" s="127" t="s">
        <v>9471</v>
      </c>
      <c r="B580" s="127" t="s">
        <v>7466</v>
      </c>
      <c r="C580" s="128" cm="1">
        <f t="array" ref="C580">IF(ROW() &lt; ROW(INDEX(persons[resource_ID],ROWS(persons[resource_ID]))), COUNTIF(INDEX(persons[resource_ID],1):persons[[#This Row],[resource_ID]],persons[[#This Row],[resource_ID]]), "")</f>
        <v>12</v>
      </c>
      <c r="D580" s="129" t="s">
        <v>9036</v>
      </c>
      <c r="E580" s="127" t="s">
        <v>9039</v>
      </c>
      <c r="F580" s="127" t="s">
        <v>9041</v>
      </c>
      <c r="G580" s="127" t="s">
        <v>9040</v>
      </c>
      <c r="H580" s="127"/>
      <c r="I580" s="127"/>
      <c r="J580" s="127"/>
    </row>
    <row r="581" spans="1:10" x14ac:dyDescent="0.25">
      <c r="A581" s="127" t="s">
        <v>9471</v>
      </c>
      <c r="B581" s="127" t="s">
        <v>7466</v>
      </c>
      <c r="C581" s="128" cm="1">
        <f t="array" ref="C581">IF(ROW() &lt; ROW(INDEX(persons[resource_ID],ROWS(persons[resource_ID]))), COUNTIF(INDEX(persons[resource_ID],1):persons[[#This Row],[resource_ID]],persons[[#This Row],[resource_ID]]), "")</f>
        <v>13</v>
      </c>
      <c r="D581" s="128" t="s">
        <v>9045</v>
      </c>
      <c r="E581" s="127" t="s">
        <v>9042</v>
      </c>
      <c r="F581" s="127" t="s">
        <v>9044</v>
      </c>
      <c r="G581" s="127" t="s">
        <v>9043</v>
      </c>
      <c r="H581" s="127"/>
      <c r="I581" s="127"/>
      <c r="J581" s="127"/>
    </row>
    <row r="582" spans="1:10" x14ac:dyDescent="0.25">
      <c r="A582" s="127" t="s">
        <v>9471</v>
      </c>
      <c r="B582" s="127" t="s">
        <v>7466</v>
      </c>
      <c r="C582" s="128" cm="1">
        <f t="array" ref="C582">IF(ROW() &lt; ROW(INDEX(persons[resource_ID],ROWS(persons[resource_ID]))), COUNTIF(INDEX(persons[resource_ID],1):persons[[#This Row],[resource_ID]],persons[[#This Row],[resource_ID]]), "")</f>
        <v>14</v>
      </c>
      <c r="D582" s="129" t="s">
        <v>9024</v>
      </c>
      <c r="E582" s="127" t="s">
        <v>9046</v>
      </c>
      <c r="F582" s="127" t="s">
        <v>9047</v>
      </c>
      <c r="G582" s="127"/>
      <c r="H582" s="127"/>
      <c r="I582" s="127"/>
      <c r="J582" s="127"/>
    </row>
    <row r="583" spans="1:10" x14ac:dyDescent="0.25">
      <c r="A583" s="127" t="s">
        <v>9471</v>
      </c>
      <c r="B583" s="127" t="s">
        <v>7466</v>
      </c>
      <c r="C583" s="128" cm="1">
        <f t="array" ref="C583">IF(ROW() &lt; ROW(INDEX(persons[resource_ID],ROWS(persons[resource_ID]))), COUNTIF(INDEX(persons[resource_ID],1):persons[[#This Row],[resource_ID]],persons[[#This Row],[resource_ID]]), "")</f>
        <v>15</v>
      </c>
      <c r="D583" s="128" t="s">
        <v>9025</v>
      </c>
      <c r="E583" s="127" t="s">
        <v>9046</v>
      </c>
      <c r="F583" s="127" t="s">
        <v>9047</v>
      </c>
      <c r="G583" s="127"/>
      <c r="H583" s="127"/>
      <c r="I583" s="127"/>
      <c r="J583" s="127"/>
    </row>
    <row r="584" spans="1:10" x14ac:dyDescent="0.25">
      <c r="A584" s="127" t="s">
        <v>9471</v>
      </c>
      <c r="B584" s="127" t="s">
        <v>7466</v>
      </c>
      <c r="C584" s="128" cm="1">
        <f t="array" ref="C584">IF(ROW() &lt; ROW(INDEX(persons[resource_ID],ROWS(persons[resource_ID]))), COUNTIF(INDEX(persons[resource_ID],1):persons[[#This Row],[resource_ID]],persons[[#This Row],[resource_ID]]), "")</f>
        <v>16</v>
      </c>
      <c r="D584" s="129" t="s">
        <v>9050</v>
      </c>
      <c r="E584" s="127" t="s">
        <v>9048</v>
      </c>
      <c r="F584" s="127" t="s">
        <v>9049</v>
      </c>
      <c r="G584" s="127"/>
      <c r="H584" s="127"/>
      <c r="I584" s="127"/>
      <c r="J584" s="127"/>
    </row>
    <row r="585" spans="1:10" x14ac:dyDescent="0.25">
      <c r="A585" s="127" t="s">
        <v>9471</v>
      </c>
      <c r="B585" s="127" t="s">
        <v>7466</v>
      </c>
      <c r="C585" s="128" cm="1">
        <f t="array" ref="C585">IF(ROW() &lt; ROW(INDEX(persons[resource_ID],ROWS(persons[resource_ID]))), COUNTIF(INDEX(persons[resource_ID],1):persons[[#This Row],[resource_ID]],persons[[#This Row],[resource_ID]]), "")</f>
        <v>17</v>
      </c>
      <c r="D585" s="128" t="s">
        <v>9051</v>
      </c>
      <c r="E585" s="127" t="s">
        <v>9048</v>
      </c>
      <c r="F585" s="127" t="s">
        <v>9049</v>
      </c>
      <c r="G585" s="127"/>
      <c r="H585" s="127"/>
      <c r="I585" s="127"/>
      <c r="J585" s="127"/>
    </row>
    <row r="586" spans="1:10" x14ac:dyDescent="0.25">
      <c r="A586" s="127" t="s">
        <v>9471</v>
      </c>
      <c r="B586" s="127" t="s">
        <v>7466</v>
      </c>
      <c r="C586" s="128" cm="1">
        <f t="array" ref="C586">IF(ROW() &lt; ROW(INDEX(persons[resource_ID],ROWS(persons[resource_ID]))), COUNTIF(INDEX(persons[resource_ID],1):persons[[#This Row],[resource_ID]],persons[[#This Row],[resource_ID]]), "")</f>
        <v>18</v>
      </c>
      <c r="D586" s="129" t="s">
        <v>9056</v>
      </c>
      <c r="E586" s="128" t="s">
        <v>9053</v>
      </c>
      <c r="F586" s="127" t="s">
        <v>9055</v>
      </c>
      <c r="G586" s="127" t="s">
        <v>9054</v>
      </c>
      <c r="H586" s="127"/>
      <c r="I586" s="127"/>
      <c r="J586" s="127"/>
    </row>
    <row r="587" spans="1:10" x14ac:dyDescent="0.25">
      <c r="A587" s="127" t="s">
        <v>9471</v>
      </c>
      <c r="B587" s="127" t="s">
        <v>7466</v>
      </c>
      <c r="C587" s="128" cm="1">
        <f t="array" ref="C587">IF(ROW() &lt; ROW(INDEX(persons[resource_ID],ROWS(persons[resource_ID]))), COUNTIF(INDEX(persons[resource_ID],1):persons[[#This Row],[resource_ID]],persons[[#This Row],[resource_ID]]), "")</f>
        <v>19</v>
      </c>
      <c r="D587" s="128" t="s">
        <v>9057</v>
      </c>
      <c r="E587" s="127" t="s">
        <v>9052</v>
      </c>
      <c r="F587" s="127" t="s">
        <v>8571</v>
      </c>
      <c r="G587" s="127"/>
      <c r="H587" s="127"/>
      <c r="I587" s="127"/>
      <c r="J587" s="127"/>
    </row>
    <row r="588" spans="1:10" x14ac:dyDescent="0.25">
      <c r="A588" s="127" t="s">
        <v>9471</v>
      </c>
      <c r="B588" s="127" t="s">
        <v>7466</v>
      </c>
      <c r="C588" s="128" cm="1">
        <f t="array" ref="C588">IF(ROW() &lt; ROW(INDEX(persons[resource_ID],ROWS(persons[resource_ID]))), COUNTIF(INDEX(persons[resource_ID],1):persons[[#This Row],[resource_ID]],persons[[#This Row],[resource_ID]]), "")</f>
        <v>20</v>
      </c>
      <c r="D588" s="129" t="s">
        <v>9058</v>
      </c>
      <c r="E588" s="127" t="s">
        <v>9052</v>
      </c>
      <c r="F588" s="127" t="s">
        <v>8571</v>
      </c>
      <c r="G588" s="127"/>
      <c r="H588" s="127"/>
      <c r="I588" s="127"/>
      <c r="J588" s="127"/>
    </row>
    <row r="589" spans="1:10" x14ac:dyDescent="0.25">
      <c r="A589" s="127" t="s">
        <v>9471</v>
      </c>
      <c r="B589" s="127" t="s">
        <v>7466</v>
      </c>
      <c r="C589" s="128" cm="1">
        <f t="array" ref="C589">IF(ROW() &lt; ROW(INDEX(persons[resource_ID],ROWS(persons[resource_ID]))), COUNTIF(INDEX(persons[resource_ID],1):persons[[#This Row],[resource_ID]],persons[[#This Row],[resource_ID]]), "")</f>
        <v>21</v>
      </c>
      <c r="D589" s="128" t="s">
        <v>9062</v>
      </c>
      <c r="E589" s="127" t="s">
        <v>9059</v>
      </c>
      <c r="F589" s="127" t="s">
        <v>9061</v>
      </c>
      <c r="G589" s="127" t="s">
        <v>9060</v>
      </c>
      <c r="H589" s="127"/>
      <c r="I589" s="127"/>
      <c r="J589" s="127"/>
    </row>
    <row r="590" spans="1:10" x14ac:dyDescent="0.25">
      <c r="A590" s="127" t="s">
        <v>9471</v>
      </c>
      <c r="B590" s="127" t="s">
        <v>7466</v>
      </c>
      <c r="C590" s="128" cm="1">
        <f t="array" ref="C590">IF(ROW() &lt; ROW(INDEX(persons[resource_ID],ROWS(persons[resource_ID]))), COUNTIF(INDEX(persons[resource_ID],1):persons[[#This Row],[resource_ID]],persons[[#This Row],[resource_ID]]), "")</f>
        <v>22</v>
      </c>
      <c r="D590" s="129" t="s">
        <v>9067</v>
      </c>
      <c r="E590" s="127" t="s">
        <v>9063</v>
      </c>
      <c r="F590" s="127" t="s">
        <v>9065</v>
      </c>
      <c r="G590" s="127" t="s">
        <v>9064</v>
      </c>
      <c r="H590" s="127"/>
      <c r="I590" s="127"/>
      <c r="J590" s="127"/>
    </row>
    <row r="591" spans="1:10" x14ac:dyDescent="0.25">
      <c r="A591" s="127" t="s">
        <v>9471</v>
      </c>
      <c r="B591" s="127" t="s">
        <v>7466</v>
      </c>
      <c r="C591" s="128" cm="1">
        <f t="array" ref="C591">IF(ROW() &lt; ROW(INDEX(persons[resource_ID],ROWS(persons[resource_ID]))), COUNTIF(INDEX(persons[resource_ID],1):persons[[#This Row],[resource_ID]],persons[[#This Row],[resource_ID]]), "")</f>
        <v>23</v>
      </c>
      <c r="D591" s="128" t="s">
        <v>9066</v>
      </c>
      <c r="E591" s="127" t="s">
        <v>8569</v>
      </c>
      <c r="F591" s="127" t="s">
        <v>9068</v>
      </c>
      <c r="G591" s="127"/>
      <c r="H591" s="127"/>
      <c r="I591" s="127"/>
      <c r="J591" s="127"/>
    </row>
    <row r="592" spans="1:10" x14ac:dyDescent="0.25">
      <c r="A592" s="127" t="s">
        <v>9471</v>
      </c>
      <c r="B592" s="127" t="s">
        <v>7466</v>
      </c>
      <c r="C592" s="128" cm="1">
        <f t="array" ref="C592">IF(ROW() &lt; ROW(INDEX(persons[resource_ID],ROWS(persons[resource_ID]))), COUNTIF(INDEX(persons[resource_ID],1):persons[[#This Row],[resource_ID]],persons[[#This Row],[resource_ID]]), "")</f>
        <v>24</v>
      </c>
      <c r="D592" s="129" t="s">
        <v>9069</v>
      </c>
      <c r="E592" s="127" t="s">
        <v>9072</v>
      </c>
      <c r="F592" s="127" t="s">
        <v>8973</v>
      </c>
      <c r="G592" s="127"/>
      <c r="H592" s="127"/>
      <c r="I592" s="127"/>
      <c r="J592" s="127"/>
    </row>
    <row r="593" spans="1:10" x14ac:dyDescent="0.25">
      <c r="A593" s="127" t="s">
        <v>9471</v>
      </c>
      <c r="B593" s="127" t="s">
        <v>7466</v>
      </c>
      <c r="C593" s="128" cm="1">
        <f t="array" ref="C593">IF(ROW() &lt; ROW(INDEX(persons[resource_ID],ROWS(persons[resource_ID]))), COUNTIF(INDEX(persons[resource_ID],1):persons[[#This Row],[resource_ID]],persons[[#This Row],[resource_ID]]), "")</f>
        <v>25</v>
      </c>
      <c r="D593" s="128" t="s">
        <v>9070</v>
      </c>
      <c r="E593" s="127" t="s">
        <v>9073</v>
      </c>
      <c r="F593" s="127" t="s">
        <v>9074</v>
      </c>
      <c r="G593" s="127"/>
      <c r="H593" s="127"/>
      <c r="I593" s="127"/>
      <c r="J593" s="127"/>
    </row>
    <row r="594" spans="1:10" x14ac:dyDescent="0.25">
      <c r="A594" s="127" t="s">
        <v>9471</v>
      </c>
      <c r="B594" s="127" t="s">
        <v>7466</v>
      </c>
      <c r="C594" s="128" cm="1">
        <f t="array" ref="C594">IF(ROW() &lt; ROW(INDEX(persons[resource_ID],ROWS(persons[resource_ID]))), COUNTIF(INDEX(persons[resource_ID],1):persons[[#This Row],[resource_ID]],persons[[#This Row],[resource_ID]]), "")</f>
        <v>26</v>
      </c>
      <c r="D594" s="129" t="s">
        <v>9025</v>
      </c>
      <c r="E594" s="127" t="s">
        <v>9075</v>
      </c>
      <c r="F594" s="127" t="s">
        <v>9077</v>
      </c>
      <c r="G594" s="127" t="s">
        <v>9076</v>
      </c>
      <c r="H594" s="127"/>
      <c r="I594" s="127"/>
      <c r="J594" s="127"/>
    </row>
    <row r="595" spans="1:10" x14ac:dyDescent="0.25">
      <c r="A595" s="127" t="s">
        <v>9471</v>
      </c>
      <c r="B595" s="127" t="s">
        <v>7466</v>
      </c>
      <c r="C595" s="128" cm="1">
        <f t="array" ref="C595">IF(ROW() &lt; ROW(INDEX(persons[resource_ID],ROWS(persons[resource_ID]))), COUNTIF(INDEX(persons[resource_ID],1):persons[[#This Row],[resource_ID]],persons[[#This Row],[resource_ID]]), "")</f>
        <v>27</v>
      </c>
      <c r="D595" s="128" t="s">
        <v>9071</v>
      </c>
      <c r="E595" s="127" t="s">
        <v>9078</v>
      </c>
      <c r="F595" s="127" t="s">
        <v>9079</v>
      </c>
      <c r="G595" s="127"/>
      <c r="H595" s="127"/>
      <c r="I595" s="127"/>
      <c r="J595" s="127"/>
    </row>
    <row r="596" spans="1:10" x14ac:dyDescent="0.25">
      <c r="A596" s="127" t="s">
        <v>9471</v>
      </c>
      <c r="B596" s="127" t="s">
        <v>7466</v>
      </c>
      <c r="C596" s="128" cm="1">
        <f t="array" ref="C596">IF(ROW() &lt; ROW(INDEX(persons[resource_ID],ROWS(persons[resource_ID]))), COUNTIF(INDEX(persons[resource_ID],1):persons[[#This Row],[resource_ID]],persons[[#This Row],[resource_ID]]), "")</f>
        <v>28</v>
      </c>
      <c r="D596" s="129" t="s">
        <v>9080</v>
      </c>
      <c r="E596" s="127" t="s">
        <v>9081</v>
      </c>
      <c r="F596" s="127" t="s">
        <v>9082</v>
      </c>
      <c r="G596" s="127"/>
      <c r="H596" s="127"/>
      <c r="I596" s="127"/>
      <c r="J596" s="127"/>
    </row>
    <row r="597" spans="1:10" x14ac:dyDescent="0.25">
      <c r="A597" s="127" t="s">
        <v>9471</v>
      </c>
      <c r="B597" s="127" t="s">
        <v>7466</v>
      </c>
      <c r="C597" s="128" cm="1">
        <f t="array" ref="C597">IF(ROW() &lt; ROW(INDEX(persons[resource_ID],ROWS(persons[resource_ID]))), COUNTIF(INDEX(persons[resource_ID],1):persons[[#This Row],[resource_ID]],persons[[#This Row],[resource_ID]]), "")</f>
        <v>29</v>
      </c>
      <c r="D597" s="128" t="s">
        <v>9024</v>
      </c>
      <c r="E597" s="127" t="s">
        <v>9083</v>
      </c>
      <c r="F597" s="127" t="s">
        <v>9084</v>
      </c>
      <c r="G597" s="127"/>
      <c r="H597" s="127"/>
      <c r="I597" s="127"/>
      <c r="J597" s="127"/>
    </row>
    <row r="598" spans="1:10" x14ac:dyDescent="0.25">
      <c r="A598" s="127" t="s">
        <v>9471</v>
      </c>
      <c r="B598" s="127" t="s">
        <v>7466</v>
      </c>
      <c r="C598" s="128" cm="1">
        <f t="array" ref="C598">IF(ROW() &lt; ROW(INDEX(persons[resource_ID],ROWS(persons[resource_ID]))), COUNTIF(INDEX(persons[resource_ID],1):persons[[#This Row],[resource_ID]],persons[[#This Row],[resource_ID]]), "")</f>
        <v>30</v>
      </c>
      <c r="D598" s="129" t="s">
        <v>9034</v>
      </c>
      <c r="E598" s="127" t="s">
        <v>9085</v>
      </c>
      <c r="F598" s="127" t="s">
        <v>9086</v>
      </c>
      <c r="G598" s="127"/>
      <c r="H598" s="127"/>
      <c r="I598" s="127"/>
      <c r="J598" s="127"/>
    </row>
    <row r="599" spans="1:10" x14ac:dyDescent="0.25">
      <c r="A599" s="127" t="s">
        <v>9471</v>
      </c>
      <c r="B599" s="127" t="s">
        <v>7466</v>
      </c>
      <c r="C599" s="128" cm="1">
        <f t="array" ref="C599">IF(ROW() &lt; ROW(INDEX(persons[resource_ID],ROWS(persons[resource_ID]))), COUNTIF(INDEX(persons[resource_ID],1):persons[[#This Row],[resource_ID]],persons[[#This Row],[resource_ID]]), "")</f>
        <v>31</v>
      </c>
      <c r="D599" s="128" t="s">
        <v>9071</v>
      </c>
      <c r="E599" s="127" t="s">
        <v>9087</v>
      </c>
      <c r="F599" s="127" t="s">
        <v>9088</v>
      </c>
      <c r="G599" s="127"/>
      <c r="H599" s="127"/>
      <c r="I599" s="127"/>
      <c r="J599" s="127"/>
    </row>
    <row r="600" spans="1:10" x14ac:dyDescent="0.25">
      <c r="A600" s="127" t="s">
        <v>9471</v>
      </c>
      <c r="B600" s="127" t="s">
        <v>7466</v>
      </c>
      <c r="C600" s="128" cm="1">
        <f t="array" ref="C600">IF(ROW() &lt; ROW(INDEX(persons[resource_ID],ROWS(persons[resource_ID]))), COUNTIF(INDEX(persons[resource_ID],1):persons[[#This Row],[resource_ID]],persons[[#This Row],[resource_ID]]), "")</f>
        <v>32</v>
      </c>
      <c r="D600" s="129" t="s">
        <v>9089</v>
      </c>
      <c r="E600" s="127" t="s">
        <v>9093</v>
      </c>
      <c r="F600" s="127" t="s">
        <v>9094</v>
      </c>
      <c r="G600" s="127"/>
      <c r="H600" s="127"/>
      <c r="I600" s="127"/>
      <c r="J600" s="127"/>
    </row>
    <row r="601" spans="1:10" x14ac:dyDescent="0.25">
      <c r="A601" s="127" t="s">
        <v>9471</v>
      </c>
      <c r="B601" s="127" t="s">
        <v>7466</v>
      </c>
      <c r="C601" s="128" cm="1">
        <f t="array" ref="C601">IF(ROW() &lt; ROW(INDEX(persons[resource_ID],ROWS(persons[resource_ID]))), COUNTIF(INDEX(persons[resource_ID],1):persons[[#This Row],[resource_ID]],persons[[#This Row],[resource_ID]]), "")</f>
        <v>33</v>
      </c>
      <c r="D601" s="128" t="s">
        <v>9090</v>
      </c>
      <c r="E601" s="127" t="s">
        <v>9095</v>
      </c>
      <c r="F601" s="127" t="s">
        <v>9096</v>
      </c>
      <c r="G601" s="127"/>
      <c r="H601" s="127"/>
      <c r="I601" s="127"/>
      <c r="J601" s="127"/>
    </row>
    <row r="602" spans="1:10" x14ac:dyDescent="0.25">
      <c r="A602" s="127" t="s">
        <v>9471</v>
      </c>
      <c r="B602" s="127" t="s">
        <v>7466</v>
      </c>
      <c r="C602" s="128" cm="1">
        <f t="array" ref="C602">IF(ROW() &lt; ROW(INDEX(persons[resource_ID],ROWS(persons[resource_ID]))), COUNTIF(INDEX(persons[resource_ID],1):persons[[#This Row],[resource_ID]],persons[[#This Row],[resource_ID]]), "")</f>
        <v>34</v>
      </c>
      <c r="D602" s="129" t="s">
        <v>9034</v>
      </c>
      <c r="E602" s="127" t="s">
        <v>9097</v>
      </c>
      <c r="F602" s="127" t="s">
        <v>8850</v>
      </c>
      <c r="G602" s="127"/>
      <c r="H602" s="127"/>
      <c r="I602" s="127"/>
      <c r="J602" s="127"/>
    </row>
    <row r="603" spans="1:10" x14ac:dyDescent="0.25">
      <c r="A603" s="127" t="s">
        <v>9471</v>
      </c>
      <c r="B603" s="127" t="s">
        <v>7466</v>
      </c>
      <c r="C603" s="128" cm="1">
        <f t="array" ref="C603">IF(ROW() &lt; ROW(INDEX(persons[resource_ID],ROWS(persons[resource_ID]))), COUNTIF(INDEX(persons[resource_ID],1):persons[[#This Row],[resource_ID]],persons[[#This Row],[resource_ID]]), "")</f>
        <v>35</v>
      </c>
      <c r="D603" s="128" t="s">
        <v>9091</v>
      </c>
      <c r="E603" s="127" t="s">
        <v>9097</v>
      </c>
      <c r="F603" s="127" t="s">
        <v>8850</v>
      </c>
      <c r="G603" s="127"/>
      <c r="H603" s="127"/>
      <c r="I603" s="127"/>
      <c r="J603" s="127"/>
    </row>
    <row r="604" spans="1:10" x14ac:dyDescent="0.25">
      <c r="A604" s="127" t="s">
        <v>9471</v>
      </c>
      <c r="B604" s="127" t="s">
        <v>7466</v>
      </c>
      <c r="C604" s="128" cm="1">
        <f t="array" ref="C604">IF(ROW() &lt; ROW(INDEX(persons[resource_ID],ROWS(persons[resource_ID]))), COUNTIF(INDEX(persons[resource_ID],1):persons[[#This Row],[resource_ID]],persons[[#This Row],[resource_ID]]), "")</f>
        <v>36</v>
      </c>
      <c r="D604" s="129" t="s">
        <v>9025</v>
      </c>
      <c r="E604" s="127" t="s">
        <v>9098</v>
      </c>
      <c r="F604" s="127" t="s">
        <v>9100</v>
      </c>
      <c r="G604" s="127" t="s">
        <v>9099</v>
      </c>
      <c r="H604" s="127"/>
      <c r="I604" s="127"/>
      <c r="J604" s="127"/>
    </row>
    <row r="605" spans="1:10" x14ac:dyDescent="0.25">
      <c r="A605" s="127" t="s">
        <v>9471</v>
      </c>
      <c r="B605" s="127" t="s">
        <v>7466</v>
      </c>
      <c r="C605" s="128" cm="1">
        <f t="array" ref="C605">IF(ROW() &lt; ROW(INDEX(persons[resource_ID],ROWS(persons[resource_ID]))), COUNTIF(INDEX(persons[resource_ID],1):persons[[#This Row],[resource_ID]],persons[[#This Row],[resource_ID]]), "")</f>
        <v>37</v>
      </c>
      <c r="D605" s="128" t="s">
        <v>9067</v>
      </c>
      <c r="E605" s="127" t="s">
        <v>9098</v>
      </c>
      <c r="F605" s="127" t="s">
        <v>9100</v>
      </c>
      <c r="G605" s="127" t="s">
        <v>9099</v>
      </c>
      <c r="H605" s="127"/>
      <c r="I605" s="127"/>
      <c r="J605" s="127"/>
    </row>
    <row r="606" spans="1:10" x14ac:dyDescent="0.25">
      <c r="A606" s="127" t="s">
        <v>9471</v>
      </c>
      <c r="B606" s="127" t="s">
        <v>7466</v>
      </c>
      <c r="C606" s="128" cm="1">
        <f t="array" ref="C606">IF(ROW() &lt; ROW(INDEX(persons[resource_ID],ROWS(persons[resource_ID]))), COUNTIF(INDEX(persons[resource_ID],1):persons[[#This Row],[resource_ID]],persons[[#This Row],[resource_ID]]), "")</f>
        <v>38</v>
      </c>
      <c r="D606" s="129" t="s">
        <v>9092</v>
      </c>
      <c r="E606" s="127" t="s">
        <v>9098</v>
      </c>
      <c r="F606" s="127" t="s">
        <v>9100</v>
      </c>
      <c r="G606" s="127" t="s">
        <v>9099</v>
      </c>
      <c r="H606" s="127"/>
      <c r="I606" s="127"/>
      <c r="J606" s="127"/>
    </row>
    <row r="607" spans="1:10" x14ac:dyDescent="0.25">
      <c r="A607" s="127" t="s">
        <v>9471</v>
      </c>
      <c r="B607" s="127" t="s">
        <v>7466</v>
      </c>
      <c r="C607" s="128" cm="1">
        <f t="array" ref="C607">IF(ROW() &lt; ROW(INDEX(persons[resource_ID],ROWS(persons[resource_ID]))), COUNTIF(INDEX(persons[resource_ID],1):persons[[#This Row],[resource_ID]],persons[[#This Row],[resource_ID]]), "")</f>
        <v>39</v>
      </c>
      <c r="D607" s="128" t="s">
        <v>9025</v>
      </c>
      <c r="E607" s="127" t="s">
        <v>9101</v>
      </c>
      <c r="F607" s="127"/>
      <c r="G607" s="127" t="s">
        <v>9102</v>
      </c>
      <c r="H607" s="127"/>
      <c r="I607" s="127"/>
      <c r="J607" s="127"/>
    </row>
    <row r="608" spans="1:10" x14ac:dyDescent="0.25">
      <c r="A608" s="127" t="s">
        <v>9471</v>
      </c>
      <c r="B608" s="127" t="s">
        <v>7466</v>
      </c>
      <c r="C608" s="128" cm="1">
        <f t="array" ref="C608">IF(ROW() &lt; ROW(INDEX(persons[resource_ID],ROWS(persons[resource_ID]))), COUNTIF(INDEX(persons[resource_ID],1):persons[[#This Row],[resource_ID]],persons[[#This Row],[resource_ID]]), "")</f>
        <v>40</v>
      </c>
      <c r="D608" s="129" t="s">
        <v>9092</v>
      </c>
      <c r="E608" s="127" t="s">
        <v>9101</v>
      </c>
      <c r="F608" s="127"/>
      <c r="G608" s="127" t="s">
        <v>9102</v>
      </c>
      <c r="H608" s="127"/>
      <c r="I608" s="127"/>
      <c r="J608" s="127"/>
    </row>
    <row r="609" spans="1:10" x14ac:dyDescent="0.25">
      <c r="A609" s="127" t="s">
        <v>9471</v>
      </c>
      <c r="B609" s="127" t="s">
        <v>7466</v>
      </c>
      <c r="C609" s="128" cm="1">
        <f t="array" ref="C609">IF(ROW() &lt; ROW(INDEX(persons[resource_ID],ROWS(persons[resource_ID]))), COUNTIF(INDEX(persons[resource_ID],1):persons[[#This Row],[resource_ID]],persons[[#This Row],[resource_ID]]), "")</f>
        <v>41</v>
      </c>
      <c r="D609" s="128" t="s">
        <v>9103</v>
      </c>
      <c r="E609" s="127" t="s">
        <v>9101</v>
      </c>
      <c r="F609" s="127"/>
      <c r="G609" s="127" t="s">
        <v>9102</v>
      </c>
      <c r="H609" s="127"/>
      <c r="I609" s="127"/>
      <c r="J609" s="127"/>
    </row>
    <row r="610" spans="1:10" x14ac:dyDescent="0.25">
      <c r="A610" s="127" t="s">
        <v>9471</v>
      </c>
      <c r="B610" s="127" t="s">
        <v>7466</v>
      </c>
      <c r="C610" s="128" cm="1">
        <f t="array" ref="C610">IF(ROW() &lt; ROW(INDEX(persons[resource_ID],ROWS(persons[resource_ID]))), COUNTIF(INDEX(persons[resource_ID],1):persons[[#This Row],[resource_ID]],persons[[#This Row],[resource_ID]]), "")</f>
        <v>42</v>
      </c>
      <c r="D610" s="129" t="s">
        <v>9066</v>
      </c>
      <c r="E610" s="127" t="s">
        <v>9104</v>
      </c>
      <c r="F610" s="127" t="s">
        <v>8880</v>
      </c>
      <c r="G610" s="127" t="s">
        <v>9105</v>
      </c>
      <c r="H610" s="127"/>
      <c r="I610" s="127"/>
      <c r="J610" s="127"/>
    </row>
    <row r="611" spans="1:10" x14ac:dyDescent="0.25">
      <c r="A611" s="127" t="s">
        <v>9471</v>
      </c>
      <c r="B611" s="127" t="s">
        <v>7466</v>
      </c>
      <c r="C611" s="128" cm="1">
        <f t="array" ref="C611">IF(ROW() &lt; ROW(INDEX(persons[resource_ID],ROWS(persons[resource_ID]))), COUNTIF(INDEX(persons[resource_ID],1):persons[[#This Row],[resource_ID]],persons[[#This Row],[resource_ID]]), "")</f>
        <v>43</v>
      </c>
      <c r="D611" s="128" t="s">
        <v>9092</v>
      </c>
      <c r="E611" s="127" t="s">
        <v>9104</v>
      </c>
      <c r="F611" s="127" t="s">
        <v>8880</v>
      </c>
      <c r="G611" s="127" t="s">
        <v>9105</v>
      </c>
      <c r="H611" s="127"/>
      <c r="I611" s="127"/>
      <c r="J611" s="127"/>
    </row>
    <row r="612" spans="1:10" x14ac:dyDescent="0.25">
      <c r="A612" s="127" t="s">
        <v>9471</v>
      </c>
      <c r="B612" s="127" t="s">
        <v>7466</v>
      </c>
      <c r="C612" s="128" cm="1">
        <f t="array" ref="C612">IF(ROW() &lt; ROW(INDEX(persons[resource_ID],ROWS(persons[resource_ID]))), COUNTIF(INDEX(persons[resource_ID],1):persons[[#This Row],[resource_ID]],persons[[#This Row],[resource_ID]]), "")</f>
        <v>44</v>
      </c>
      <c r="D612" s="129" t="s">
        <v>9080</v>
      </c>
      <c r="E612" s="127" t="s">
        <v>9106</v>
      </c>
      <c r="F612" s="127" t="s">
        <v>9107</v>
      </c>
      <c r="G612" s="127"/>
      <c r="H612" s="127"/>
      <c r="I612" s="127"/>
      <c r="J612" s="127"/>
    </row>
    <row r="613" spans="1:10" x14ac:dyDescent="0.25">
      <c r="A613" s="127" t="s">
        <v>9471</v>
      </c>
      <c r="B613" s="127" t="s">
        <v>7466</v>
      </c>
      <c r="C613" s="128" cm="1">
        <f t="array" ref="C613">IF(ROW() &lt; ROW(INDEX(persons[resource_ID],ROWS(persons[resource_ID]))), COUNTIF(INDEX(persons[resource_ID],1):persons[[#This Row],[resource_ID]],persons[[#This Row],[resource_ID]]), "")</f>
        <v>45</v>
      </c>
      <c r="D613" s="128" t="s">
        <v>9125</v>
      </c>
      <c r="E613" s="127" t="s">
        <v>9108</v>
      </c>
      <c r="F613" s="127" t="s">
        <v>9109</v>
      </c>
      <c r="G613" s="127"/>
      <c r="H613" s="127"/>
      <c r="I613" s="127"/>
      <c r="J613" s="127"/>
    </row>
    <row r="614" spans="1:10" x14ac:dyDescent="0.25">
      <c r="A614" s="127" t="s">
        <v>9471</v>
      </c>
      <c r="B614" s="127" t="s">
        <v>7466</v>
      </c>
      <c r="C614" s="128" cm="1">
        <f t="array" ref="C614">IF(ROW() &lt; ROW(INDEX(persons[resource_ID],ROWS(persons[resource_ID]))), COUNTIF(INDEX(persons[resource_ID],1):persons[[#This Row],[resource_ID]],persons[[#This Row],[resource_ID]]), "")</f>
        <v>46</v>
      </c>
      <c r="D614" s="129" t="s">
        <v>9124</v>
      </c>
      <c r="E614" s="127" t="s">
        <v>9110</v>
      </c>
      <c r="F614" s="127" t="s">
        <v>9111</v>
      </c>
      <c r="G614" s="127"/>
      <c r="H614" s="127"/>
      <c r="I614" s="127"/>
      <c r="J614" s="127"/>
    </row>
    <row r="615" spans="1:10" x14ac:dyDescent="0.25">
      <c r="A615" s="127" t="s">
        <v>9471</v>
      </c>
      <c r="B615" s="127" t="s">
        <v>7466</v>
      </c>
      <c r="C615" s="128" cm="1">
        <f t="array" ref="C615">IF(ROW() &lt; ROW(INDEX(persons[resource_ID],ROWS(persons[resource_ID]))), COUNTIF(INDEX(persons[resource_ID],1):persons[[#This Row],[resource_ID]],persons[[#This Row],[resource_ID]]), "")</f>
        <v>47</v>
      </c>
      <c r="D615" s="128" t="s">
        <v>9066</v>
      </c>
      <c r="E615" s="127" t="s">
        <v>9128</v>
      </c>
      <c r="F615" s="127" t="s">
        <v>9130</v>
      </c>
      <c r="G615" s="127" t="s">
        <v>9129</v>
      </c>
      <c r="H615" s="127"/>
      <c r="I615" s="127"/>
      <c r="J615" s="127"/>
    </row>
    <row r="616" spans="1:10" x14ac:dyDescent="0.25">
      <c r="A616" s="127" t="s">
        <v>9471</v>
      </c>
      <c r="B616" s="127" t="s">
        <v>7466</v>
      </c>
      <c r="C616" s="128" cm="1">
        <f t="array" ref="C616">IF(ROW() &lt; ROW(INDEX(persons[resource_ID],ROWS(persons[resource_ID]))), COUNTIF(INDEX(persons[resource_ID],1):persons[[#This Row],[resource_ID]],persons[[#This Row],[resource_ID]]), "")</f>
        <v>48</v>
      </c>
      <c r="D616" s="129" t="s">
        <v>9126</v>
      </c>
      <c r="E616" s="127" t="s">
        <v>9131</v>
      </c>
      <c r="F616" s="127" t="s">
        <v>9132</v>
      </c>
      <c r="G616" s="127"/>
      <c r="H616" s="127"/>
      <c r="I616" s="127"/>
      <c r="J616" s="127"/>
    </row>
    <row r="617" spans="1:10" x14ac:dyDescent="0.25">
      <c r="A617" s="127" t="s">
        <v>9471</v>
      </c>
      <c r="B617" s="127" t="s">
        <v>7466</v>
      </c>
      <c r="C617" s="128" cm="1">
        <f t="array" ref="C617">IF(ROW() &lt; ROW(INDEX(persons[resource_ID],ROWS(persons[resource_ID]))), COUNTIF(INDEX(persons[resource_ID],1):persons[[#This Row],[resource_ID]],persons[[#This Row],[resource_ID]]), "")</f>
        <v>49</v>
      </c>
      <c r="D617" s="128" t="s">
        <v>9127</v>
      </c>
      <c r="E617" s="127" t="s">
        <v>9131</v>
      </c>
      <c r="F617" s="127" t="s">
        <v>9132</v>
      </c>
      <c r="G617" s="127"/>
      <c r="H617" s="127"/>
      <c r="I617" s="127"/>
      <c r="J617" s="127"/>
    </row>
    <row r="618" spans="1:10" x14ac:dyDescent="0.25">
      <c r="A618" s="127" t="s">
        <v>9471</v>
      </c>
      <c r="B618" s="127" t="s">
        <v>7466</v>
      </c>
      <c r="C618" s="128" cm="1">
        <f t="array" ref="C618">IF(ROW() &lt; ROW(INDEX(persons[resource_ID],ROWS(persons[resource_ID]))), COUNTIF(INDEX(persons[resource_ID],1):persons[[#This Row],[resource_ID]],persons[[#This Row],[resource_ID]]), "")</f>
        <v>50</v>
      </c>
      <c r="D618" s="129" t="s">
        <v>9067</v>
      </c>
      <c r="E618" s="127" t="s">
        <v>9133</v>
      </c>
      <c r="F618" s="127" t="s">
        <v>9135</v>
      </c>
      <c r="G618" s="127" t="s">
        <v>9134</v>
      </c>
      <c r="H618" s="127"/>
      <c r="I618" s="127"/>
      <c r="J618" s="127"/>
    </row>
    <row r="619" spans="1:10" x14ac:dyDescent="0.25">
      <c r="A619" s="127" t="s">
        <v>9471</v>
      </c>
      <c r="B619" s="127" t="s">
        <v>7466</v>
      </c>
      <c r="C619" s="128" cm="1">
        <f t="array" ref="C619">IF(ROW() &lt; ROW(INDEX(persons[resource_ID],ROWS(persons[resource_ID]))), COUNTIF(INDEX(persons[resource_ID],1):persons[[#This Row],[resource_ID]],persons[[#This Row],[resource_ID]]), "")</f>
        <v>51</v>
      </c>
      <c r="D619" s="128" t="s">
        <v>9136</v>
      </c>
      <c r="E619" s="127" t="s">
        <v>9133</v>
      </c>
      <c r="F619" s="127" t="s">
        <v>9135</v>
      </c>
      <c r="G619" s="127" t="s">
        <v>9134</v>
      </c>
      <c r="H619" s="127"/>
      <c r="I619" s="127"/>
      <c r="J619" s="127"/>
    </row>
    <row r="620" spans="1:10" x14ac:dyDescent="0.25">
      <c r="A620" s="127" t="s">
        <v>9471</v>
      </c>
      <c r="B620" s="127" t="s">
        <v>7466</v>
      </c>
      <c r="C620" s="128" cm="1">
        <f t="array" ref="C620">IF(ROW() &lt; ROW(INDEX(persons[resource_ID],ROWS(persons[resource_ID]))), COUNTIF(INDEX(persons[resource_ID],1):persons[[#This Row],[resource_ID]],persons[[#This Row],[resource_ID]]), "")</f>
        <v>52</v>
      </c>
      <c r="D620" s="129" t="s">
        <v>9126</v>
      </c>
      <c r="E620" s="127" t="s">
        <v>9087</v>
      </c>
      <c r="F620" s="127" t="s">
        <v>9137</v>
      </c>
      <c r="G620" s="127" t="s">
        <v>9138</v>
      </c>
      <c r="H620" s="127"/>
      <c r="I620" s="127"/>
      <c r="J620" s="127"/>
    </row>
    <row r="621" spans="1:10" x14ac:dyDescent="0.25">
      <c r="A621" s="127" t="s">
        <v>9471</v>
      </c>
      <c r="B621" s="127" t="s">
        <v>7466</v>
      </c>
      <c r="C621" s="128" cm="1">
        <f t="array" ref="C621">IF(ROW() &lt; ROW(INDEX(persons[resource_ID],ROWS(persons[resource_ID]))), COUNTIF(INDEX(persons[resource_ID],1):persons[[#This Row],[resource_ID]],persons[[#This Row],[resource_ID]]), "")</f>
        <v>53</v>
      </c>
      <c r="D621" s="128" t="s">
        <v>9142</v>
      </c>
      <c r="E621" s="127" t="s">
        <v>9139</v>
      </c>
      <c r="F621" s="127" t="s">
        <v>9141</v>
      </c>
      <c r="G621" s="127" t="s">
        <v>9140</v>
      </c>
      <c r="H621" s="127"/>
      <c r="I621" s="127"/>
      <c r="J621" s="127"/>
    </row>
    <row r="622" spans="1:10" x14ac:dyDescent="0.25">
      <c r="A622" s="127" t="s">
        <v>9471</v>
      </c>
      <c r="B622" s="127" t="s">
        <v>7466</v>
      </c>
      <c r="C622" s="128" cm="1">
        <f t="array" ref="C622">IF(ROW() &lt; ROW(INDEX(persons[resource_ID],ROWS(persons[resource_ID]))), COUNTIF(INDEX(persons[resource_ID],1):persons[[#This Row],[resource_ID]],persons[[#This Row],[resource_ID]]), "")</f>
        <v>54</v>
      </c>
      <c r="D622" s="129" t="s">
        <v>9142</v>
      </c>
      <c r="E622" s="127" t="s">
        <v>9143</v>
      </c>
      <c r="F622" s="127" t="s">
        <v>9144</v>
      </c>
      <c r="G622" s="127"/>
      <c r="H622" s="127"/>
      <c r="I622" s="127"/>
      <c r="J622" s="127"/>
    </row>
    <row r="623" spans="1:10" x14ac:dyDescent="0.25">
      <c r="A623" s="127" t="s">
        <v>9471</v>
      </c>
      <c r="B623" s="127" t="s">
        <v>7466</v>
      </c>
      <c r="C623" s="128" cm="1">
        <f t="array" ref="C623">IF(ROW() &lt; ROW(INDEX(persons[resource_ID],ROWS(persons[resource_ID]))), COUNTIF(INDEX(persons[resource_ID],1):persons[[#This Row],[resource_ID]],persons[[#This Row],[resource_ID]]), "")</f>
        <v>55</v>
      </c>
      <c r="D623" s="128" t="s">
        <v>9136</v>
      </c>
      <c r="E623" s="127" t="s">
        <v>9146</v>
      </c>
      <c r="F623" s="127" t="s">
        <v>9147</v>
      </c>
      <c r="G623" s="127"/>
      <c r="H623" s="127"/>
      <c r="I623" s="127"/>
      <c r="J623" s="127"/>
    </row>
    <row r="624" spans="1:10" x14ac:dyDescent="0.25">
      <c r="A624" s="127" t="s">
        <v>9471</v>
      </c>
      <c r="B624" s="127" t="s">
        <v>7466</v>
      </c>
      <c r="C624" s="128" cm="1">
        <f t="array" ref="C624">IF(ROW() &lt; ROW(INDEX(persons[resource_ID],ROWS(persons[resource_ID]))), COUNTIF(INDEX(persons[resource_ID],1):persons[[#This Row],[resource_ID]],persons[[#This Row],[resource_ID]]), "")</f>
        <v>56</v>
      </c>
      <c r="D624" s="129" t="s">
        <v>9145</v>
      </c>
      <c r="E624" s="127" t="s">
        <v>9146</v>
      </c>
      <c r="F624" s="127" t="s">
        <v>9147</v>
      </c>
      <c r="G624" s="127"/>
      <c r="H624" s="127"/>
      <c r="I624" s="127"/>
      <c r="J624" s="127"/>
    </row>
    <row r="625" spans="1:10" x14ac:dyDescent="0.25">
      <c r="A625" s="127" t="s">
        <v>9471</v>
      </c>
      <c r="B625" s="127" t="s">
        <v>7466</v>
      </c>
      <c r="C625" s="128" cm="1">
        <f t="array" ref="C625">IF(ROW() &lt; ROW(INDEX(persons[resource_ID],ROWS(persons[resource_ID]))), COUNTIF(INDEX(persons[resource_ID],1):persons[[#This Row],[resource_ID]],persons[[#This Row],[resource_ID]]), "")</f>
        <v>57</v>
      </c>
      <c r="D625" s="128" t="s">
        <v>9024</v>
      </c>
      <c r="E625" s="127" t="s">
        <v>9148</v>
      </c>
      <c r="F625" s="127" t="s">
        <v>9150</v>
      </c>
      <c r="G625" s="127" t="s">
        <v>9149</v>
      </c>
      <c r="H625" s="127"/>
      <c r="I625" s="127"/>
      <c r="J625" s="127"/>
    </row>
    <row r="626" spans="1:10" x14ac:dyDescent="0.25">
      <c r="A626" s="127" t="s">
        <v>9471</v>
      </c>
      <c r="B626" s="127" t="s">
        <v>7466</v>
      </c>
      <c r="C626" s="128" cm="1">
        <f t="array" ref="C626">IF(ROW() &lt; ROW(INDEX(persons[resource_ID],ROWS(persons[resource_ID]))), COUNTIF(INDEX(persons[resource_ID],1):persons[[#This Row],[resource_ID]],persons[[#This Row],[resource_ID]]), "")</f>
        <v>58</v>
      </c>
      <c r="D626" s="129" t="s">
        <v>9153</v>
      </c>
      <c r="E626" s="127" t="s">
        <v>9151</v>
      </c>
      <c r="F626" s="127" t="s">
        <v>9152</v>
      </c>
      <c r="G626" s="127"/>
      <c r="H626" s="127"/>
      <c r="I626" s="127"/>
      <c r="J626" s="127"/>
    </row>
    <row r="627" spans="1:10" x14ac:dyDescent="0.25">
      <c r="A627" s="127" t="s">
        <v>9471</v>
      </c>
      <c r="B627" s="127" t="s">
        <v>7466</v>
      </c>
      <c r="C627" s="128" cm="1">
        <f t="array" ref="C627">IF(ROW() &lt; ROW(INDEX(persons[resource_ID],ROWS(persons[resource_ID]))), COUNTIF(INDEX(persons[resource_ID],1):persons[[#This Row],[resource_ID]],persons[[#This Row],[resource_ID]]), "")</f>
        <v>59</v>
      </c>
      <c r="D627" s="128" t="s">
        <v>9156</v>
      </c>
      <c r="E627" s="127" t="s">
        <v>9154</v>
      </c>
      <c r="F627" s="127" t="s">
        <v>9155</v>
      </c>
      <c r="G627" s="127"/>
      <c r="H627" s="127"/>
      <c r="I627" s="127"/>
      <c r="J627" s="127"/>
    </row>
    <row r="628" spans="1:10" x14ac:dyDescent="0.25">
      <c r="A628" s="127" t="s">
        <v>9471</v>
      </c>
      <c r="B628" s="127" t="s">
        <v>7466</v>
      </c>
      <c r="C628" s="128" cm="1">
        <f t="array" ref="C628">IF(ROW() &lt; ROW(INDEX(persons[resource_ID],ROWS(persons[resource_ID]))), COUNTIF(INDEX(persons[resource_ID],1):persons[[#This Row],[resource_ID]],persons[[#This Row],[resource_ID]]), "")</f>
        <v>60</v>
      </c>
      <c r="D628" s="129" t="s">
        <v>9069</v>
      </c>
      <c r="E628" s="127" t="s">
        <v>9157</v>
      </c>
      <c r="F628" s="127" t="s">
        <v>9158</v>
      </c>
      <c r="G628" s="127"/>
      <c r="H628" s="127"/>
      <c r="I628" s="127"/>
      <c r="J628" s="127"/>
    </row>
    <row r="629" spans="1:10" x14ac:dyDescent="0.25">
      <c r="A629" s="127" t="s">
        <v>9471</v>
      </c>
      <c r="B629" s="127" t="s">
        <v>7466</v>
      </c>
      <c r="C629" s="128" cm="1">
        <f t="array" ref="C629">IF(ROW() &lt; ROW(INDEX(persons[resource_ID],ROWS(persons[resource_ID]))), COUNTIF(INDEX(persons[resource_ID],1):persons[[#This Row],[resource_ID]],persons[[#This Row],[resource_ID]]), "")</f>
        <v>61</v>
      </c>
      <c r="D629" s="128" t="s">
        <v>9125</v>
      </c>
      <c r="E629" s="127" t="s">
        <v>9157</v>
      </c>
      <c r="F629" s="127" t="s">
        <v>9158</v>
      </c>
      <c r="G629" s="127"/>
      <c r="H629" s="127"/>
      <c r="I629" s="127"/>
      <c r="J629" s="127"/>
    </row>
    <row r="630" spans="1:10" x14ac:dyDescent="0.25">
      <c r="A630" s="127" t="s">
        <v>9471</v>
      </c>
      <c r="B630" s="127" t="s">
        <v>7466</v>
      </c>
      <c r="C630" s="128" cm="1">
        <f t="array" ref="C630">IF(ROW() &lt; ROW(INDEX(persons[resource_ID],ROWS(persons[resource_ID]))), COUNTIF(INDEX(persons[resource_ID],1):persons[[#This Row],[resource_ID]],persons[[#This Row],[resource_ID]]), "")</f>
        <v>62</v>
      </c>
      <c r="D630" s="129" t="s">
        <v>9090</v>
      </c>
      <c r="E630" s="127" t="s">
        <v>9159</v>
      </c>
      <c r="F630" s="127" t="s">
        <v>9160</v>
      </c>
      <c r="G630" s="127"/>
      <c r="H630" s="127"/>
      <c r="I630" s="127"/>
      <c r="J630" s="127"/>
    </row>
    <row r="631" spans="1:10" x14ac:dyDescent="0.25">
      <c r="A631" s="127" t="s">
        <v>9471</v>
      </c>
      <c r="B631" s="127" t="s">
        <v>7466</v>
      </c>
      <c r="C631" s="128" cm="1">
        <f t="array" ref="C631">IF(ROW() &lt; ROW(INDEX(persons[resource_ID],ROWS(persons[resource_ID]))), COUNTIF(INDEX(persons[resource_ID],1):persons[[#This Row],[resource_ID]],persons[[#This Row],[resource_ID]]), "")</f>
        <v>63</v>
      </c>
      <c r="D631" s="128" t="s">
        <v>9165</v>
      </c>
      <c r="E631" s="127" t="s">
        <v>9161</v>
      </c>
      <c r="F631" s="127" t="s">
        <v>8845</v>
      </c>
      <c r="G631" s="127"/>
      <c r="H631" s="127"/>
      <c r="I631" s="127"/>
      <c r="J631" s="127"/>
    </row>
    <row r="632" spans="1:10" x14ac:dyDescent="0.25">
      <c r="A632" s="127" t="s">
        <v>9471</v>
      </c>
      <c r="B632" s="127" t="s">
        <v>7466</v>
      </c>
      <c r="C632" s="128" cm="1">
        <f t="array" ref="C632">IF(ROW() &lt; ROW(INDEX(persons[resource_ID],ROWS(persons[resource_ID]))), COUNTIF(INDEX(persons[resource_ID],1):persons[[#This Row],[resource_ID]],persons[[#This Row],[resource_ID]]), "")</f>
        <v>64</v>
      </c>
      <c r="D632" s="129" t="s">
        <v>9089</v>
      </c>
      <c r="E632" s="127" t="s">
        <v>9162</v>
      </c>
      <c r="F632" s="127" t="s">
        <v>9164</v>
      </c>
      <c r="G632" s="127" t="s">
        <v>9163</v>
      </c>
      <c r="H632" s="127"/>
      <c r="I632" s="127"/>
      <c r="J632" s="127"/>
    </row>
    <row r="633" spans="1:10" x14ac:dyDescent="0.25">
      <c r="A633" s="127" t="s">
        <v>9471</v>
      </c>
      <c r="B633" s="127" t="s">
        <v>7466</v>
      </c>
      <c r="C633" s="128" cm="1">
        <f t="array" ref="C633">IF(ROW() &lt; ROW(INDEX(persons[resource_ID],ROWS(persons[resource_ID]))), COUNTIF(INDEX(persons[resource_ID],1):persons[[#This Row],[resource_ID]],persons[[#This Row],[resource_ID]]), "")</f>
        <v>65</v>
      </c>
      <c r="D633" s="128" t="s">
        <v>9166</v>
      </c>
      <c r="E633" s="127" t="s">
        <v>9167</v>
      </c>
      <c r="F633" s="127" t="s">
        <v>9168</v>
      </c>
      <c r="G633" s="127"/>
      <c r="H633" s="127"/>
      <c r="I633" s="127"/>
      <c r="J633" s="127"/>
    </row>
    <row r="634" spans="1:10" x14ac:dyDescent="0.25">
      <c r="A634" s="127" t="s">
        <v>9471</v>
      </c>
      <c r="B634" s="127" t="s">
        <v>7466</v>
      </c>
      <c r="C634" s="128" cm="1">
        <f t="array" ref="C634">IF(ROW() &lt; ROW(INDEX(persons[resource_ID],ROWS(persons[resource_ID]))), COUNTIF(INDEX(persons[resource_ID],1):persons[[#This Row],[resource_ID]],persons[[#This Row],[resource_ID]]), "")</f>
        <v>66</v>
      </c>
      <c r="D634" s="129" t="s">
        <v>9170</v>
      </c>
      <c r="E634" s="127" t="s">
        <v>9167</v>
      </c>
      <c r="F634" s="127" t="s">
        <v>9168</v>
      </c>
      <c r="G634" s="127"/>
      <c r="H634" s="127"/>
      <c r="I634" s="127"/>
      <c r="J634" s="127"/>
    </row>
    <row r="635" spans="1:10" x14ac:dyDescent="0.25">
      <c r="A635" s="127" t="s">
        <v>9471</v>
      </c>
      <c r="B635" s="127" t="s">
        <v>7466</v>
      </c>
      <c r="C635" s="128" cm="1">
        <f t="array" ref="C635">IF(ROW() &lt; ROW(INDEX(persons[resource_ID],ROWS(persons[resource_ID]))), COUNTIF(INDEX(persons[resource_ID],1):persons[[#This Row],[resource_ID]],persons[[#This Row],[resource_ID]]), "")</f>
        <v>67</v>
      </c>
      <c r="D635" s="128" t="s">
        <v>9173</v>
      </c>
      <c r="E635" s="127" t="s">
        <v>9171</v>
      </c>
      <c r="F635" s="127" t="s">
        <v>9172</v>
      </c>
      <c r="G635" s="127"/>
      <c r="H635" s="127"/>
      <c r="I635" s="127"/>
      <c r="J635" s="127"/>
    </row>
    <row r="636" spans="1:10" x14ac:dyDescent="0.25">
      <c r="A636" s="127" t="s">
        <v>9471</v>
      </c>
      <c r="B636" s="127" t="s">
        <v>7466</v>
      </c>
      <c r="C636" s="128" cm="1">
        <f t="array" ref="C636">IF(ROW() &lt; ROW(INDEX(persons[resource_ID],ROWS(persons[resource_ID]))), COUNTIF(INDEX(persons[resource_ID],1):persons[[#This Row],[resource_ID]],persons[[#This Row],[resource_ID]]), "")</f>
        <v>68</v>
      </c>
      <c r="D636" s="129" t="s">
        <v>9066</v>
      </c>
      <c r="E636" s="127" t="s">
        <v>9174</v>
      </c>
      <c r="F636" s="127" t="s">
        <v>9175</v>
      </c>
      <c r="G636" s="127"/>
      <c r="H636" s="127"/>
      <c r="I636" s="127"/>
      <c r="J636" s="127"/>
    </row>
    <row r="637" spans="1:10" x14ac:dyDescent="0.25">
      <c r="A637" s="127" t="s">
        <v>9471</v>
      </c>
      <c r="B637" s="127" t="s">
        <v>7466</v>
      </c>
      <c r="C637" s="128" cm="1">
        <f t="array" ref="C637">IF(ROW() &lt; ROW(INDEX(persons[resource_ID],ROWS(persons[resource_ID]))), COUNTIF(INDEX(persons[resource_ID],1):persons[[#This Row],[resource_ID]],persons[[#This Row],[resource_ID]]), "")</f>
        <v>69</v>
      </c>
      <c r="D637" s="128" t="s">
        <v>9173</v>
      </c>
      <c r="E637" s="127"/>
      <c r="F637" s="127"/>
      <c r="G637" s="127"/>
      <c r="H637" s="127"/>
      <c r="I637" s="127"/>
      <c r="J637" s="127"/>
    </row>
    <row r="638" spans="1:10" x14ac:dyDescent="0.25">
      <c r="A638" s="127" t="s">
        <v>9471</v>
      </c>
      <c r="B638" s="127" t="s">
        <v>7466</v>
      </c>
      <c r="C638" s="128" cm="1">
        <f t="array" ref="C638">IF(ROW() &lt; ROW(INDEX(persons[resource_ID],ROWS(persons[resource_ID]))), COUNTIF(INDEX(persons[resource_ID],1):persons[[#This Row],[resource_ID]],persons[[#This Row],[resource_ID]]), "")</f>
        <v>70</v>
      </c>
      <c r="D638" s="129" t="s">
        <v>9165</v>
      </c>
      <c r="E638" s="127" t="s">
        <v>9176</v>
      </c>
      <c r="F638" s="127" t="s">
        <v>9172</v>
      </c>
      <c r="G638" s="127"/>
      <c r="H638" s="127"/>
      <c r="I638" s="127"/>
      <c r="J638" s="127"/>
    </row>
    <row r="639" spans="1:10" x14ac:dyDescent="0.25">
      <c r="A639" s="127" t="s">
        <v>9471</v>
      </c>
      <c r="B639" s="127" t="s">
        <v>7466</v>
      </c>
      <c r="C639" s="128" cm="1">
        <f t="array" ref="C639">IF(ROW() &lt; ROW(INDEX(persons[resource_ID],ROWS(persons[resource_ID]))), COUNTIF(INDEX(persons[resource_ID],1):persons[[#This Row],[resource_ID]],persons[[#This Row],[resource_ID]]), "")</f>
        <v>71</v>
      </c>
      <c r="D639" s="128" t="s">
        <v>9170</v>
      </c>
      <c r="E639" s="127" t="s">
        <v>9177</v>
      </c>
      <c r="F639" s="127" t="s">
        <v>9178</v>
      </c>
      <c r="G639" s="127"/>
      <c r="H639" s="127"/>
      <c r="I639" s="127"/>
      <c r="J639" s="127"/>
    </row>
    <row r="640" spans="1:10" x14ac:dyDescent="0.25">
      <c r="A640" s="127" t="s">
        <v>9471</v>
      </c>
      <c r="B640" s="127" t="s">
        <v>7466</v>
      </c>
      <c r="C640" s="128" cm="1">
        <f t="array" ref="C640">IF(ROW() &lt; ROW(INDEX(persons[resource_ID],ROWS(persons[resource_ID]))), COUNTIF(INDEX(persons[resource_ID],1):persons[[#This Row],[resource_ID]],persons[[#This Row],[resource_ID]]), "")</f>
        <v>72</v>
      </c>
      <c r="D640" s="129" t="s">
        <v>9016</v>
      </c>
      <c r="E640" s="127" t="s">
        <v>9179</v>
      </c>
      <c r="F640" s="127" t="s">
        <v>9180</v>
      </c>
      <c r="G640" s="127"/>
      <c r="H640" s="127"/>
      <c r="I640" s="127" t="s">
        <v>9211</v>
      </c>
      <c r="J640" s="127"/>
    </row>
    <row r="641" spans="1:10" x14ac:dyDescent="0.25">
      <c r="A641" s="127" t="s">
        <v>9472</v>
      </c>
      <c r="B641" s="127" t="s">
        <v>7466</v>
      </c>
      <c r="C641" s="128" cm="1">
        <f t="array" ref="C641">IF(ROW() &lt; ROW(INDEX(persons[resource_ID],ROWS(persons[resource_ID]))), COUNTIF(INDEX(persons[resource_ID],1):persons[[#This Row],[resource_ID]],persons[[#This Row],[resource_ID]]), "")</f>
        <v>1</v>
      </c>
      <c r="D641" s="128" t="s">
        <v>9016</v>
      </c>
      <c r="E641" s="127" t="s">
        <v>9017</v>
      </c>
      <c r="F641" s="127" t="s">
        <v>9018</v>
      </c>
      <c r="G641" s="127"/>
      <c r="H641" s="127"/>
      <c r="I641" s="127"/>
      <c r="J641" s="127"/>
    </row>
    <row r="642" spans="1:10" x14ac:dyDescent="0.25">
      <c r="A642" s="127" t="s">
        <v>9472</v>
      </c>
      <c r="B642" s="127" t="s">
        <v>7466</v>
      </c>
      <c r="C642" s="128" cm="1">
        <f t="array" ref="C642">IF(ROW() &lt; ROW(INDEX(persons[resource_ID],ROWS(persons[resource_ID]))), COUNTIF(INDEX(persons[resource_ID],1):persons[[#This Row],[resource_ID]],persons[[#This Row],[resource_ID]]), "")</f>
        <v>2</v>
      </c>
      <c r="D642" s="129" t="s">
        <v>9019</v>
      </c>
      <c r="E642" s="127" t="s">
        <v>9021</v>
      </c>
      <c r="F642" s="127" t="s">
        <v>3646</v>
      </c>
      <c r="G642" s="127"/>
      <c r="H642" s="127"/>
      <c r="I642" s="127"/>
      <c r="J642" s="127"/>
    </row>
    <row r="643" spans="1:10" x14ac:dyDescent="0.25">
      <c r="A643" s="127" t="s">
        <v>9472</v>
      </c>
      <c r="B643" s="127" t="s">
        <v>7466</v>
      </c>
      <c r="C643" s="128" cm="1">
        <f t="array" ref="C643">IF(ROW() &lt; ROW(INDEX(persons[resource_ID],ROWS(persons[resource_ID]))), COUNTIF(INDEX(persons[resource_ID],1):persons[[#This Row],[resource_ID]],persons[[#This Row],[resource_ID]]), "")</f>
        <v>3</v>
      </c>
      <c r="D643" s="128" t="s">
        <v>9020</v>
      </c>
      <c r="E643" s="127" t="s">
        <v>9022</v>
      </c>
      <c r="F643" s="127" t="s">
        <v>9023</v>
      </c>
      <c r="G643" s="127"/>
      <c r="H643" s="127"/>
      <c r="I643" s="127"/>
      <c r="J643" s="127"/>
    </row>
    <row r="644" spans="1:10" x14ac:dyDescent="0.25">
      <c r="A644" s="127" t="s">
        <v>9472</v>
      </c>
      <c r="B644" s="127" t="s">
        <v>7466</v>
      </c>
      <c r="C644" s="128" cm="1">
        <f t="array" ref="C644">IF(ROW() &lt; ROW(INDEX(persons[resource_ID],ROWS(persons[resource_ID]))), COUNTIF(INDEX(persons[resource_ID],1):persons[[#This Row],[resource_ID]],persons[[#This Row],[resource_ID]]), "")</f>
        <v>4</v>
      </c>
      <c r="D644" s="129" t="s">
        <v>9024</v>
      </c>
      <c r="E644" s="127" t="s">
        <v>9026</v>
      </c>
      <c r="F644" s="127" t="s">
        <v>9027</v>
      </c>
      <c r="G644" s="127"/>
      <c r="H644" s="127"/>
      <c r="I644" s="127"/>
      <c r="J644" s="127"/>
    </row>
    <row r="645" spans="1:10" x14ac:dyDescent="0.25">
      <c r="A645" s="127" t="s">
        <v>9472</v>
      </c>
      <c r="B645" s="127" t="s">
        <v>7466</v>
      </c>
      <c r="C645" s="128" cm="1">
        <f t="array" ref="C645">IF(ROW() &lt; ROW(INDEX(persons[resource_ID],ROWS(persons[resource_ID]))), COUNTIF(INDEX(persons[resource_ID],1):persons[[#This Row],[resource_ID]],persons[[#This Row],[resource_ID]]), "")</f>
        <v>5</v>
      </c>
      <c r="D645" s="128" t="s">
        <v>9025</v>
      </c>
      <c r="E645" s="127" t="s">
        <v>9026</v>
      </c>
      <c r="F645" s="127" t="s">
        <v>9027</v>
      </c>
      <c r="G645" s="127"/>
      <c r="H645" s="127"/>
      <c r="I645" s="127"/>
      <c r="J645" s="127"/>
    </row>
    <row r="646" spans="1:10" x14ac:dyDescent="0.25">
      <c r="A646" s="127" t="s">
        <v>9472</v>
      </c>
      <c r="B646" s="127" t="s">
        <v>7466</v>
      </c>
      <c r="C646" s="128" cm="1">
        <f t="array" ref="C646">IF(ROW() &lt; ROW(INDEX(persons[resource_ID],ROWS(persons[resource_ID]))), COUNTIF(INDEX(persons[resource_ID],1):persons[[#This Row],[resource_ID]],persons[[#This Row],[resource_ID]]), "")</f>
        <v>6</v>
      </c>
      <c r="D646" s="129" t="s">
        <v>9025</v>
      </c>
      <c r="E646" s="127" t="s">
        <v>9029</v>
      </c>
      <c r="F646" s="127" t="s">
        <v>9030</v>
      </c>
      <c r="G646" s="127"/>
      <c r="H646" s="127"/>
      <c r="I646" s="127"/>
      <c r="J646" s="127"/>
    </row>
    <row r="647" spans="1:10" x14ac:dyDescent="0.25">
      <c r="A647" s="127" t="s">
        <v>9472</v>
      </c>
      <c r="B647" s="127" t="s">
        <v>7466</v>
      </c>
      <c r="C647" s="128" cm="1">
        <f t="array" ref="C647">IF(ROW() &lt; ROW(INDEX(persons[resource_ID],ROWS(persons[resource_ID]))), COUNTIF(INDEX(persons[resource_ID],1):persons[[#This Row],[resource_ID]],persons[[#This Row],[resource_ID]]), "")</f>
        <v>7</v>
      </c>
      <c r="D647" s="128" t="s">
        <v>9028</v>
      </c>
      <c r="E647" s="127" t="s">
        <v>9029</v>
      </c>
      <c r="F647" s="127" t="s">
        <v>9030</v>
      </c>
      <c r="G647" s="127"/>
      <c r="H647" s="127"/>
      <c r="I647" s="127"/>
      <c r="J647" s="127"/>
    </row>
    <row r="648" spans="1:10" x14ac:dyDescent="0.25">
      <c r="A648" s="127" t="s">
        <v>9472</v>
      </c>
      <c r="B648" s="127" t="s">
        <v>7466</v>
      </c>
      <c r="C648" s="128" cm="1">
        <f t="array" ref="C648">IF(ROW() &lt; ROW(INDEX(persons[resource_ID],ROWS(persons[resource_ID]))), COUNTIF(INDEX(persons[resource_ID],1):persons[[#This Row],[resource_ID]],persons[[#This Row],[resource_ID]]), "")</f>
        <v>8</v>
      </c>
      <c r="D648" s="129" t="s">
        <v>9019</v>
      </c>
      <c r="E648" s="127" t="s">
        <v>9031</v>
      </c>
      <c r="F648" s="127" t="s">
        <v>9032</v>
      </c>
      <c r="G648" s="127"/>
      <c r="H648" s="127"/>
      <c r="I648" s="127"/>
      <c r="J648" s="127"/>
    </row>
    <row r="649" spans="1:10" x14ac:dyDescent="0.25">
      <c r="A649" s="127" t="s">
        <v>9472</v>
      </c>
      <c r="B649" s="127" t="s">
        <v>7466</v>
      </c>
      <c r="C649" s="128" cm="1">
        <f t="array" ref="C649">IF(ROW() &lt; ROW(INDEX(persons[resource_ID],ROWS(persons[resource_ID]))), COUNTIF(INDEX(persons[resource_ID],1):persons[[#This Row],[resource_ID]],persons[[#This Row],[resource_ID]]), "")</f>
        <v>9</v>
      </c>
      <c r="D649" s="128" t="s">
        <v>9033</v>
      </c>
      <c r="E649" s="127" t="s">
        <v>9037</v>
      </c>
      <c r="F649" s="127" t="s">
        <v>9038</v>
      </c>
      <c r="G649" s="127"/>
      <c r="H649" s="127"/>
      <c r="I649" s="127"/>
      <c r="J649" s="127"/>
    </row>
    <row r="650" spans="1:10" x14ac:dyDescent="0.25">
      <c r="A650" s="127" t="s">
        <v>9472</v>
      </c>
      <c r="B650" s="127" t="s">
        <v>7466</v>
      </c>
      <c r="C650" s="128" cm="1">
        <f t="array" ref="C650">IF(ROW() &lt; ROW(INDEX(persons[resource_ID],ROWS(persons[resource_ID]))), COUNTIF(INDEX(persons[resource_ID],1):persons[[#This Row],[resource_ID]],persons[[#This Row],[resource_ID]]), "")</f>
        <v>10</v>
      </c>
      <c r="D650" s="129" t="s">
        <v>9034</v>
      </c>
      <c r="E650" s="127" t="s">
        <v>9039</v>
      </c>
      <c r="F650" s="127" t="s">
        <v>9041</v>
      </c>
      <c r="G650" s="127" t="s">
        <v>9040</v>
      </c>
      <c r="H650" s="127"/>
      <c r="I650" s="127"/>
      <c r="J650" s="127"/>
    </row>
    <row r="651" spans="1:10" x14ac:dyDescent="0.25">
      <c r="A651" s="127" t="s">
        <v>9472</v>
      </c>
      <c r="B651" s="127" t="s">
        <v>7466</v>
      </c>
      <c r="C651" s="128" cm="1">
        <f t="array" ref="C651">IF(ROW() &lt; ROW(INDEX(persons[resource_ID],ROWS(persons[resource_ID]))), COUNTIF(INDEX(persons[resource_ID],1):persons[[#This Row],[resource_ID]],persons[[#This Row],[resource_ID]]), "")</f>
        <v>11</v>
      </c>
      <c r="D651" s="128" t="s">
        <v>9035</v>
      </c>
      <c r="E651" s="127" t="s">
        <v>9039</v>
      </c>
      <c r="F651" s="127" t="s">
        <v>9041</v>
      </c>
      <c r="G651" s="127" t="s">
        <v>9040</v>
      </c>
      <c r="H651" s="127"/>
      <c r="I651" s="127"/>
      <c r="J651" s="127"/>
    </row>
    <row r="652" spans="1:10" x14ac:dyDescent="0.25">
      <c r="A652" s="127" t="s">
        <v>9472</v>
      </c>
      <c r="B652" s="127" t="s">
        <v>7466</v>
      </c>
      <c r="C652" s="128" cm="1">
        <f t="array" ref="C652">IF(ROW() &lt; ROW(INDEX(persons[resource_ID],ROWS(persons[resource_ID]))), COUNTIF(INDEX(persons[resource_ID],1):persons[[#This Row],[resource_ID]],persons[[#This Row],[resource_ID]]), "")</f>
        <v>12</v>
      </c>
      <c r="D652" s="129" t="s">
        <v>9036</v>
      </c>
      <c r="E652" s="127" t="s">
        <v>9039</v>
      </c>
      <c r="F652" s="127" t="s">
        <v>9041</v>
      </c>
      <c r="G652" s="127" t="s">
        <v>9040</v>
      </c>
      <c r="H652" s="127"/>
      <c r="I652" s="127"/>
      <c r="J652" s="127"/>
    </row>
    <row r="653" spans="1:10" x14ac:dyDescent="0.25">
      <c r="A653" s="127" t="s">
        <v>9472</v>
      </c>
      <c r="B653" s="127" t="s">
        <v>7466</v>
      </c>
      <c r="C653" s="128" cm="1">
        <f t="array" ref="C653">IF(ROW() &lt; ROW(INDEX(persons[resource_ID],ROWS(persons[resource_ID]))), COUNTIF(INDEX(persons[resource_ID],1):persons[[#This Row],[resource_ID]],persons[[#This Row],[resource_ID]]), "")</f>
        <v>13</v>
      </c>
      <c r="D653" s="128" t="s">
        <v>9045</v>
      </c>
      <c r="E653" s="127" t="s">
        <v>9042</v>
      </c>
      <c r="F653" s="127" t="s">
        <v>9044</v>
      </c>
      <c r="G653" s="127" t="s">
        <v>9043</v>
      </c>
      <c r="H653" s="127"/>
      <c r="I653" s="127"/>
      <c r="J653" s="127"/>
    </row>
    <row r="654" spans="1:10" x14ac:dyDescent="0.25">
      <c r="A654" s="127" t="s">
        <v>9472</v>
      </c>
      <c r="B654" s="127" t="s">
        <v>7466</v>
      </c>
      <c r="C654" s="128" cm="1">
        <f t="array" ref="C654">IF(ROW() &lt; ROW(INDEX(persons[resource_ID],ROWS(persons[resource_ID]))), COUNTIF(INDEX(persons[resource_ID],1):persons[[#This Row],[resource_ID]],persons[[#This Row],[resource_ID]]), "")</f>
        <v>14</v>
      </c>
      <c r="D654" s="129" t="s">
        <v>9024</v>
      </c>
      <c r="E654" s="127" t="s">
        <v>9046</v>
      </c>
      <c r="F654" s="127" t="s">
        <v>9047</v>
      </c>
      <c r="G654" s="127"/>
      <c r="H654" s="127"/>
      <c r="I654" s="127"/>
      <c r="J654" s="127"/>
    </row>
    <row r="655" spans="1:10" x14ac:dyDescent="0.25">
      <c r="A655" s="127" t="s">
        <v>9472</v>
      </c>
      <c r="B655" s="127" t="s">
        <v>7466</v>
      </c>
      <c r="C655" s="128" cm="1">
        <f t="array" ref="C655">IF(ROW() &lt; ROW(INDEX(persons[resource_ID],ROWS(persons[resource_ID]))), COUNTIF(INDEX(persons[resource_ID],1):persons[[#This Row],[resource_ID]],persons[[#This Row],[resource_ID]]), "")</f>
        <v>15</v>
      </c>
      <c r="D655" s="128" t="s">
        <v>9025</v>
      </c>
      <c r="E655" s="127" t="s">
        <v>9046</v>
      </c>
      <c r="F655" s="127" t="s">
        <v>9047</v>
      </c>
      <c r="G655" s="127"/>
      <c r="H655" s="127"/>
      <c r="I655" s="127"/>
      <c r="J655" s="127"/>
    </row>
    <row r="656" spans="1:10" x14ac:dyDescent="0.25">
      <c r="A656" s="127" t="s">
        <v>9472</v>
      </c>
      <c r="B656" s="127" t="s">
        <v>7466</v>
      </c>
      <c r="C656" s="128" cm="1">
        <f t="array" ref="C656">IF(ROW() &lt; ROW(INDEX(persons[resource_ID],ROWS(persons[resource_ID]))), COUNTIF(INDEX(persons[resource_ID],1):persons[[#This Row],[resource_ID]],persons[[#This Row],[resource_ID]]), "")</f>
        <v>16</v>
      </c>
      <c r="D656" s="129" t="s">
        <v>9050</v>
      </c>
      <c r="E656" s="127" t="s">
        <v>9048</v>
      </c>
      <c r="F656" s="127" t="s">
        <v>9049</v>
      </c>
      <c r="G656" s="127"/>
      <c r="H656" s="127"/>
      <c r="I656" s="127"/>
      <c r="J656" s="127"/>
    </row>
    <row r="657" spans="1:10" x14ac:dyDescent="0.25">
      <c r="A657" s="127" t="s">
        <v>9472</v>
      </c>
      <c r="B657" s="127" t="s">
        <v>7466</v>
      </c>
      <c r="C657" s="128" cm="1">
        <f t="array" ref="C657">IF(ROW() &lt; ROW(INDEX(persons[resource_ID],ROWS(persons[resource_ID]))), COUNTIF(INDEX(persons[resource_ID],1):persons[[#This Row],[resource_ID]],persons[[#This Row],[resource_ID]]), "")</f>
        <v>17</v>
      </c>
      <c r="D657" s="128" t="s">
        <v>9051</v>
      </c>
      <c r="E657" s="127" t="s">
        <v>9048</v>
      </c>
      <c r="F657" s="127" t="s">
        <v>9049</v>
      </c>
      <c r="G657" s="127"/>
      <c r="H657" s="127"/>
      <c r="I657" s="127"/>
      <c r="J657" s="127"/>
    </row>
    <row r="658" spans="1:10" x14ac:dyDescent="0.25">
      <c r="A658" s="127" t="s">
        <v>9472</v>
      </c>
      <c r="B658" s="127" t="s">
        <v>7466</v>
      </c>
      <c r="C658" s="128" cm="1">
        <f t="array" ref="C658">IF(ROW() &lt; ROW(INDEX(persons[resource_ID],ROWS(persons[resource_ID]))), COUNTIF(INDEX(persons[resource_ID],1):persons[[#This Row],[resource_ID]],persons[[#This Row],[resource_ID]]), "")</f>
        <v>18</v>
      </c>
      <c r="D658" s="129" t="s">
        <v>9056</v>
      </c>
      <c r="E658" s="128" t="s">
        <v>9053</v>
      </c>
      <c r="F658" s="127" t="s">
        <v>9055</v>
      </c>
      <c r="G658" s="127" t="s">
        <v>9054</v>
      </c>
      <c r="H658" s="127"/>
      <c r="I658" s="127"/>
      <c r="J658" s="127"/>
    </row>
    <row r="659" spans="1:10" x14ac:dyDescent="0.25">
      <c r="A659" s="127" t="s">
        <v>9472</v>
      </c>
      <c r="B659" s="127" t="s">
        <v>7466</v>
      </c>
      <c r="C659" s="128" cm="1">
        <f t="array" ref="C659">IF(ROW() &lt; ROW(INDEX(persons[resource_ID],ROWS(persons[resource_ID]))), COUNTIF(INDEX(persons[resource_ID],1):persons[[#This Row],[resource_ID]],persons[[#This Row],[resource_ID]]), "")</f>
        <v>19</v>
      </c>
      <c r="D659" s="128" t="s">
        <v>9057</v>
      </c>
      <c r="E659" s="127" t="s">
        <v>9052</v>
      </c>
      <c r="F659" s="127" t="s">
        <v>8571</v>
      </c>
      <c r="G659" s="127"/>
      <c r="H659" s="127"/>
      <c r="I659" s="127"/>
      <c r="J659" s="127"/>
    </row>
    <row r="660" spans="1:10" x14ac:dyDescent="0.25">
      <c r="A660" s="127" t="s">
        <v>9472</v>
      </c>
      <c r="B660" s="127" t="s">
        <v>7466</v>
      </c>
      <c r="C660" s="128" cm="1">
        <f t="array" ref="C660">IF(ROW() &lt; ROW(INDEX(persons[resource_ID],ROWS(persons[resource_ID]))), COUNTIF(INDEX(persons[resource_ID],1):persons[[#This Row],[resource_ID]],persons[[#This Row],[resource_ID]]), "")</f>
        <v>20</v>
      </c>
      <c r="D660" s="129" t="s">
        <v>9058</v>
      </c>
      <c r="E660" s="127" t="s">
        <v>9052</v>
      </c>
      <c r="F660" s="127" t="s">
        <v>8571</v>
      </c>
      <c r="G660" s="127"/>
      <c r="H660" s="127"/>
      <c r="I660" s="127"/>
      <c r="J660" s="127"/>
    </row>
    <row r="661" spans="1:10" x14ac:dyDescent="0.25">
      <c r="A661" s="127" t="s">
        <v>9472</v>
      </c>
      <c r="B661" s="127" t="s">
        <v>7466</v>
      </c>
      <c r="C661" s="128" cm="1">
        <f t="array" ref="C661">IF(ROW() &lt; ROW(INDEX(persons[resource_ID],ROWS(persons[resource_ID]))), COUNTIF(INDEX(persons[resource_ID],1):persons[[#This Row],[resource_ID]],persons[[#This Row],[resource_ID]]), "")</f>
        <v>21</v>
      </c>
      <c r="D661" s="128" t="s">
        <v>9062</v>
      </c>
      <c r="E661" s="127" t="s">
        <v>9059</v>
      </c>
      <c r="F661" s="127" t="s">
        <v>9061</v>
      </c>
      <c r="G661" s="127" t="s">
        <v>9060</v>
      </c>
      <c r="H661" s="127"/>
      <c r="I661" s="127"/>
      <c r="J661" s="127"/>
    </row>
    <row r="662" spans="1:10" x14ac:dyDescent="0.25">
      <c r="A662" s="127" t="s">
        <v>9472</v>
      </c>
      <c r="B662" s="127" t="s">
        <v>7466</v>
      </c>
      <c r="C662" s="128" cm="1">
        <f t="array" ref="C662">IF(ROW() &lt; ROW(INDEX(persons[resource_ID],ROWS(persons[resource_ID]))), COUNTIF(INDEX(persons[resource_ID],1):persons[[#This Row],[resource_ID]],persons[[#This Row],[resource_ID]]), "")</f>
        <v>22</v>
      </c>
      <c r="D662" s="129" t="s">
        <v>9067</v>
      </c>
      <c r="E662" s="127" t="s">
        <v>9063</v>
      </c>
      <c r="F662" s="127" t="s">
        <v>9065</v>
      </c>
      <c r="G662" s="127" t="s">
        <v>9064</v>
      </c>
      <c r="H662" s="127"/>
      <c r="I662" s="127"/>
      <c r="J662" s="127"/>
    </row>
    <row r="663" spans="1:10" x14ac:dyDescent="0.25">
      <c r="A663" s="127" t="s">
        <v>9472</v>
      </c>
      <c r="B663" s="127" t="s">
        <v>7466</v>
      </c>
      <c r="C663" s="128" cm="1">
        <f t="array" ref="C663">IF(ROW() &lt; ROW(INDEX(persons[resource_ID],ROWS(persons[resource_ID]))), COUNTIF(INDEX(persons[resource_ID],1):persons[[#This Row],[resource_ID]],persons[[#This Row],[resource_ID]]), "")</f>
        <v>23</v>
      </c>
      <c r="D663" s="128" t="s">
        <v>9066</v>
      </c>
      <c r="E663" s="127" t="s">
        <v>8569</v>
      </c>
      <c r="F663" s="127" t="s">
        <v>9068</v>
      </c>
      <c r="G663" s="127"/>
      <c r="H663" s="127"/>
      <c r="I663" s="127"/>
      <c r="J663" s="127"/>
    </row>
    <row r="664" spans="1:10" x14ac:dyDescent="0.25">
      <c r="A664" s="127" t="s">
        <v>9472</v>
      </c>
      <c r="B664" s="127" t="s">
        <v>7466</v>
      </c>
      <c r="C664" s="128" cm="1">
        <f t="array" ref="C664">IF(ROW() &lt; ROW(INDEX(persons[resource_ID],ROWS(persons[resource_ID]))), COUNTIF(INDEX(persons[resource_ID],1):persons[[#This Row],[resource_ID]],persons[[#This Row],[resource_ID]]), "")</f>
        <v>24</v>
      </c>
      <c r="D664" s="129" t="s">
        <v>9069</v>
      </c>
      <c r="E664" s="127" t="s">
        <v>9072</v>
      </c>
      <c r="F664" s="127" t="s">
        <v>8973</v>
      </c>
      <c r="G664" s="127"/>
      <c r="H664" s="127"/>
      <c r="I664" s="127"/>
      <c r="J664" s="127"/>
    </row>
    <row r="665" spans="1:10" x14ac:dyDescent="0.25">
      <c r="A665" s="127" t="s">
        <v>9472</v>
      </c>
      <c r="B665" s="127" t="s">
        <v>7466</v>
      </c>
      <c r="C665" s="128" cm="1">
        <f t="array" ref="C665">IF(ROW() &lt; ROW(INDEX(persons[resource_ID],ROWS(persons[resource_ID]))), COUNTIF(INDEX(persons[resource_ID],1):persons[[#This Row],[resource_ID]],persons[[#This Row],[resource_ID]]), "")</f>
        <v>25</v>
      </c>
      <c r="D665" s="128" t="s">
        <v>9070</v>
      </c>
      <c r="E665" s="127" t="s">
        <v>9073</v>
      </c>
      <c r="F665" s="127" t="s">
        <v>9074</v>
      </c>
      <c r="G665" s="127"/>
      <c r="H665" s="127"/>
      <c r="I665" s="127"/>
      <c r="J665" s="127"/>
    </row>
    <row r="666" spans="1:10" x14ac:dyDescent="0.25">
      <c r="A666" s="127" t="s">
        <v>9472</v>
      </c>
      <c r="B666" s="127" t="s">
        <v>7466</v>
      </c>
      <c r="C666" s="128" cm="1">
        <f t="array" ref="C666">IF(ROW() &lt; ROW(INDEX(persons[resource_ID],ROWS(persons[resource_ID]))), COUNTIF(INDEX(persons[resource_ID],1):persons[[#This Row],[resource_ID]],persons[[#This Row],[resource_ID]]), "")</f>
        <v>26</v>
      </c>
      <c r="D666" s="129" t="s">
        <v>9025</v>
      </c>
      <c r="E666" s="127" t="s">
        <v>9075</v>
      </c>
      <c r="F666" s="127" t="s">
        <v>9077</v>
      </c>
      <c r="G666" s="127" t="s">
        <v>9076</v>
      </c>
      <c r="H666" s="127"/>
      <c r="I666" s="127"/>
      <c r="J666" s="127"/>
    </row>
    <row r="667" spans="1:10" x14ac:dyDescent="0.25">
      <c r="A667" s="127" t="s">
        <v>9472</v>
      </c>
      <c r="B667" s="127" t="s">
        <v>7466</v>
      </c>
      <c r="C667" s="128" cm="1">
        <f t="array" ref="C667">IF(ROW() &lt; ROW(INDEX(persons[resource_ID],ROWS(persons[resource_ID]))), COUNTIF(INDEX(persons[resource_ID],1):persons[[#This Row],[resource_ID]],persons[[#This Row],[resource_ID]]), "")</f>
        <v>27</v>
      </c>
      <c r="D667" s="128" t="s">
        <v>9071</v>
      </c>
      <c r="E667" s="127" t="s">
        <v>9078</v>
      </c>
      <c r="F667" s="127" t="s">
        <v>9079</v>
      </c>
      <c r="G667" s="127"/>
      <c r="H667" s="127"/>
      <c r="I667" s="127"/>
      <c r="J667" s="127"/>
    </row>
    <row r="668" spans="1:10" x14ac:dyDescent="0.25">
      <c r="A668" s="127" t="s">
        <v>9472</v>
      </c>
      <c r="B668" s="127" t="s">
        <v>7466</v>
      </c>
      <c r="C668" s="128" cm="1">
        <f t="array" ref="C668">IF(ROW() &lt; ROW(INDEX(persons[resource_ID],ROWS(persons[resource_ID]))), COUNTIF(INDEX(persons[resource_ID],1):persons[[#This Row],[resource_ID]],persons[[#This Row],[resource_ID]]), "")</f>
        <v>28</v>
      </c>
      <c r="D668" s="129" t="s">
        <v>9080</v>
      </c>
      <c r="E668" s="127" t="s">
        <v>9081</v>
      </c>
      <c r="F668" s="127" t="s">
        <v>9082</v>
      </c>
      <c r="G668" s="127"/>
      <c r="H668" s="127"/>
      <c r="I668" s="127"/>
      <c r="J668" s="127"/>
    </row>
    <row r="669" spans="1:10" x14ac:dyDescent="0.25">
      <c r="A669" s="127" t="s">
        <v>9472</v>
      </c>
      <c r="B669" s="127" t="s">
        <v>7466</v>
      </c>
      <c r="C669" s="128" cm="1">
        <f t="array" ref="C669">IF(ROW() &lt; ROW(INDEX(persons[resource_ID],ROWS(persons[resource_ID]))), COUNTIF(INDEX(persons[resource_ID],1):persons[[#This Row],[resource_ID]],persons[[#This Row],[resource_ID]]), "")</f>
        <v>29</v>
      </c>
      <c r="D669" s="128" t="s">
        <v>9024</v>
      </c>
      <c r="E669" s="127" t="s">
        <v>9083</v>
      </c>
      <c r="F669" s="127" t="s">
        <v>9084</v>
      </c>
      <c r="G669" s="127"/>
      <c r="H669" s="127"/>
      <c r="I669" s="127"/>
      <c r="J669" s="127"/>
    </row>
    <row r="670" spans="1:10" x14ac:dyDescent="0.25">
      <c r="A670" s="127" t="s">
        <v>9472</v>
      </c>
      <c r="B670" s="127" t="s">
        <v>7466</v>
      </c>
      <c r="C670" s="128" cm="1">
        <f t="array" ref="C670">IF(ROW() &lt; ROW(INDEX(persons[resource_ID],ROWS(persons[resource_ID]))), COUNTIF(INDEX(persons[resource_ID],1):persons[[#This Row],[resource_ID]],persons[[#This Row],[resource_ID]]), "")</f>
        <v>30</v>
      </c>
      <c r="D670" s="129" t="s">
        <v>9034</v>
      </c>
      <c r="E670" s="127" t="s">
        <v>9085</v>
      </c>
      <c r="F670" s="127" t="s">
        <v>9086</v>
      </c>
      <c r="G670" s="127"/>
      <c r="H670" s="127"/>
      <c r="I670" s="127"/>
      <c r="J670" s="127"/>
    </row>
    <row r="671" spans="1:10" x14ac:dyDescent="0.25">
      <c r="A671" s="127" t="s">
        <v>9472</v>
      </c>
      <c r="B671" s="127" t="s">
        <v>7466</v>
      </c>
      <c r="C671" s="128" cm="1">
        <f t="array" ref="C671">IF(ROW() &lt; ROW(INDEX(persons[resource_ID],ROWS(persons[resource_ID]))), COUNTIF(INDEX(persons[resource_ID],1):persons[[#This Row],[resource_ID]],persons[[#This Row],[resource_ID]]), "")</f>
        <v>31</v>
      </c>
      <c r="D671" s="128" t="s">
        <v>9071</v>
      </c>
      <c r="E671" s="127" t="s">
        <v>9087</v>
      </c>
      <c r="F671" s="127" t="s">
        <v>9088</v>
      </c>
      <c r="G671" s="127"/>
      <c r="H671" s="127"/>
      <c r="I671" s="127"/>
      <c r="J671" s="127"/>
    </row>
    <row r="672" spans="1:10" x14ac:dyDescent="0.25">
      <c r="A672" s="127" t="s">
        <v>9472</v>
      </c>
      <c r="B672" s="127" t="s">
        <v>7466</v>
      </c>
      <c r="C672" s="128" cm="1">
        <f t="array" ref="C672">IF(ROW() &lt; ROW(INDEX(persons[resource_ID],ROWS(persons[resource_ID]))), COUNTIF(INDEX(persons[resource_ID],1):persons[[#This Row],[resource_ID]],persons[[#This Row],[resource_ID]]), "")</f>
        <v>32</v>
      </c>
      <c r="D672" s="129" t="s">
        <v>9089</v>
      </c>
      <c r="E672" s="127" t="s">
        <v>9093</v>
      </c>
      <c r="F672" s="127" t="s">
        <v>9094</v>
      </c>
      <c r="G672" s="127"/>
      <c r="H672" s="127"/>
      <c r="I672" s="127"/>
      <c r="J672" s="127"/>
    </row>
    <row r="673" spans="1:10" x14ac:dyDescent="0.25">
      <c r="A673" s="127" t="s">
        <v>9472</v>
      </c>
      <c r="B673" s="127" t="s">
        <v>7466</v>
      </c>
      <c r="C673" s="128" cm="1">
        <f t="array" ref="C673">IF(ROW() &lt; ROW(INDEX(persons[resource_ID],ROWS(persons[resource_ID]))), COUNTIF(INDEX(persons[resource_ID],1):persons[[#This Row],[resource_ID]],persons[[#This Row],[resource_ID]]), "")</f>
        <v>33</v>
      </c>
      <c r="D673" s="128" t="s">
        <v>9090</v>
      </c>
      <c r="E673" s="127" t="s">
        <v>9095</v>
      </c>
      <c r="F673" s="127" t="s">
        <v>9096</v>
      </c>
      <c r="G673" s="127"/>
      <c r="H673" s="127"/>
      <c r="I673" s="127"/>
      <c r="J673" s="127"/>
    </row>
    <row r="674" spans="1:10" x14ac:dyDescent="0.25">
      <c r="A674" s="127" t="s">
        <v>9472</v>
      </c>
      <c r="B674" s="127" t="s">
        <v>7466</v>
      </c>
      <c r="C674" s="128" cm="1">
        <f t="array" ref="C674">IF(ROW() &lt; ROW(INDEX(persons[resource_ID],ROWS(persons[resource_ID]))), COUNTIF(INDEX(persons[resource_ID],1):persons[[#This Row],[resource_ID]],persons[[#This Row],[resource_ID]]), "")</f>
        <v>34</v>
      </c>
      <c r="D674" s="129" t="s">
        <v>9034</v>
      </c>
      <c r="E674" s="127" t="s">
        <v>9097</v>
      </c>
      <c r="F674" s="127" t="s">
        <v>8850</v>
      </c>
      <c r="G674" s="127"/>
      <c r="H674" s="127"/>
      <c r="I674" s="127"/>
      <c r="J674" s="127"/>
    </row>
    <row r="675" spans="1:10" x14ac:dyDescent="0.25">
      <c r="A675" s="127" t="s">
        <v>9472</v>
      </c>
      <c r="B675" s="127" t="s">
        <v>7466</v>
      </c>
      <c r="C675" s="128" cm="1">
        <f t="array" ref="C675">IF(ROW() &lt; ROW(INDEX(persons[resource_ID],ROWS(persons[resource_ID]))), COUNTIF(INDEX(persons[resource_ID],1):persons[[#This Row],[resource_ID]],persons[[#This Row],[resource_ID]]), "")</f>
        <v>35</v>
      </c>
      <c r="D675" s="128" t="s">
        <v>9091</v>
      </c>
      <c r="E675" s="127" t="s">
        <v>9097</v>
      </c>
      <c r="F675" s="127" t="s">
        <v>8850</v>
      </c>
      <c r="G675" s="127"/>
      <c r="H675" s="127"/>
      <c r="I675" s="127"/>
      <c r="J675" s="127"/>
    </row>
    <row r="676" spans="1:10" x14ac:dyDescent="0.25">
      <c r="A676" s="127" t="s">
        <v>9472</v>
      </c>
      <c r="B676" s="127" t="s">
        <v>7466</v>
      </c>
      <c r="C676" s="128" cm="1">
        <f t="array" ref="C676">IF(ROW() &lt; ROW(INDEX(persons[resource_ID],ROWS(persons[resource_ID]))), COUNTIF(INDEX(persons[resource_ID],1):persons[[#This Row],[resource_ID]],persons[[#This Row],[resource_ID]]), "")</f>
        <v>36</v>
      </c>
      <c r="D676" s="129" t="s">
        <v>9025</v>
      </c>
      <c r="E676" s="127" t="s">
        <v>9098</v>
      </c>
      <c r="F676" s="127" t="s">
        <v>9100</v>
      </c>
      <c r="G676" s="127" t="s">
        <v>9099</v>
      </c>
      <c r="H676" s="127"/>
      <c r="I676" s="127"/>
      <c r="J676" s="127"/>
    </row>
    <row r="677" spans="1:10" x14ac:dyDescent="0.25">
      <c r="A677" s="127" t="s">
        <v>9472</v>
      </c>
      <c r="B677" s="127" t="s">
        <v>7466</v>
      </c>
      <c r="C677" s="128" cm="1">
        <f t="array" ref="C677">IF(ROW() &lt; ROW(INDEX(persons[resource_ID],ROWS(persons[resource_ID]))), COUNTIF(INDEX(persons[resource_ID],1):persons[[#This Row],[resource_ID]],persons[[#This Row],[resource_ID]]), "")</f>
        <v>37</v>
      </c>
      <c r="D677" s="128" t="s">
        <v>9067</v>
      </c>
      <c r="E677" s="127" t="s">
        <v>9098</v>
      </c>
      <c r="F677" s="127" t="s">
        <v>9100</v>
      </c>
      <c r="G677" s="127" t="s">
        <v>9099</v>
      </c>
      <c r="H677" s="127"/>
      <c r="I677" s="127"/>
      <c r="J677" s="127"/>
    </row>
    <row r="678" spans="1:10" x14ac:dyDescent="0.25">
      <c r="A678" s="127" t="s">
        <v>9472</v>
      </c>
      <c r="B678" s="127" t="s">
        <v>7466</v>
      </c>
      <c r="C678" s="128" cm="1">
        <f t="array" ref="C678">IF(ROW() &lt; ROW(INDEX(persons[resource_ID],ROWS(persons[resource_ID]))), COUNTIF(INDEX(persons[resource_ID],1):persons[[#This Row],[resource_ID]],persons[[#This Row],[resource_ID]]), "")</f>
        <v>38</v>
      </c>
      <c r="D678" s="129" t="s">
        <v>9092</v>
      </c>
      <c r="E678" s="127" t="s">
        <v>9098</v>
      </c>
      <c r="F678" s="127" t="s">
        <v>9100</v>
      </c>
      <c r="G678" s="127" t="s">
        <v>9099</v>
      </c>
      <c r="H678" s="127"/>
      <c r="I678" s="127"/>
      <c r="J678" s="127"/>
    </row>
    <row r="679" spans="1:10" x14ac:dyDescent="0.25">
      <c r="A679" s="127" t="s">
        <v>9472</v>
      </c>
      <c r="B679" s="127" t="s">
        <v>7466</v>
      </c>
      <c r="C679" s="128" cm="1">
        <f t="array" ref="C679">IF(ROW() &lt; ROW(INDEX(persons[resource_ID],ROWS(persons[resource_ID]))), COUNTIF(INDEX(persons[resource_ID],1):persons[[#This Row],[resource_ID]],persons[[#This Row],[resource_ID]]), "")</f>
        <v>39</v>
      </c>
      <c r="D679" s="128" t="s">
        <v>9025</v>
      </c>
      <c r="E679" s="127" t="s">
        <v>9101</v>
      </c>
      <c r="F679" s="127"/>
      <c r="G679" s="127" t="s">
        <v>9102</v>
      </c>
      <c r="H679" s="127"/>
      <c r="I679" s="127"/>
      <c r="J679" s="127"/>
    </row>
    <row r="680" spans="1:10" x14ac:dyDescent="0.25">
      <c r="A680" s="127" t="s">
        <v>9472</v>
      </c>
      <c r="B680" s="127" t="s">
        <v>7466</v>
      </c>
      <c r="C680" s="128" cm="1">
        <f t="array" ref="C680">IF(ROW() &lt; ROW(INDEX(persons[resource_ID],ROWS(persons[resource_ID]))), COUNTIF(INDEX(persons[resource_ID],1):persons[[#This Row],[resource_ID]],persons[[#This Row],[resource_ID]]), "")</f>
        <v>40</v>
      </c>
      <c r="D680" s="129" t="s">
        <v>9092</v>
      </c>
      <c r="E680" s="127" t="s">
        <v>9101</v>
      </c>
      <c r="F680" s="127"/>
      <c r="G680" s="127" t="s">
        <v>9102</v>
      </c>
      <c r="H680" s="127"/>
      <c r="I680" s="127"/>
      <c r="J680" s="127"/>
    </row>
    <row r="681" spans="1:10" x14ac:dyDescent="0.25">
      <c r="A681" s="127" t="s">
        <v>9472</v>
      </c>
      <c r="B681" s="127" t="s">
        <v>7466</v>
      </c>
      <c r="C681" s="128" cm="1">
        <f t="array" ref="C681">IF(ROW() &lt; ROW(INDEX(persons[resource_ID],ROWS(persons[resource_ID]))), COUNTIF(INDEX(persons[resource_ID],1):persons[[#This Row],[resource_ID]],persons[[#This Row],[resource_ID]]), "")</f>
        <v>41</v>
      </c>
      <c r="D681" s="128" t="s">
        <v>9103</v>
      </c>
      <c r="E681" s="127" t="s">
        <v>9101</v>
      </c>
      <c r="F681" s="127"/>
      <c r="G681" s="127" t="s">
        <v>9102</v>
      </c>
      <c r="H681" s="127"/>
      <c r="I681" s="127"/>
      <c r="J681" s="127"/>
    </row>
    <row r="682" spans="1:10" x14ac:dyDescent="0.25">
      <c r="A682" s="127" t="s">
        <v>9472</v>
      </c>
      <c r="B682" s="127" t="s">
        <v>7466</v>
      </c>
      <c r="C682" s="128" cm="1">
        <f t="array" ref="C682">IF(ROW() &lt; ROW(INDEX(persons[resource_ID],ROWS(persons[resource_ID]))), COUNTIF(INDEX(persons[resource_ID],1):persons[[#This Row],[resource_ID]],persons[[#This Row],[resource_ID]]), "")</f>
        <v>42</v>
      </c>
      <c r="D682" s="129" t="s">
        <v>9066</v>
      </c>
      <c r="E682" s="127" t="s">
        <v>9104</v>
      </c>
      <c r="F682" s="127" t="s">
        <v>8880</v>
      </c>
      <c r="G682" s="127" t="s">
        <v>9105</v>
      </c>
      <c r="H682" s="127"/>
      <c r="I682" s="127"/>
      <c r="J682" s="127"/>
    </row>
    <row r="683" spans="1:10" x14ac:dyDescent="0.25">
      <c r="A683" s="127" t="s">
        <v>9472</v>
      </c>
      <c r="B683" s="127" t="s">
        <v>7466</v>
      </c>
      <c r="C683" s="128" cm="1">
        <f t="array" ref="C683">IF(ROW() &lt; ROW(INDEX(persons[resource_ID],ROWS(persons[resource_ID]))), COUNTIF(INDEX(persons[resource_ID],1):persons[[#This Row],[resource_ID]],persons[[#This Row],[resource_ID]]), "")</f>
        <v>43</v>
      </c>
      <c r="D683" s="128" t="s">
        <v>9092</v>
      </c>
      <c r="E683" s="127" t="s">
        <v>9104</v>
      </c>
      <c r="F683" s="127" t="s">
        <v>8880</v>
      </c>
      <c r="G683" s="127" t="s">
        <v>9105</v>
      </c>
      <c r="H683" s="127"/>
      <c r="I683" s="127"/>
      <c r="J683" s="127"/>
    </row>
    <row r="684" spans="1:10" x14ac:dyDescent="0.25">
      <c r="A684" s="127" t="s">
        <v>9472</v>
      </c>
      <c r="B684" s="127" t="s">
        <v>7466</v>
      </c>
      <c r="C684" s="128" cm="1">
        <f t="array" ref="C684">IF(ROW() &lt; ROW(INDEX(persons[resource_ID],ROWS(persons[resource_ID]))), COUNTIF(INDEX(persons[resource_ID],1):persons[[#This Row],[resource_ID]],persons[[#This Row],[resource_ID]]), "")</f>
        <v>44</v>
      </c>
      <c r="D684" s="129" t="s">
        <v>9080</v>
      </c>
      <c r="E684" s="127" t="s">
        <v>9106</v>
      </c>
      <c r="F684" s="127" t="s">
        <v>9107</v>
      </c>
      <c r="G684" s="127"/>
      <c r="H684" s="127"/>
      <c r="I684" s="127"/>
      <c r="J684" s="127"/>
    </row>
    <row r="685" spans="1:10" x14ac:dyDescent="0.25">
      <c r="A685" s="127" t="s">
        <v>9472</v>
      </c>
      <c r="B685" s="127" t="s">
        <v>7466</v>
      </c>
      <c r="C685" s="128" cm="1">
        <f t="array" ref="C685">IF(ROW() &lt; ROW(INDEX(persons[resource_ID],ROWS(persons[resource_ID]))), COUNTIF(INDEX(persons[resource_ID],1):persons[[#This Row],[resource_ID]],persons[[#This Row],[resource_ID]]), "")</f>
        <v>45</v>
      </c>
      <c r="D685" s="128" t="s">
        <v>9125</v>
      </c>
      <c r="E685" s="127" t="s">
        <v>9108</v>
      </c>
      <c r="F685" s="127" t="s">
        <v>9109</v>
      </c>
      <c r="G685" s="127"/>
      <c r="H685" s="127"/>
      <c r="I685" s="127"/>
      <c r="J685" s="127"/>
    </row>
    <row r="686" spans="1:10" x14ac:dyDescent="0.25">
      <c r="A686" s="127" t="s">
        <v>9472</v>
      </c>
      <c r="B686" s="127" t="s">
        <v>7466</v>
      </c>
      <c r="C686" s="128" cm="1">
        <f t="array" ref="C686">IF(ROW() &lt; ROW(INDEX(persons[resource_ID],ROWS(persons[resource_ID]))), COUNTIF(INDEX(persons[resource_ID],1):persons[[#This Row],[resource_ID]],persons[[#This Row],[resource_ID]]), "")</f>
        <v>46</v>
      </c>
      <c r="D686" s="129" t="s">
        <v>9124</v>
      </c>
      <c r="E686" s="127" t="s">
        <v>9110</v>
      </c>
      <c r="F686" s="127" t="s">
        <v>9111</v>
      </c>
      <c r="G686" s="127"/>
      <c r="H686" s="127"/>
      <c r="I686" s="127"/>
      <c r="J686" s="127"/>
    </row>
    <row r="687" spans="1:10" x14ac:dyDescent="0.25">
      <c r="A687" s="127" t="s">
        <v>9472</v>
      </c>
      <c r="B687" s="127" t="s">
        <v>7466</v>
      </c>
      <c r="C687" s="128" cm="1">
        <f t="array" ref="C687">IF(ROW() &lt; ROW(INDEX(persons[resource_ID],ROWS(persons[resource_ID]))), COUNTIF(INDEX(persons[resource_ID],1):persons[[#This Row],[resource_ID]],persons[[#This Row],[resource_ID]]), "")</f>
        <v>47</v>
      </c>
      <c r="D687" s="128" t="s">
        <v>9066</v>
      </c>
      <c r="E687" s="127" t="s">
        <v>9128</v>
      </c>
      <c r="F687" s="127" t="s">
        <v>9130</v>
      </c>
      <c r="G687" s="127" t="s">
        <v>9129</v>
      </c>
      <c r="H687" s="127"/>
      <c r="I687" s="127"/>
      <c r="J687" s="127"/>
    </row>
    <row r="688" spans="1:10" x14ac:dyDescent="0.25">
      <c r="A688" s="127" t="s">
        <v>9472</v>
      </c>
      <c r="B688" s="127" t="s">
        <v>7466</v>
      </c>
      <c r="C688" s="128" cm="1">
        <f t="array" ref="C688">IF(ROW() &lt; ROW(INDEX(persons[resource_ID],ROWS(persons[resource_ID]))), COUNTIF(INDEX(persons[resource_ID],1):persons[[#This Row],[resource_ID]],persons[[#This Row],[resource_ID]]), "")</f>
        <v>48</v>
      </c>
      <c r="D688" s="129" t="s">
        <v>9126</v>
      </c>
      <c r="E688" s="127" t="s">
        <v>9131</v>
      </c>
      <c r="F688" s="127" t="s">
        <v>9132</v>
      </c>
      <c r="G688" s="127"/>
      <c r="H688" s="127"/>
      <c r="I688" s="127"/>
      <c r="J688" s="127"/>
    </row>
    <row r="689" spans="1:10" x14ac:dyDescent="0.25">
      <c r="A689" s="127" t="s">
        <v>9472</v>
      </c>
      <c r="B689" s="127" t="s">
        <v>7466</v>
      </c>
      <c r="C689" s="128" cm="1">
        <f t="array" ref="C689">IF(ROW() &lt; ROW(INDEX(persons[resource_ID],ROWS(persons[resource_ID]))), COUNTIF(INDEX(persons[resource_ID],1):persons[[#This Row],[resource_ID]],persons[[#This Row],[resource_ID]]), "")</f>
        <v>49</v>
      </c>
      <c r="D689" s="128" t="s">
        <v>9127</v>
      </c>
      <c r="E689" s="127" t="s">
        <v>9131</v>
      </c>
      <c r="F689" s="127" t="s">
        <v>9132</v>
      </c>
      <c r="G689" s="127"/>
      <c r="H689" s="127"/>
      <c r="I689" s="127"/>
      <c r="J689" s="127"/>
    </row>
    <row r="690" spans="1:10" x14ac:dyDescent="0.25">
      <c r="A690" s="127" t="s">
        <v>9472</v>
      </c>
      <c r="B690" s="127" t="s">
        <v>7466</v>
      </c>
      <c r="C690" s="128" cm="1">
        <f t="array" ref="C690">IF(ROW() &lt; ROW(INDEX(persons[resource_ID],ROWS(persons[resource_ID]))), COUNTIF(INDEX(persons[resource_ID],1):persons[[#This Row],[resource_ID]],persons[[#This Row],[resource_ID]]), "")</f>
        <v>50</v>
      </c>
      <c r="D690" s="129" t="s">
        <v>9067</v>
      </c>
      <c r="E690" s="127" t="s">
        <v>9133</v>
      </c>
      <c r="F690" s="127" t="s">
        <v>9135</v>
      </c>
      <c r="G690" s="127" t="s">
        <v>9134</v>
      </c>
      <c r="H690" s="127"/>
      <c r="I690" s="127"/>
      <c r="J690" s="127"/>
    </row>
    <row r="691" spans="1:10" x14ac:dyDescent="0.25">
      <c r="A691" s="127" t="s">
        <v>9472</v>
      </c>
      <c r="B691" s="127" t="s">
        <v>7466</v>
      </c>
      <c r="C691" s="128" cm="1">
        <f t="array" ref="C691">IF(ROW() &lt; ROW(INDEX(persons[resource_ID],ROWS(persons[resource_ID]))), COUNTIF(INDEX(persons[resource_ID],1):persons[[#This Row],[resource_ID]],persons[[#This Row],[resource_ID]]), "")</f>
        <v>51</v>
      </c>
      <c r="D691" s="128" t="s">
        <v>9136</v>
      </c>
      <c r="E691" s="127" t="s">
        <v>9133</v>
      </c>
      <c r="F691" s="127" t="s">
        <v>9135</v>
      </c>
      <c r="G691" s="127" t="s">
        <v>9134</v>
      </c>
      <c r="H691" s="127"/>
      <c r="I691" s="127"/>
      <c r="J691" s="127"/>
    </row>
    <row r="692" spans="1:10" x14ac:dyDescent="0.25">
      <c r="A692" s="127" t="s">
        <v>9472</v>
      </c>
      <c r="B692" s="127" t="s">
        <v>7466</v>
      </c>
      <c r="C692" s="128" cm="1">
        <f t="array" ref="C692">IF(ROW() &lt; ROW(INDEX(persons[resource_ID],ROWS(persons[resource_ID]))), COUNTIF(INDEX(persons[resource_ID],1):persons[[#This Row],[resource_ID]],persons[[#This Row],[resource_ID]]), "")</f>
        <v>52</v>
      </c>
      <c r="D692" s="129" t="s">
        <v>9126</v>
      </c>
      <c r="E692" s="127" t="s">
        <v>9087</v>
      </c>
      <c r="F692" s="127" t="s">
        <v>9137</v>
      </c>
      <c r="G692" s="127" t="s">
        <v>9138</v>
      </c>
      <c r="H692" s="127"/>
      <c r="I692" s="127"/>
      <c r="J692" s="127"/>
    </row>
    <row r="693" spans="1:10" x14ac:dyDescent="0.25">
      <c r="A693" s="127" t="s">
        <v>9472</v>
      </c>
      <c r="B693" s="127" t="s">
        <v>7466</v>
      </c>
      <c r="C693" s="128" cm="1">
        <f t="array" ref="C693">IF(ROW() &lt; ROW(INDEX(persons[resource_ID],ROWS(persons[resource_ID]))), COUNTIF(INDEX(persons[resource_ID],1):persons[[#This Row],[resource_ID]],persons[[#This Row],[resource_ID]]), "")</f>
        <v>53</v>
      </c>
      <c r="D693" s="128" t="s">
        <v>9142</v>
      </c>
      <c r="E693" s="127" t="s">
        <v>9139</v>
      </c>
      <c r="F693" s="127" t="s">
        <v>9141</v>
      </c>
      <c r="G693" s="127" t="s">
        <v>9140</v>
      </c>
      <c r="H693" s="127"/>
      <c r="I693" s="127"/>
      <c r="J693" s="127"/>
    </row>
    <row r="694" spans="1:10" x14ac:dyDescent="0.25">
      <c r="A694" s="127" t="s">
        <v>9472</v>
      </c>
      <c r="B694" s="127" t="s">
        <v>7466</v>
      </c>
      <c r="C694" s="128" cm="1">
        <f t="array" ref="C694">IF(ROW() &lt; ROW(INDEX(persons[resource_ID],ROWS(persons[resource_ID]))), COUNTIF(INDEX(persons[resource_ID],1):persons[[#This Row],[resource_ID]],persons[[#This Row],[resource_ID]]), "")</f>
        <v>54</v>
      </c>
      <c r="D694" s="129" t="s">
        <v>9142</v>
      </c>
      <c r="E694" s="127" t="s">
        <v>9143</v>
      </c>
      <c r="F694" s="127" t="s">
        <v>9144</v>
      </c>
      <c r="G694" s="127"/>
      <c r="H694" s="127"/>
      <c r="I694" s="127"/>
      <c r="J694" s="127"/>
    </row>
    <row r="695" spans="1:10" x14ac:dyDescent="0.25">
      <c r="A695" s="127" t="s">
        <v>9472</v>
      </c>
      <c r="B695" s="127" t="s">
        <v>7466</v>
      </c>
      <c r="C695" s="128" cm="1">
        <f t="array" ref="C695">IF(ROW() &lt; ROW(INDEX(persons[resource_ID],ROWS(persons[resource_ID]))), COUNTIF(INDEX(persons[resource_ID],1):persons[[#This Row],[resource_ID]],persons[[#This Row],[resource_ID]]), "")</f>
        <v>55</v>
      </c>
      <c r="D695" s="128" t="s">
        <v>9136</v>
      </c>
      <c r="E695" s="127" t="s">
        <v>9146</v>
      </c>
      <c r="F695" s="127" t="s">
        <v>9147</v>
      </c>
      <c r="G695" s="127"/>
      <c r="H695" s="127"/>
      <c r="I695" s="127"/>
      <c r="J695" s="127"/>
    </row>
    <row r="696" spans="1:10" x14ac:dyDescent="0.25">
      <c r="A696" s="127" t="s">
        <v>9472</v>
      </c>
      <c r="B696" s="127" t="s">
        <v>7466</v>
      </c>
      <c r="C696" s="128" cm="1">
        <f t="array" ref="C696">IF(ROW() &lt; ROW(INDEX(persons[resource_ID],ROWS(persons[resource_ID]))), COUNTIF(INDEX(persons[resource_ID],1):persons[[#This Row],[resource_ID]],persons[[#This Row],[resource_ID]]), "")</f>
        <v>56</v>
      </c>
      <c r="D696" s="129" t="s">
        <v>9145</v>
      </c>
      <c r="E696" s="127" t="s">
        <v>9146</v>
      </c>
      <c r="F696" s="127" t="s">
        <v>9147</v>
      </c>
      <c r="G696" s="127"/>
      <c r="H696" s="127"/>
      <c r="I696" s="127"/>
      <c r="J696" s="127"/>
    </row>
    <row r="697" spans="1:10" x14ac:dyDescent="0.25">
      <c r="A697" s="127" t="s">
        <v>9472</v>
      </c>
      <c r="B697" s="127" t="s">
        <v>7466</v>
      </c>
      <c r="C697" s="128" cm="1">
        <f t="array" ref="C697">IF(ROW() &lt; ROW(INDEX(persons[resource_ID],ROWS(persons[resource_ID]))), COUNTIF(INDEX(persons[resource_ID],1):persons[[#This Row],[resource_ID]],persons[[#This Row],[resource_ID]]), "")</f>
        <v>57</v>
      </c>
      <c r="D697" s="128" t="s">
        <v>9024</v>
      </c>
      <c r="E697" s="127" t="s">
        <v>9148</v>
      </c>
      <c r="F697" s="127" t="s">
        <v>9150</v>
      </c>
      <c r="G697" s="127" t="s">
        <v>9149</v>
      </c>
      <c r="H697" s="127"/>
      <c r="I697" s="127"/>
      <c r="J697" s="127"/>
    </row>
    <row r="698" spans="1:10" x14ac:dyDescent="0.25">
      <c r="A698" s="127" t="s">
        <v>9472</v>
      </c>
      <c r="B698" s="127" t="s">
        <v>7466</v>
      </c>
      <c r="C698" s="128" cm="1">
        <f t="array" ref="C698">IF(ROW() &lt; ROW(INDEX(persons[resource_ID],ROWS(persons[resource_ID]))), COUNTIF(INDEX(persons[resource_ID],1):persons[[#This Row],[resource_ID]],persons[[#This Row],[resource_ID]]), "")</f>
        <v>58</v>
      </c>
      <c r="D698" s="129" t="s">
        <v>9153</v>
      </c>
      <c r="E698" s="127" t="s">
        <v>9151</v>
      </c>
      <c r="F698" s="127" t="s">
        <v>9152</v>
      </c>
      <c r="G698" s="127"/>
      <c r="H698" s="127"/>
      <c r="I698" s="127"/>
      <c r="J698" s="127"/>
    </row>
    <row r="699" spans="1:10" x14ac:dyDescent="0.25">
      <c r="A699" s="127" t="s">
        <v>9472</v>
      </c>
      <c r="B699" s="127" t="s">
        <v>7466</v>
      </c>
      <c r="C699" s="128" cm="1">
        <f t="array" ref="C699">IF(ROW() &lt; ROW(INDEX(persons[resource_ID],ROWS(persons[resource_ID]))), COUNTIF(INDEX(persons[resource_ID],1):persons[[#This Row],[resource_ID]],persons[[#This Row],[resource_ID]]), "")</f>
        <v>59</v>
      </c>
      <c r="D699" s="128" t="s">
        <v>9156</v>
      </c>
      <c r="E699" s="127" t="s">
        <v>9154</v>
      </c>
      <c r="F699" s="127" t="s">
        <v>9155</v>
      </c>
      <c r="G699" s="127"/>
      <c r="H699" s="127"/>
      <c r="I699" s="127"/>
      <c r="J699" s="127"/>
    </row>
    <row r="700" spans="1:10" x14ac:dyDescent="0.25">
      <c r="A700" s="127" t="s">
        <v>9472</v>
      </c>
      <c r="B700" s="127" t="s">
        <v>7466</v>
      </c>
      <c r="C700" s="128" cm="1">
        <f t="array" ref="C700">IF(ROW() &lt; ROW(INDEX(persons[resource_ID],ROWS(persons[resource_ID]))), COUNTIF(INDEX(persons[resource_ID],1):persons[[#This Row],[resource_ID]],persons[[#This Row],[resource_ID]]), "")</f>
        <v>60</v>
      </c>
      <c r="D700" s="129" t="s">
        <v>9069</v>
      </c>
      <c r="E700" s="127" t="s">
        <v>9157</v>
      </c>
      <c r="F700" s="127" t="s">
        <v>9158</v>
      </c>
      <c r="G700" s="127"/>
      <c r="H700" s="127"/>
      <c r="I700" s="127"/>
      <c r="J700" s="127"/>
    </row>
    <row r="701" spans="1:10" x14ac:dyDescent="0.25">
      <c r="A701" s="127" t="s">
        <v>9472</v>
      </c>
      <c r="B701" s="127" t="s">
        <v>7466</v>
      </c>
      <c r="C701" s="128" cm="1">
        <f t="array" ref="C701">IF(ROW() &lt; ROW(INDEX(persons[resource_ID],ROWS(persons[resource_ID]))), COUNTIF(INDEX(persons[resource_ID],1):persons[[#This Row],[resource_ID]],persons[[#This Row],[resource_ID]]), "")</f>
        <v>61</v>
      </c>
      <c r="D701" s="128" t="s">
        <v>9125</v>
      </c>
      <c r="E701" s="127" t="s">
        <v>9157</v>
      </c>
      <c r="F701" s="127" t="s">
        <v>9158</v>
      </c>
      <c r="G701" s="127"/>
      <c r="H701" s="127"/>
      <c r="I701" s="127"/>
      <c r="J701" s="127"/>
    </row>
    <row r="702" spans="1:10" x14ac:dyDescent="0.25">
      <c r="A702" s="127" t="s">
        <v>9472</v>
      </c>
      <c r="B702" s="127" t="s">
        <v>7466</v>
      </c>
      <c r="C702" s="128" cm="1">
        <f t="array" ref="C702">IF(ROW() &lt; ROW(INDEX(persons[resource_ID],ROWS(persons[resource_ID]))), COUNTIF(INDEX(persons[resource_ID],1):persons[[#This Row],[resource_ID]],persons[[#This Row],[resource_ID]]), "")</f>
        <v>62</v>
      </c>
      <c r="D702" s="129" t="s">
        <v>9090</v>
      </c>
      <c r="E702" s="127" t="s">
        <v>9159</v>
      </c>
      <c r="F702" s="127" t="s">
        <v>9160</v>
      </c>
      <c r="G702" s="127"/>
      <c r="H702" s="127"/>
      <c r="I702" s="127"/>
      <c r="J702" s="127"/>
    </row>
    <row r="703" spans="1:10" x14ac:dyDescent="0.25">
      <c r="A703" s="127" t="s">
        <v>9472</v>
      </c>
      <c r="B703" s="127" t="s">
        <v>7466</v>
      </c>
      <c r="C703" s="128" cm="1">
        <f t="array" ref="C703">IF(ROW() &lt; ROW(INDEX(persons[resource_ID],ROWS(persons[resource_ID]))), COUNTIF(INDEX(persons[resource_ID],1):persons[[#This Row],[resource_ID]],persons[[#This Row],[resource_ID]]), "")</f>
        <v>63</v>
      </c>
      <c r="D703" s="128" t="s">
        <v>9165</v>
      </c>
      <c r="E703" s="127" t="s">
        <v>9161</v>
      </c>
      <c r="F703" s="127" t="s">
        <v>8845</v>
      </c>
      <c r="G703" s="127"/>
      <c r="H703" s="127"/>
      <c r="I703" s="127"/>
      <c r="J703" s="127"/>
    </row>
    <row r="704" spans="1:10" x14ac:dyDescent="0.25">
      <c r="A704" s="127" t="s">
        <v>9472</v>
      </c>
      <c r="B704" s="127" t="s">
        <v>7466</v>
      </c>
      <c r="C704" s="128" cm="1">
        <f t="array" ref="C704">IF(ROW() &lt; ROW(INDEX(persons[resource_ID],ROWS(persons[resource_ID]))), COUNTIF(INDEX(persons[resource_ID],1):persons[[#This Row],[resource_ID]],persons[[#This Row],[resource_ID]]), "")</f>
        <v>64</v>
      </c>
      <c r="D704" s="129" t="s">
        <v>9089</v>
      </c>
      <c r="E704" s="127" t="s">
        <v>9162</v>
      </c>
      <c r="F704" s="127" t="s">
        <v>9164</v>
      </c>
      <c r="G704" s="127" t="s">
        <v>9163</v>
      </c>
      <c r="H704" s="127"/>
      <c r="I704" s="127"/>
      <c r="J704" s="127"/>
    </row>
    <row r="705" spans="1:10" x14ac:dyDescent="0.25">
      <c r="A705" s="127" t="s">
        <v>9472</v>
      </c>
      <c r="B705" s="127" t="s">
        <v>7466</v>
      </c>
      <c r="C705" s="128" cm="1">
        <f t="array" ref="C705">IF(ROW() &lt; ROW(INDEX(persons[resource_ID],ROWS(persons[resource_ID]))), COUNTIF(INDEX(persons[resource_ID],1):persons[[#This Row],[resource_ID]],persons[[#This Row],[resource_ID]]), "")</f>
        <v>65</v>
      </c>
      <c r="D705" s="128" t="s">
        <v>9166</v>
      </c>
      <c r="E705" s="127" t="s">
        <v>9167</v>
      </c>
      <c r="F705" s="127" t="s">
        <v>9168</v>
      </c>
      <c r="G705" s="127"/>
      <c r="H705" s="127"/>
      <c r="I705" s="127"/>
      <c r="J705" s="127"/>
    </row>
    <row r="706" spans="1:10" x14ac:dyDescent="0.25">
      <c r="A706" s="127" t="s">
        <v>9472</v>
      </c>
      <c r="B706" s="127" t="s">
        <v>7466</v>
      </c>
      <c r="C706" s="128" cm="1">
        <f t="array" ref="C706">IF(ROW() &lt; ROW(INDEX(persons[resource_ID],ROWS(persons[resource_ID]))), COUNTIF(INDEX(persons[resource_ID],1):persons[[#This Row],[resource_ID]],persons[[#This Row],[resource_ID]]), "")</f>
        <v>66</v>
      </c>
      <c r="D706" s="129" t="s">
        <v>9170</v>
      </c>
      <c r="E706" s="127" t="s">
        <v>9167</v>
      </c>
      <c r="F706" s="127" t="s">
        <v>9168</v>
      </c>
      <c r="G706" s="127"/>
      <c r="H706" s="127"/>
      <c r="I706" s="127"/>
      <c r="J706" s="127"/>
    </row>
    <row r="707" spans="1:10" x14ac:dyDescent="0.25">
      <c r="A707" s="127" t="s">
        <v>9472</v>
      </c>
      <c r="B707" s="127" t="s">
        <v>7466</v>
      </c>
      <c r="C707" s="128" cm="1">
        <f t="array" ref="C707">IF(ROW() &lt; ROW(INDEX(persons[resource_ID],ROWS(persons[resource_ID]))), COUNTIF(INDEX(persons[resource_ID],1):persons[[#This Row],[resource_ID]],persons[[#This Row],[resource_ID]]), "")</f>
        <v>67</v>
      </c>
      <c r="D707" s="128" t="s">
        <v>9173</v>
      </c>
      <c r="E707" s="127" t="s">
        <v>9171</v>
      </c>
      <c r="F707" s="127" t="s">
        <v>9172</v>
      </c>
      <c r="G707" s="127"/>
      <c r="H707" s="127"/>
      <c r="I707" s="127"/>
      <c r="J707" s="127"/>
    </row>
    <row r="708" spans="1:10" x14ac:dyDescent="0.25">
      <c r="A708" s="127" t="s">
        <v>9472</v>
      </c>
      <c r="B708" s="127" t="s">
        <v>7466</v>
      </c>
      <c r="C708" s="128" cm="1">
        <f t="array" ref="C708">IF(ROW() &lt; ROW(INDEX(persons[resource_ID],ROWS(persons[resource_ID]))), COUNTIF(INDEX(persons[resource_ID],1):persons[[#This Row],[resource_ID]],persons[[#This Row],[resource_ID]]), "")</f>
        <v>68</v>
      </c>
      <c r="D708" s="129" t="s">
        <v>9066</v>
      </c>
      <c r="E708" s="127" t="s">
        <v>9174</v>
      </c>
      <c r="F708" s="127" t="s">
        <v>9175</v>
      </c>
      <c r="G708" s="127"/>
      <c r="H708" s="127"/>
      <c r="I708" s="127"/>
      <c r="J708" s="127"/>
    </row>
    <row r="709" spans="1:10" x14ac:dyDescent="0.25">
      <c r="A709" s="127" t="s">
        <v>9472</v>
      </c>
      <c r="B709" s="127" t="s">
        <v>7466</v>
      </c>
      <c r="C709" s="128" cm="1">
        <f t="array" ref="C709">IF(ROW() &lt; ROW(INDEX(persons[resource_ID],ROWS(persons[resource_ID]))), COUNTIF(INDEX(persons[resource_ID],1):persons[[#This Row],[resource_ID]],persons[[#This Row],[resource_ID]]), "")</f>
        <v>69</v>
      </c>
      <c r="D709" s="128" t="s">
        <v>9173</v>
      </c>
      <c r="E709" s="127"/>
      <c r="F709" s="127"/>
      <c r="G709" s="127"/>
      <c r="H709" s="127"/>
      <c r="I709" s="127"/>
      <c r="J709" s="127"/>
    </row>
    <row r="710" spans="1:10" x14ac:dyDescent="0.25">
      <c r="A710" s="127" t="s">
        <v>9472</v>
      </c>
      <c r="B710" s="127" t="s">
        <v>7466</v>
      </c>
      <c r="C710" s="128" cm="1">
        <f t="array" ref="C710">IF(ROW() &lt; ROW(INDEX(persons[resource_ID],ROWS(persons[resource_ID]))), COUNTIF(INDEX(persons[resource_ID],1):persons[[#This Row],[resource_ID]],persons[[#This Row],[resource_ID]]), "")</f>
        <v>70</v>
      </c>
      <c r="D710" s="129" t="s">
        <v>9165</v>
      </c>
      <c r="E710" s="127" t="s">
        <v>9176</v>
      </c>
      <c r="F710" s="127" t="s">
        <v>9172</v>
      </c>
      <c r="G710" s="127"/>
      <c r="H710" s="127"/>
      <c r="I710" s="127"/>
      <c r="J710" s="127"/>
    </row>
    <row r="711" spans="1:10" x14ac:dyDescent="0.25">
      <c r="A711" s="127" t="s">
        <v>9472</v>
      </c>
      <c r="B711" s="127" t="s">
        <v>7466</v>
      </c>
      <c r="C711" s="128" cm="1">
        <f t="array" ref="C711">IF(ROW() &lt; ROW(INDEX(persons[resource_ID],ROWS(persons[resource_ID]))), COUNTIF(INDEX(persons[resource_ID],1):persons[[#This Row],[resource_ID]],persons[[#This Row],[resource_ID]]), "")</f>
        <v>71</v>
      </c>
      <c r="D711" s="128" t="s">
        <v>9170</v>
      </c>
      <c r="E711" s="127" t="s">
        <v>9177</v>
      </c>
      <c r="F711" s="127" t="s">
        <v>9178</v>
      </c>
      <c r="G711" s="127"/>
      <c r="H711" s="127"/>
      <c r="I711" s="127"/>
      <c r="J711" s="127"/>
    </row>
    <row r="712" spans="1:10" x14ac:dyDescent="0.25">
      <c r="A712" s="127" t="s">
        <v>9472</v>
      </c>
      <c r="B712" s="127" t="s">
        <v>7466</v>
      </c>
      <c r="C712" s="128" cm="1">
        <f t="array" ref="C712">IF(ROW() &lt; ROW(INDEX(persons[resource_ID],ROWS(persons[resource_ID]))), COUNTIF(INDEX(persons[resource_ID],1):persons[[#This Row],[resource_ID]],persons[[#This Row],[resource_ID]]), "")</f>
        <v>72</v>
      </c>
      <c r="D712" s="129" t="s">
        <v>9016</v>
      </c>
      <c r="E712" s="127" t="s">
        <v>9179</v>
      </c>
      <c r="F712" s="127" t="s">
        <v>9180</v>
      </c>
      <c r="G712" s="127"/>
      <c r="H712" s="127"/>
      <c r="I712" s="127" t="s">
        <v>9211</v>
      </c>
      <c r="J712" s="127"/>
    </row>
    <row r="713" spans="1:10" x14ac:dyDescent="0.25">
      <c r="A713" s="127" t="s">
        <v>9473</v>
      </c>
      <c r="B713" s="127" t="s">
        <v>7466</v>
      </c>
      <c r="C713" s="128" cm="1">
        <f t="array" ref="C713">IF(ROW() &lt; ROW(INDEX(persons[resource_ID],ROWS(persons[resource_ID]))), COUNTIF(INDEX(persons[resource_ID],1):persons[[#This Row],[resource_ID]],persons[[#This Row],[resource_ID]]), "")</f>
        <v>1</v>
      </c>
      <c r="D713" s="128" t="s">
        <v>9016</v>
      </c>
      <c r="E713" s="127" t="s">
        <v>9017</v>
      </c>
      <c r="F713" s="127" t="s">
        <v>9018</v>
      </c>
      <c r="G713" s="127"/>
      <c r="H713" s="127"/>
      <c r="I713" s="127"/>
      <c r="J713" s="127"/>
    </row>
    <row r="714" spans="1:10" x14ac:dyDescent="0.25">
      <c r="A714" s="127" t="s">
        <v>9473</v>
      </c>
      <c r="B714" s="127" t="s">
        <v>7466</v>
      </c>
      <c r="C714" s="128" cm="1">
        <f t="array" ref="C714">IF(ROW() &lt; ROW(INDEX(persons[resource_ID],ROWS(persons[resource_ID]))), COUNTIF(INDEX(persons[resource_ID],1):persons[[#This Row],[resource_ID]],persons[[#This Row],[resource_ID]]), "")</f>
        <v>2</v>
      </c>
      <c r="D714" s="129" t="s">
        <v>9019</v>
      </c>
      <c r="E714" s="127" t="s">
        <v>9021</v>
      </c>
      <c r="F714" s="127" t="s">
        <v>3646</v>
      </c>
      <c r="G714" s="127"/>
      <c r="H714" s="127"/>
      <c r="I714" s="127"/>
      <c r="J714" s="127"/>
    </row>
    <row r="715" spans="1:10" x14ac:dyDescent="0.25">
      <c r="A715" s="127" t="s">
        <v>9473</v>
      </c>
      <c r="B715" s="127" t="s">
        <v>7466</v>
      </c>
      <c r="C715" s="128" cm="1">
        <f t="array" ref="C715">IF(ROW() &lt; ROW(INDEX(persons[resource_ID],ROWS(persons[resource_ID]))), COUNTIF(INDEX(persons[resource_ID],1):persons[[#This Row],[resource_ID]],persons[[#This Row],[resource_ID]]), "")</f>
        <v>3</v>
      </c>
      <c r="D715" s="128" t="s">
        <v>9020</v>
      </c>
      <c r="E715" s="127" t="s">
        <v>9022</v>
      </c>
      <c r="F715" s="127" t="s">
        <v>9023</v>
      </c>
      <c r="G715" s="127"/>
      <c r="H715" s="127"/>
      <c r="I715" s="127"/>
      <c r="J715" s="127"/>
    </row>
    <row r="716" spans="1:10" x14ac:dyDescent="0.25">
      <c r="A716" s="127" t="s">
        <v>9473</v>
      </c>
      <c r="B716" s="127" t="s">
        <v>7466</v>
      </c>
      <c r="C716" s="128" cm="1">
        <f t="array" ref="C716">IF(ROW() &lt; ROW(INDEX(persons[resource_ID],ROWS(persons[resource_ID]))), COUNTIF(INDEX(persons[resource_ID],1):persons[[#This Row],[resource_ID]],persons[[#This Row],[resource_ID]]), "")</f>
        <v>4</v>
      </c>
      <c r="D716" s="129" t="s">
        <v>9024</v>
      </c>
      <c r="E716" s="127" t="s">
        <v>9026</v>
      </c>
      <c r="F716" s="127" t="s">
        <v>9027</v>
      </c>
      <c r="G716" s="127"/>
      <c r="H716" s="127"/>
      <c r="I716" s="127"/>
      <c r="J716" s="127"/>
    </row>
    <row r="717" spans="1:10" x14ac:dyDescent="0.25">
      <c r="A717" s="127" t="s">
        <v>9473</v>
      </c>
      <c r="B717" s="127" t="s">
        <v>7466</v>
      </c>
      <c r="C717" s="128" cm="1">
        <f t="array" ref="C717">IF(ROW() &lt; ROW(INDEX(persons[resource_ID],ROWS(persons[resource_ID]))), COUNTIF(INDEX(persons[resource_ID],1):persons[[#This Row],[resource_ID]],persons[[#This Row],[resource_ID]]), "")</f>
        <v>5</v>
      </c>
      <c r="D717" s="128" t="s">
        <v>9025</v>
      </c>
      <c r="E717" s="127" t="s">
        <v>9026</v>
      </c>
      <c r="F717" s="127" t="s">
        <v>9027</v>
      </c>
      <c r="G717" s="127"/>
      <c r="H717" s="127"/>
      <c r="I717" s="127"/>
      <c r="J717" s="127"/>
    </row>
    <row r="718" spans="1:10" x14ac:dyDescent="0.25">
      <c r="A718" s="127" t="s">
        <v>9473</v>
      </c>
      <c r="B718" s="127" t="s">
        <v>7466</v>
      </c>
      <c r="C718" s="128" cm="1">
        <f t="array" ref="C718">IF(ROW() &lt; ROW(INDEX(persons[resource_ID],ROWS(persons[resource_ID]))), COUNTIF(INDEX(persons[resource_ID],1):persons[[#This Row],[resource_ID]],persons[[#This Row],[resource_ID]]), "")</f>
        <v>6</v>
      </c>
      <c r="D718" s="129" t="s">
        <v>9025</v>
      </c>
      <c r="E718" s="127" t="s">
        <v>9029</v>
      </c>
      <c r="F718" s="127" t="s">
        <v>9030</v>
      </c>
      <c r="G718" s="127"/>
      <c r="H718" s="127"/>
      <c r="I718" s="127"/>
      <c r="J718" s="127"/>
    </row>
    <row r="719" spans="1:10" x14ac:dyDescent="0.25">
      <c r="A719" s="127" t="s">
        <v>9473</v>
      </c>
      <c r="B719" s="127" t="s">
        <v>7466</v>
      </c>
      <c r="C719" s="128" cm="1">
        <f t="array" ref="C719">IF(ROW() &lt; ROW(INDEX(persons[resource_ID],ROWS(persons[resource_ID]))), COUNTIF(INDEX(persons[resource_ID],1):persons[[#This Row],[resource_ID]],persons[[#This Row],[resource_ID]]), "")</f>
        <v>7</v>
      </c>
      <c r="D719" s="128" t="s">
        <v>9028</v>
      </c>
      <c r="E719" s="127" t="s">
        <v>9029</v>
      </c>
      <c r="F719" s="127" t="s">
        <v>9030</v>
      </c>
      <c r="G719" s="127"/>
      <c r="H719" s="127"/>
      <c r="I719" s="127"/>
      <c r="J719" s="127"/>
    </row>
    <row r="720" spans="1:10" x14ac:dyDescent="0.25">
      <c r="A720" s="127" t="s">
        <v>9473</v>
      </c>
      <c r="B720" s="127" t="s">
        <v>7466</v>
      </c>
      <c r="C720" s="128" cm="1">
        <f t="array" ref="C720">IF(ROW() &lt; ROW(INDEX(persons[resource_ID],ROWS(persons[resource_ID]))), COUNTIF(INDEX(persons[resource_ID],1):persons[[#This Row],[resource_ID]],persons[[#This Row],[resource_ID]]), "")</f>
        <v>8</v>
      </c>
      <c r="D720" s="129" t="s">
        <v>9019</v>
      </c>
      <c r="E720" s="127" t="s">
        <v>9031</v>
      </c>
      <c r="F720" s="127" t="s">
        <v>9032</v>
      </c>
      <c r="G720" s="127"/>
      <c r="H720" s="127"/>
      <c r="I720" s="127"/>
      <c r="J720" s="127"/>
    </row>
    <row r="721" spans="1:10" x14ac:dyDescent="0.25">
      <c r="A721" s="127" t="s">
        <v>9473</v>
      </c>
      <c r="B721" s="127" t="s">
        <v>7466</v>
      </c>
      <c r="C721" s="128" cm="1">
        <f t="array" ref="C721">IF(ROW() &lt; ROW(INDEX(persons[resource_ID],ROWS(persons[resource_ID]))), COUNTIF(INDEX(persons[resource_ID],1):persons[[#This Row],[resource_ID]],persons[[#This Row],[resource_ID]]), "")</f>
        <v>9</v>
      </c>
      <c r="D721" s="128" t="s">
        <v>9033</v>
      </c>
      <c r="E721" s="127" t="s">
        <v>9037</v>
      </c>
      <c r="F721" s="127" t="s">
        <v>9038</v>
      </c>
      <c r="G721" s="127"/>
      <c r="H721" s="127"/>
      <c r="I721" s="127"/>
      <c r="J721" s="127"/>
    </row>
    <row r="722" spans="1:10" x14ac:dyDescent="0.25">
      <c r="A722" s="127" t="s">
        <v>9473</v>
      </c>
      <c r="B722" s="127" t="s">
        <v>7466</v>
      </c>
      <c r="C722" s="128" cm="1">
        <f t="array" ref="C722">IF(ROW() &lt; ROW(INDEX(persons[resource_ID],ROWS(persons[resource_ID]))), COUNTIF(INDEX(persons[resource_ID],1):persons[[#This Row],[resource_ID]],persons[[#This Row],[resource_ID]]), "")</f>
        <v>10</v>
      </c>
      <c r="D722" s="129" t="s">
        <v>9034</v>
      </c>
      <c r="E722" s="127" t="s">
        <v>9039</v>
      </c>
      <c r="F722" s="127" t="s">
        <v>9041</v>
      </c>
      <c r="G722" s="127" t="s">
        <v>9040</v>
      </c>
      <c r="H722" s="127"/>
      <c r="I722" s="127"/>
      <c r="J722" s="127"/>
    </row>
    <row r="723" spans="1:10" x14ac:dyDescent="0.25">
      <c r="A723" s="127" t="s">
        <v>9473</v>
      </c>
      <c r="B723" s="127" t="s">
        <v>7466</v>
      </c>
      <c r="C723" s="128" cm="1">
        <f t="array" ref="C723">IF(ROW() &lt; ROW(INDEX(persons[resource_ID],ROWS(persons[resource_ID]))), COUNTIF(INDEX(persons[resource_ID],1):persons[[#This Row],[resource_ID]],persons[[#This Row],[resource_ID]]), "")</f>
        <v>11</v>
      </c>
      <c r="D723" s="128" t="s">
        <v>9035</v>
      </c>
      <c r="E723" s="127" t="s">
        <v>9039</v>
      </c>
      <c r="F723" s="127" t="s">
        <v>9041</v>
      </c>
      <c r="G723" s="127" t="s">
        <v>9040</v>
      </c>
      <c r="H723" s="127"/>
      <c r="I723" s="127"/>
      <c r="J723" s="127"/>
    </row>
    <row r="724" spans="1:10" x14ac:dyDescent="0.25">
      <c r="A724" s="127" t="s">
        <v>9473</v>
      </c>
      <c r="B724" s="127" t="s">
        <v>7466</v>
      </c>
      <c r="C724" s="128" cm="1">
        <f t="array" ref="C724">IF(ROW() &lt; ROW(INDEX(persons[resource_ID],ROWS(persons[resource_ID]))), COUNTIF(INDEX(persons[resource_ID],1):persons[[#This Row],[resource_ID]],persons[[#This Row],[resource_ID]]), "")</f>
        <v>12</v>
      </c>
      <c r="D724" s="129" t="s">
        <v>9036</v>
      </c>
      <c r="E724" s="127" t="s">
        <v>9039</v>
      </c>
      <c r="F724" s="127" t="s">
        <v>9041</v>
      </c>
      <c r="G724" s="127" t="s">
        <v>9040</v>
      </c>
      <c r="H724" s="127"/>
      <c r="I724" s="127"/>
      <c r="J724" s="127"/>
    </row>
    <row r="725" spans="1:10" x14ac:dyDescent="0.25">
      <c r="A725" s="127" t="s">
        <v>9473</v>
      </c>
      <c r="B725" s="127" t="s">
        <v>7466</v>
      </c>
      <c r="C725" s="128" cm="1">
        <f t="array" ref="C725">IF(ROW() &lt; ROW(INDEX(persons[resource_ID],ROWS(persons[resource_ID]))), COUNTIF(INDEX(persons[resource_ID],1):persons[[#This Row],[resource_ID]],persons[[#This Row],[resource_ID]]), "")</f>
        <v>13</v>
      </c>
      <c r="D725" s="128" t="s">
        <v>9045</v>
      </c>
      <c r="E725" s="127" t="s">
        <v>9042</v>
      </c>
      <c r="F725" s="127" t="s">
        <v>9044</v>
      </c>
      <c r="G725" s="127" t="s">
        <v>9043</v>
      </c>
      <c r="H725" s="127"/>
      <c r="I725" s="127"/>
      <c r="J725" s="127"/>
    </row>
    <row r="726" spans="1:10" x14ac:dyDescent="0.25">
      <c r="A726" s="127" t="s">
        <v>9473</v>
      </c>
      <c r="B726" s="127" t="s">
        <v>7466</v>
      </c>
      <c r="C726" s="128" cm="1">
        <f t="array" ref="C726">IF(ROW() &lt; ROW(INDEX(persons[resource_ID],ROWS(persons[resource_ID]))), COUNTIF(INDEX(persons[resource_ID],1):persons[[#This Row],[resource_ID]],persons[[#This Row],[resource_ID]]), "")</f>
        <v>14</v>
      </c>
      <c r="D726" s="129" t="s">
        <v>9024</v>
      </c>
      <c r="E726" s="127" t="s">
        <v>9046</v>
      </c>
      <c r="F726" s="127" t="s">
        <v>9047</v>
      </c>
      <c r="G726" s="127"/>
      <c r="H726" s="127"/>
      <c r="I726" s="127"/>
      <c r="J726" s="127"/>
    </row>
    <row r="727" spans="1:10" x14ac:dyDescent="0.25">
      <c r="A727" s="127" t="s">
        <v>9473</v>
      </c>
      <c r="B727" s="127" t="s">
        <v>7466</v>
      </c>
      <c r="C727" s="128" cm="1">
        <f t="array" ref="C727">IF(ROW() &lt; ROW(INDEX(persons[resource_ID],ROWS(persons[resource_ID]))), COUNTIF(INDEX(persons[resource_ID],1):persons[[#This Row],[resource_ID]],persons[[#This Row],[resource_ID]]), "")</f>
        <v>15</v>
      </c>
      <c r="D727" s="128" t="s">
        <v>9025</v>
      </c>
      <c r="E727" s="127" t="s">
        <v>9046</v>
      </c>
      <c r="F727" s="127" t="s">
        <v>9047</v>
      </c>
      <c r="G727" s="127"/>
      <c r="H727" s="127"/>
      <c r="I727" s="127"/>
      <c r="J727" s="127"/>
    </row>
    <row r="728" spans="1:10" x14ac:dyDescent="0.25">
      <c r="A728" s="127" t="s">
        <v>9473</v>
      </c>
      <c r="B728" s="127" t="s">
        <v>7466</v>
      </c>
      <c r="C728" s="128" cm="1">
        <f t="array" ref="C728">IF(ROW() &lt; ROW(INDEX(persons[resource_ID],ROWS(persons[resource_ID]))), COUNTIF(INDEX(persons[resource_ID],1):persons[[#This Row],[resource_ID]],persons[[#This Row],[resource_ID]]), "")</f>
        <v>16</v>
      </c>
      <c r="D728" s="129" t="s">
        <v>9050</v>
      </c>
      <c r="E728" s="127" t="s">
        <v>9048</v>
      </c>
      <c r="F728" s="127" t="s">
        <v>9049</v>
      </c>
      <c r="G728" s="127"/>
      <c r="H728" s="127"/>
      <c r="I728" s="127"/>
      <c r="J728" s="127"/>
    </row>
    <row r="729" spans="1:10" x14ac:dyDescent="0.25">
      <c r="A729" s="127" t="s">
        <v>9473</v>
      </c>
      <c r="B729" s="127" t="s">
        <v>7466</v>
      </c>
      <c r="C729" s="128" cm="1">
        <f t="array" ref="C729">IF(ROW() &lt; ROW(INDEX(persons[resource_ID],ROWS(persons[resource_ID]))), COUNTIF(INDEX(persons[resource_ID],1):persons[[#This Row],[resource_ID]],persons[[#This Row],[resource_ID]]), "")</f>
        <v>17</v>
      </c>
      <c r="D729" s="128" t="s">
        <v>9051</v>
      </c>
      <c r="E729" s="127" t="s">
        <v>9048</v>
      </c>
      <c r="F729" s="127" t="s">
        <v>9049</v>
      </c>
      <c r="G729" s="127"/>
      <c r="H729" s="127"/>
      <c r="I729" s="127"/>
      <c r="J729" s="127"/>
    </row>
    <row r="730" spans="1:10" x14ac:dyDescent="0.25">
      <c r="A730" s="127" t="s">
        <v>9473</v>
      </c>
      <c r="B730" s="127" t="s">
        <v>7466</v>
      </c>
      <c r="C730" s="128" cm="1">
        <f t="array" ref="C730">IF(ROW() &lt; ROW(INDEX(persons[resource_ID],ROWS(persons[resource_ID]))), COUNTIF(INDEX(persons[resource_ID],1):persons[[#This Row],[resource_ID]],persons[[#This Row],[resource_ID]]), "")</f>
        <v>18</v>
      </c>
      <c r="D730" s="129" t="s">
        <v>9056</v>
      </c>
      <c r="E730" s="128" t="s">
        <v>9053</v>
      </c>
      <c r="F730" s="127" t="s">
        <v>9055</v>
      </c>
      <c r="G730" s="127" t="s">
        <v>9054</v>
      </c>
      <c r="H730" s="127"/>
      <c r="I730" s="127"/>
      <c r="J730" s="127"/>
    </row>
    <row r="731" spans="1:10" x14ac:dyDescent="0.25">
      <c r="A731" s="127" t="s">
        <v>9473</v>
      </c>
      <c r="B731" s="127" t="s">
        <v>7466</v>
      </c>
      <c r="C731" s="128" cm="1">
        <f t="array" ref="C731">IF(ROW() &lt; ROW(INDEX(persons[resource_ID],ROWS(persons[resource_ID]))), COUNTIF(INDEX(persons[resource_ID],1):persons[[#This Row],[resource_ID]],persons[[#This Row],[resource_ID]]), "")</f>
        <v>19</v>
      </c>
      <c r="D731" s="128" t="s">
        <v>9057</v>
      </c>
      <c r="E731" s="127" t="s">
        <v>9052</v>
      </c>
      <c r="F731" s="127" t="s">
        <v>8571</v>
      </c>
      <c r="G731" s="127"/>
      <c r="H731" s="127"/>
      <c r="I731" s="127"/>
      <c r="J731" s="127"/>
    </row>
    <row r="732" spans="1:10" x14ac:dyDescent="0.25">
      <c r="A732" s="127" t="s">
        <v>9473</v>
      </c>
      <c r="B732" s="127" t="s">
        <v>7466</v>
      </c>
      <c r="C732" s="128" cm="1">
        <f t="array" ref="C732">IF(ROW() &lt; ROW(INDEX(persons[resource_ID],ROWS(persons[resource_ID]))), COUNTIF(INDEX(persons[resource_ID],1):persons[[#This Row],[resource_ID]],persons[[#This Row],[resource_ID]]), "")</f>
        <v>20</v>
      </c>
      <c r="D732" s="129" t="s">
        <v>9058</v>
      </c>
      <c r="E732" s="127" t="s">
        <v>9052</v>
      </c>
      <c r="F732" s="127" t="s">
        <v>8571</v>
      </c>
      <c r="G732" s="127"/>
      <c r="H732" s="127"/>
      <c r="I732" s="127"/>
      <c r="J732" s="127"/>
    </row>
    <row r="733" spans="1:10" x14ac:dyDescent="0.25">
      <c r="A733" s="127" t="s">
        <v>9473</v>
      </c>
      <c r="B733" s="127" t="s">
        <v>7466</v>
      </c>
      <c r="C733" s="128" cm="1">
        <f t="array" ref="C733">IF(ROW() &lt; ROW(INDEX(persons[resource_ID],ROWS(persons[resource_ID]))), COUNTIF(INDEX(persons[resource_ID],1):persons[[#This Row],[resource_ID]],persons[[#This Row],[resource_ID]]), "")</f>
        <v>21</v>
      </c>
      <c r="D733" s="128" t="s">
        <v>9062</v>
      </c>
      <c r="E733" s="127" t="s">
        <v>9059</v>
      </c>
      <c r="F733" s="127" t="s">
        <v>9061</v>
      </c>
      <c r="G733" s="127" t="s">
        <v>9060</v>
      </c>
      <c r="H733" s="127"/>
      <c r="I733" s="127"/>
      <c r="J733" s="127"/>
    </row>
    <row r="734" spans="1:10" x14ac:dyDescent="0.25">
      <c r="A734" s="127" t="s">
        <v>9473</v>
      </c>
      <c r="B734" s="127" t="s">
        <v>7466</v>
      </c>
      <c r="C734" s="128" cm="1">
        <f t="array" ref="C734">IF(ROW() &lt; ROW(INDEX(persons[resource_ID],ROWS(persons[resource_ID]))), COUNTIF(INDEX(persons[resource_ID],1):persons[[#This Row],[resource_ID]],persons[[#This Row],[resource_ID]]), "")</f>
        <v>22</v>
      </c>
      <c r="D734" s="129" t="s">
        <v>9067</v>
      </c>
      <c r="E734" s="127" t="s">
        <v>9063</v>
      </c>
      <c r="F734" s="127" t="s">
        <v>9065</v>
      </c>
      <c r="G734" s="127" t="s">
        <v>9064</v>
      </c>
      <c r="H734" s="127"/>
      <c r="I734" s="127"/>
      <c r="J734" s="127"/>
    </row>
    <row r="735" spans="1:10" x14ac:dyDescent="0.25">
      <c r="A735" s="127" t="s">
        <v>9473</v>
      </c>
      <c r="B735" s="127" t="s">
        <v>7466</v>
      </c>
      <c r="C735" s="128" cm="1">
        <f t="array" ref="C735">IF(ROW() &lt; ROW(INDEX(persons[resource_ID],ROWS(persons[resource_ID]))), COUNTIF(INDEX(persons[resource_ID],1):persons[[#This Row],[resource_ID]],persons[[#This Row],[resource_ID]]), "")</f>
        <v>23</v>
      </c>
      <c r="D735" s="128" t="s">
        <v>9066</v>
      </c>
      <c r="E735" s="127" t="s">
        <v>8569</v>
      </c>
      <c r="F735" s="127" t="s">
        <v>9068</v>
      </c>
      <c r="G735" s="127"/>
      <c r="H735" s="127"/>
      <c r="I735" s="127"/>
      <c r="J735" s="127"/>
    </row>
    <row r="736" spans="1:10" x14ac:dyDescent="0.25">
      <c r="A736" s="127" t="s">
        <v>9473</v>
      </c>
      <c r="B736" s="127" t="s">
        <v>7466</v>
      </c>
      <c r="C736" s="128" cm="1">
        <f t="array" ref="C736">IF(ROW() &lt; ROW(INDEX(persons[resource_ID],ROWS(persons[resource_ID]))), COUNTIF(INDEX(persons[resource_ID],1):persons[[#This Row],[resource_ID]],persons[[#This Row],[resource_ID]]), "")</f>
        <v>24</v>
      </c>
      <c r="D736" s="129" t="s">
        <v>9069</v>
      </c>
      <c r="E736" s="127" t="s">
        <v>9072</v>
      </c>
      <c r="F736" s="127" t="s">
        <v>8973</v>
      </c>
      <c r="G736" s="127"/>
      <c r="H736" s="127"/>
      <c r="I736" s="127"/>
      <c r="J736" s="127"/>
    </row>
    <row r="737" spans="1:10" x14ac:dyDescent="0.25">
      <c r="A737" s="127" t="s">
        <v>9473</v>
      </c>
      <c r="B737" s="127" t="s">
        <v>7466</v>
      </c>
      <c r="C737" s="128" cm="1">
        <f t="array" ref="C737">IF(ROW() &lt; ROW(INDEX(persons[resource_ID],ROWS(persons[resource_ID]))), COUNTIF(INDEX(persons[resource_ID],1):persons[[#This Row],[resource_ID]],persons[[#This Row],[resource_ID]]), "")</f>
        <v>25</v>
      </c>
      <c r="D737" s="128" t="s">
        <v>9070</v>
      </c>
      <c r="E737" s="127" t="s">
        <v>9073</v>
      </c>
      <c r="F737" s="127" t="s">
        <v>9074</v>
      </c>
      <c r="G737" s="127"/>
      <c r="H737" s="127"/>
      <c r="I737" s="127"/>
      <c r="J737" s="127"/>
    </row>
    <row r="738" spans="1:10" x14ac:dyDescent="0.25">
      <c r="A738" s="127" t="s">
        <v>9473</v>
      </c>
      <c r="B738" s="127" t="s">
        <v>7466</v>
      </c>
      <c r="C738" s="128" cm="1">
        <f t="array" ref="C738">IF(ROW() &lt; ROW(INDEX(persons[resource_ID],ROWS(persons[resource_ID]))), COUNTIF(INDEX(persons[resource_ID],1):persons[[#This Row],[resource_ID]],persons[[#This Row],[resource_ID]]), "")</f>
        <v>26</v>
      </c>
      <c r="D738" s="129" t="s">
        <v>9025</v>
      </c>
      <c r="E738" s="127" t="s">
        <v>9075</v>
      </c>
      <c r="F738" s="127" t="s">
        <v>9077</v>
      </c>
      <c r="G738" s="127" t="s">
        <v>9076</v>
      </c>
      <c r="H738" s="127"/>
      <c r="I738" s="127"/>
      <c r="J738" s="127"/>
    </row>
    <row r="739" spans="1:10" x14ac:dyDescent="0.25">
      <c r="A739" s="127" t="s">
        <v>9473</v>
      </c>
      <c r="B739" s="127" t="s">
        <v>7466</v>
      </c>
      <c r="C739" s="128" cm="1">
        <f t="array" ref="C739">IF(ROW() &lt; ROW(INDEX(persons[resource_ID],ROWS(persons[resource_ID]))), COUNTIF(INDEX(persons[resource_ID],1):persons[[#This Row],[resource_ID]],persons[[#This Row],[resource_ID]]), "")</f>
        <v>27</v>
      </c>
      <c r="D739" s="128" t="s">
        <v>9071</v>
      </c>
      <c r="E739" s="127" t="s">
        <v>9078</v>
      </c>
      <c r="F739" s="127" t="s">
        <v>9079</v>
      </c>
      <c r="G739" s="127"/>
      <c r="H739" s="127"/>
      <c r="I739" s="127"/>
      <c r="J739" s="127"/>
    </row>
    <row r="740" spans="1:10" x14ac:dyDescent="0.25">
      <c r="A740" s="127" t="s">
        <v>9473</v>
      </c>
      <c r="B740" s="127" t="s">
        <v>7466</v>
      </c>
      <c r="C740" s="128" cm="1">
        <f t="array" ref="C740">IF(ROW() &lt; ROW(INDEX(persons[resource_ID],ROWS(persons[resource_ID]))), COUNTIF(INDEX(persons[resource_ID],1):persons[[#This Row],[resource_ID]],persons[[#This Row],[resource_ID]]), "")</f>
        <v>28</v>
      </c>
      <c r="D740" s="129" t="s">
        <v>9080</v>
      </c>
      <c r="E740" s="127" t="s">
        <v>9081</v>
      </c>
      <c r="F740" s="127" t="s">
        <v>9082</v>
      </c>
      <c r="G740" s="127"/>
      <c r="H740" s="127"/>
      <c r="I740" s="127"/>
      <c r="J740" s="127"/>
    </row>
    <row r="741" spans="1:10" x14ac:dyDescent="0.25">
      <c r="A741" s="127" t="s">
        <v>9473</v>
      </c>
      <c r="B741" s="127" t="s">
        <v>7466</v>
      </c>
      <c r="C741" s="128" cm="1">
        <f t="array" ref="C741">IF(ROW() &lt; ROW(INDEX(persons[resource_ID],ROWS(persons[resource_ID]))), COUNTIF(INDEX(persons[resource_ID],1):persons[[#This Row],[resource_ID]],persons[[#This Row],[resource_ID]]), "")</f>
        <v>29</v>
      </c>
      <c r="D741" s="128" t="s">
        <v>9024</v>
      </c>
      <c r="E741" s="127" t="s">
        <v>9083</v>
      </c>
      <c r="F741" s="127" t="s">
        <v>9084</v>
      </c>
      <c r="G741" s="127"/>
      <c r="H741" s="127"/>
      <c r="I741" s="127"/>
      <c r="J741" s="127"/>
    </row>
    <row r="742" spans="1:10" x14ac:dyDescent="0.25">
      <c r="A742" s="127" t="s">
        <v>9473</v>
      </c>
      <c r="B742" s="127" t="s">
        <v>7466</v>
      </c>
      <c r="C742" s="128" cm="1">
        <f t="array" ref="C742">IF(ROW() &lt; ROW(INDEX(persons[resource_ID],ROWS(persons[resource_ID]))), COUNTIF(INDEX(persons[resource_ID],1):persons[[#This Row],[resource_ID]],persons[[#This Row],[resource_ID]]), "")</f>
        <v>30</v>
      </c>
      <c r="D742" s="129" t="s">
        <v>9034</v>
      </c>
      <c r="E742" s="127" t="s">
        <v>9085</v>
      </c>
      <c r="F742" s="127" t="s">
        <v>9086</v>
      </c>
      <c r="G742" s="127"/>
      <c r="H742" s="127"/>
      <c r="I742" s="127"/>
      <c r="J742" s="127"/>
    </row>
    <row r="743" spans="1:10" x14ac:dyDescent="0.25">
      <c r="A743" s="127" t="s">
        <v>9473</v>
      </c>
      <c r="B743" s="127" t="s">
        <v>7466</v>
      </c>
      <c r="C743" s="128" cm="1">
        <f t="array" ref="C743">IF(ROW() &lt; ROW(INDEX(persons[resource_ID],ROWS(persons[resource_ID]))), COUNTIF(INDEX(persons[resource_ID],1):persons[[#This Row],[resource_ID]],persons[[#This Row],[resource_ID]]), "")</f>
        <v>31</v>
      </c>
      <c r="D743" s="128" t="s">
        <v>9071</v>
      </c>
      <c r="E743" s="127" t="s">
        <v>9087</v>
      </c>
      <c r="F743" s="127" t="s">
        <v>9088</v>
      </c>
      <c r="G743" s="127"/>
      <c r="H743" s="127"/>
      <c r="I743" s="127"/>
      <c r="J743" s="127"/>
    </row>
    <row r="744" spans="1:10" x14ac:dyDescent="0.25">
      <c r="A744" s="127" t="s">
        <v>9473</v>
      </c>
      <c r="B744" s="127" t="s">
        <v>7466</v>
      </c>
      <c r="C744" s="128" cm="1">
        <f t="array" ref="C744">IF(ROW() &lt; ROW(INDEX(persons[resource_ID],ROWS(persons[resource_ID]))), COUNTIF(INDEX(persons[resource_ID],1):persons[[#This Row],[resource_ID]],persons[[#This Row],[resource_ID]]), "")</f>
        <v>32</v>
      </c>
      <c r="D744" s="129" t="s">
        <v>9089</v>
      </c>
      <c r="E744" s="127" t="s">
        <v>9093</v>
      </c>
      <c r="F744" s="127" t="s">
        <v>9094</v>
      </c>
      <c r="G744" s="127"/>
      <c r="H744" s="127"/>
      <c r="I744" s="127"/>
      <c r="J744" s="127"/>
    </row>
    <row r="745" spans="1:10" x14ac:dyDescent="0.25">
      <c r="A745" s="127" t="s">
        <v>9473</v>
      </c>
      <c r="B745" s="127" t="s">
        <v>7466</v>
      </c>
      <c r="C745" s="128" cm="1">
        <f t="array" ref="C745">IF(ROW() &lt; ROW(INDEX(persons[resource_ID],ROWS(persons[resource_ID]))), COUNTIF(INDEX(persons[resource_ID],1):persons[[#This Row],[resource_ID]],persons[[#This Row],[resource_ID]]), "")</f>
        <v>33</v>
      </c>
      <c r="D745" s="128" t="s">
        <v>9090</v>
      </c>
      <c r="E745" s="127" t="s">
        <v>9095</v>
      </c>
      <c r="F745" s="127" t="s">
        <v>9096</v>
      </c>
      <c r="G745" s="127"/>
      <c r="H745" s="127"/>
      <c r="I745" s="127"/>
      <c r="J745" s="127"/>
    </row>
    <row r="746" spans="1:10" x14ac:dyDescent="0.25">
      <c r="A746" s="127" t="s">
        <v>9473</v>
      </c>
      <c r="B746" s="127" t="s">
        <v>7466</v>
      </c>
      <c r="C746" s="128" cm="1">
        <f t="array" ref="C746">IF(ROW() &lt; ROW(INDEX(persons[resource_ID],ROWS(persons[resource_ID]))), COUNTIF(INDEX(persons[resource_ID],1):persons[[#This Row],[resource_ID]],persons[[#This Row],[resource_ID]]), "")</f>
        <v>34</v>
      </c>
      <c r="D746" s="129" t="s">
        <v>9034</v>
      </c>
      <c r="E746" s="127" t="s">
        <v>9097</v>
      </c>
      <c r="F746" s="127" t="s">
        <v>8850</v>
      </c>
      <c r="G746" s="127"/>
      <c r="H746" s="127"/>
      <c r="I746" s="127"/>
      <c r="J746" s="127"/>
    </row>
    <row r="747" spans="1:10" x14ac:dyDescent="0.25">
      <c r="A747" s="127" t="s">
        <v>9473</v>
      </c>
      <c r="B747" s="127" t="s">
        <v>7466</v>
      </c>
      <c r="C747" s="128" cm="1">
        <f t="array" ref="C747">IF(ROW() &lt; ROW(INDEX(persons[resource_ID],ROWS(persons[resource_ID]))), COUNTIF(INDEX(persons[resource_ID],1):persons[[#This Row],[resource_ID]],persons[[#This Row],[resource_ID]]), "")</f>
        <v>35</v>
      </c>
      <c r="D747" s="128" t="s">
        <v>9091</v>
      </c>
      <c r="E747" s="127" t="s">
        <v>9097</v>
      </c>
      <c r="F747" s="127" t="s">
        <v>8850</v>
      </c>
      <c r="G747" s="127"/>
      <c r="H747" s="127"/>
      <c r="I747" s="127"/>
      <c r="J747" s="127"/>
    </row>
    <row r="748" spans="1:10" x14ac:dyDescent="0.25">
      <c r="A748" s="127" t="s">
        <v>9473</v>
      </c>
      <c r="B748" s="127" t="s">
        <v>7466</v>
      </c>
      <c r="C748" s="128" cm="1">
        <f t="array" ref="C748">IF(ROW() &lt; ROW(INDEX(persons[resource_ID],ROWS(persons[resource_ID]))), COUNTIF(INDEX(persons[resource_ID],1):persons[[#This Row],[resource_ID]],persons[[#This Row],[resource_ID]]), "")</f>
        <v>36</v>
      </c>
      <c r="D748" s="129" t="s">
        <v>9025</v>
      </c>
      <c r="E748" s="127" t="s">
        <v>9098</v>
      </c>
      <c r="F748" s="127" t="s">
        <v>9100</v>
      </c>
      <c r="G748" s="127" t="s">
        <v>9099</v>
      </c>
      <c r="H748" s="127"/>
      <c r="I748" s="127"/>
      <c r="J748" s="127"/>
    </row>
    <row r="749" spans="1:10" x14ac:dyDescent="0.25">
      <c r="A749" s="127" t="s">
        <v>9473</v>
      </c>
      <c r="B749" s="127" t="s">
        <v>7466</v>
      </c>
      <c r="C749" s="128" cm="1">
        <f t="array" ref="C749">IF(ROW() &lt; ROW(INDEX(persons[resource_ID],ROWS(persons[resource_ID]))), COUNTIF(INDEX(persons[resource_ID],1):persons[[#This Row],[resource_ID]],persons[[#This Row],[resource_ID]]), "")</f>
        <v>37</v>
      </c>
      <c r="D749" s="128" t="s">
        <v>9067</v>
      </c>
      <c r="E749" s="127" t="s">
        <v>9098</v>
      </c>
      <c r="F749" s="127" t="s">
        <v>9100</v>
      </c>
      <c r="G749" s="127" t="s">
        <v>9099</v>
      </c>
      <c r="H749" s="127"/>
      <c r="I749" s="127"/>
      <c r="J749" s="127"/>
    </row>
    <row r="750" spans="1:10" x14ac:dyDescent="0.25">
      <c r="A750" s="127" t="s">
        <v>9473</v>
      </c>
      <c r="B750" s="127" t="s">
        <v>7466</v>
      </c>
      <c r="C750" s="128" cm="1">
        <f t="array" ref="C750">IF(ROW() &lt; ROW(INDEX(persons[resource_ID],ROWS(persons[resource_ID]))), COUNTIF(INDEX(persons[resource_ID],1):persons[[#This Row],[resource_ID]],persons[[#This Row],[resource_ID]]), "")</f>
        <v>38</v>
      </c>
      <c r="D750" s="129" t="s">
        <v>9092</v>
      </c>
      <c r="E750" s="127" t="s">
        <v>9098</v>
      </c>
      <c r="F750" s="127" t="s">
        <v>9100</v>
      </c>
      <c r="G750" s="127" t="s">
        <v>9099</v>
      </c>
      <c r="H750" s="127"/>
      <c r="I750" s="127"/>
      <c r="J750" s="127"/>
    </row>
    <row r="751" spans="1:10" x14ac:dyDescent="0.25">
      <c r="A751" s="127" t="s">
        <v>9473</v>
      </c>
      <c r="B751" s="127" t="s">
        <v>7466</v>
      </c>
      <c r="C751" s="128" cm="1">
        <f t="array" ref="C751">IF(ROW() &lt; ROW(INDEX(persons[resource_ID],ROWS(persons[resource_ID]))), COUNTIF(INDEX(persons[resource_ID],1):persons[[#This Row],[resource_ID]],persons[[#This Row],[resource_ID]]), "")</f>
        <v>39</v>
      </c>
      <c r="D751" s="128" t="s">
        <v>9025</v>
      </c>
      <c r="E751" s="127" t="s">
        <v>9101</v>
      </c>
      <c r="F751" s="127"/>
      <c r="G751" s="127" t="s">
        <v>9102</v>
      </c>
      <c r="H751" s="127"/>
      <c r="I751" s="127"/>
      <c r="J751" s="127"/>
    </row>
    <row r="752" spans="1:10" x14ac:dyDescent="0.25">
      <c r="A752" s="127" t="s">
        <v>9473</v>
      </c>
      <c r="B752" s="127" t="s">
        <v>7466</v>
      </c>
      <c r="C752" s="128" cm="1">
        <f t="array" ref="C752">IF(ROW() &lt; ROW(INDEX(persons[resource_ID],ROWS(persons[resource_ID]))), COUNTIF(INDEX(persons[resource_ID],1):persons[[#This Row],[resource_ID]],persons[[#This Row],[resource_ID]]), "")</f>
        <v>40</v>
      </c>
      <c r="D752" s="129" t="s">
        <v>9092</v>
      </c>
      <c r="E752" s="127" t="s">
        <v>9101</v>
      </c>
      <c r="F752" s="127"/>
      <c r="G752" s="127" t="s">
        <v>9102</v>
      </c>
      <c r="H752" s="127"/>
      <c r="I752" s="127"/>
      <c r="J752" s="127"/>
    </row>
    <row r="753" spans="1:10" x14ac:dyDescent="0.25">
      <c r="A753" s="127" t="s">
        <v>9473</v>
      </c>
      <c r="B753" s="127" t="s">
        <v>7466</v>
      </c>
      <c r="C753" s="128" cm="1">
        <f t="array" ref="C753">IF(ROW() &lt; ROW(INDEX(persons[resource_ID],ROWS(persons[resource_ID]))), COUNTIF(INDEX(persons[resource_ID],1):persons[[#This Row],[resource_ID]],persons[[#This Row],[resource_ID]]), "")</f>
        <v>41</v>
      </c>
      <c r="D753" s="128" t="s">
        <v>9103</v>
      </c>
      <c r="E753" s="127" t="s">
        <v>9101</v>
      </c>
      <c r="F753" s="127"/>
      <c r="G753" s="127" t="s">
        <v>9102</v>
      </c>
      <c r="H753" s="127"/>
      <c r="I753" s="127"/>
      <c r="J753" s="127"/>
    </row>
    <row r="754" spans="1:10" x14ac:dyDescent="0.25">
      <c r="A754" s="127" t="s">
        <v>9473</v>
      </c>
      <c r="B754" s="127" t="s">
        <v>7466</v>
      </c>
      <c r="C754" s="128" cm="1">
        <f t="array" ref="C754">IF(ROW() &lt; ROW(INDEX(persons[resource_ID],ROWS(persons[resource_ID]))), COUNTIF(INDEX(persons[resource_ID],1):persons[[#This Row],[resource_ID]],persons[[#This Row],[resource_ID]]), "")</f>
        <v>42</v>
      </c>
      <c r="D754" s="129" t="s">
        <v>9066</v>
      </c>
      <c r="E754" s="127" t="s">
        <v>9104</v>
      </c>
      <c r="F754" s="127" t="s">
        <v>8880</v>
      </c>
      <c r="G754" s="127" t="s">
        <v>9105</v>
      </c>
      <c r="H754" s="127"/>
      <c r="I754" s="127"/>
      <c r="J754" s="127"/>
    </row>
    <row r="755" spans="1:10" x14ac:dyDescent="0.25">
      <c r="A755" s="127" t="s">
        <v>9473</v>
      </c>
      <c r="B755" s="127" t="s">
        <v>7466</v>
      </c>
      <c r="C755" s="128" cm="1">
        <f t="array" ref="C755">IF(ROW() &lt; ROW(INDEX(persons[resource_ID],ROWS(persons[resource_ID]))), COUNTIF(INDEX(persons[resource_ID],1):persons[[#This Row],[resource_ID]],persons[[#This Row],[resource_ID]]), "")</f>
        <v>43</v>
      </c>
      <c r="D755" s="128" t="s">
        <v>9092</v>
      </c>
      <c r="E755" s="127" t="s">
        <v>9104</v>
      </c>
      <c r="F755" s="127" t="s">
        <v>8880</v>
      </c>
      <c r="G755" s="127" t="s">
        <v>9105</v>
      </c>
      <c r="H755" s="127"/>
      <c r="I755" s="127"/>
      <c r="J755" s="127"/>
    </row>
    <row r="756" spans="1:10" x14ac:dyDescent="0.25">
      <c r="A756" s="127" t="s">
        <v>9473</v>
      </c>
      <c r="B756" s="127" t="s">
        <v>7466</v>
      </c>
      <c r="C756" s="128" cm="1">
        <f t="array" ref="C756">IF(ROW() &lt; ROW(INDEX(persons[resource_ID],ROWS(persons[resource_ID]))), COUNTIF(INDEX(persons[resource_ID],1):persons[[#This Row],[resource_ID]],persons[[#This Row],[resource_ID]]), "")</f>
        <v>44</v>
      </c>
      <c r="D756" s="129" t="s">
        <v>9080</v>
      </c>
      <c r="E756" s="127" t="s">
        <v>9106</v>
      </c>
      <c r="F756" s="127" t="s">
        <v>9107</v>
      </c>
      <c r="G756" s="127"/>
      <c r="H756" s="127"/>
      <c r="I756" s="127"/>
      <c r="J756" s="127"/>
    </row>
    <row r="757" spans="1:10" x14ac:dyDescent="0.25">
      <c r="A757" s="127" t="s">
        <v>9473</v>
      </c>
      <c r="B757" s="127" t="s">
        <v>7466</v>
      </c>
      <c r="C757" s="128" cm="1">
        <f t="array" ref="C757">IF(ROW() &lt; ROW(INDEX(persons[resource_ID],ROWS(persons[resource_ID]))), COUNTIF(INDEX(persons[resource_ID],1):persons[[#This Row],[resource_ID]],persons[[#This Row],[resource_ID]]), "")</f>
        <v>45</v>
      </c>
      <c r="D757" s="128" t="s">
        <v>9125</v>
      </c>
      <c r="E757" s="127" t="s">
        <v>9108</v>
      </c>
      <c r="F757" s="127" t="s">
        <v>9109</v>
      </c>
      <c r="G757" s="127"/>
      <c r="H757" s="127"/>
      <c r="I757" s="127"/>
      <c r="J757" s="127"/>
    </row>
    <row r="758" spans="1:10" x14ac:dyDescent="0.25">
      <c r="A758" s="127" t="s">
        <v>9473</v>
      </c>
      <c r="B758" s="127" t="s">
        <v>7466</v>
      </c>
      <c r="C758" s="128" cm="1">
        <f t="array" ref="C758">IF(ROW() &lt; ROW(INDEX(persons[resource_ID],ROWS(persons[resource_ID]))), COUNTIF(INDEX(persons[resource_ID],1):persons[[#This Row],[resource_ID]],persons[[#This Row],[resource_ID]]), "")</f>
        <v>46</v>
      </c>
      <c r="D758" s="129" t="s">
        <v>9124</v>
      </c>
      <c r="E758" s="127" t="s">
        <v>9110</v>
      </c>
      <c r="F758" s="127" t="s">
        <v>9111</v>
      </c>
      <c r="G758" s="127"/>
      <c r="H758" s="127"/>
      <c r="I758" s="127"/>
      <c r="J758" s="127"/>
    </row>
    <row r="759" spans="1:10" x14ac:dyDescent="0.25">
      <c r="A759" s="127" t="s">
        <v>9473</v>
      </c>
      <c r="B759" s="127" t="s">
        <v>7466</v>
      </c>
      <c r="C759" s="128" cm="1">
        <f t="array" ref="C759">IF(ROW() &lt; ROW(INDEX(persons[resource_ID],ROWS(persons[resource_ID]))), COUNTIF(INDEX(persons[resource_ID],1):persons[[#This Row],[resource_ID]],persons[[#This Row],[resource_ID]]), "")</f>
        <v>47</v>
      </c>
      <c r="D759" s="128" t="s">
        <v>9066</v>
      </c>
      <c r="E759" s="127" t="s">
        <v>9128</v>
      </c>
      <c r="F759" s="127" t="s">
        <v>9130</v>
      </c>
      <c r="G759" s="127" t="s">
        <v>9129</v>
      </c>
      <c r="H759" s="127"/>
      <c r="I759" s="127"/>
      <c r="J759" s="127"/>
    </row>
    <row r="760" spans="1:10" x14ac:dyDescent="0.25">
      <c r="A760" s="127" t="s">
        <v>9473</v>
      </c>
      <c r="B760" s="127" t="s">
        <v>7466</v>
      </c>
      <c r="C760" s="128" cm="1">
        <f t="array" ref="C760">IF(ROW() &lt; ROW(INDEX(persons[resource_ID],ROWS(persons[resource_ID]))), COUNTIF(INDEX(persons[resource_ID],1):persons[[#This Row],[resource_ID]],persons[[#This Row],[resource_ID]]), "")</f>
        <v>48</v>
      </c>
      <c r="D760" s="129" t="s">
        <v>9126</v>
      </c>
      <c r="E760" s="127" t="s">
        <v>9131</v>
      </c>
      <c r="F760" s="127" t="s">
        <v>9132</v>
      </c>
      <c r="G760" s="127"/>
      <c r="H760" s="127"/>
      <c r="I760" s="127"/>
      <c r="J760" s="127"/>
    </row>
    <row r="761" spans="1:10" x14ac:dyDescent="0.25">
      <c r="A761" s="127" t="s">
        <v>9473</v>
      </c>
      <c r="B761" s="127" t="s">
        <v>7466</v>
      </c>
      <c r="C761" s="128" cm="1">
        <f t="array" ref="C761">IF(ROW() &lt; ROW(INDEX(persons[resource_ID],ROWS(persons[resource_ID]))), COUNTIF(INDEX(persons[resource_ID],1):persons[[#This Row],[resource_ID]],persons[[#This Row],[resource_ID]]), "")</f>
        <v>49</v>
      </c>
      <c r="D761" s="128" t="s">
        <v>9127</v>
      </c>
      <c r="E761" s="127" t="s">
        <v>9131</v>
      </c>
      <c r="F761" s="127" t="s">
        <v>9132</v>
      </c>
      <c r="G761" s="127"/>
      <c r="H761" s="127"/>
      <c r="I761" s="127"/>
      <c r="J761" s="127"/>
    </row>
    <row r="762" spans="1:10" x14ac:dyDescent="0.25">
      <c r="A762" s="127" t="s">
        <v>9473</v>
      </c>
      <c r="B762" s="127" t="s">
        <v>7466</v>
      </c>
      <c r="C762" s="128" cm="1">
        <f t="array" ref="C762">IF(ROW() &lt; ROW(INDEX(persons[resource_ID],ROWS(persons[resource_ID]))), COUNTIF(INDEX(persons[resource_ID],1):persons[[#This Row],[resource_ID]],persons[[#This Row],[resource_ID]]), "")</f>
        <v>50</v>
      </c>
      <c r="D762" s="129" t="s">
        <v>9067</v>
      </c>
      <c r="E762" s="127" t="s">
        <v>9133</v>
      </c>
      <c r="F762" s="127" t="s">
        <v>9135</v>
      </c>
      <c r="G762" s="127" t="s">
        <v>9134</v>
      </c>
      <c r="H762" s="127"/>
      <c r="I762" s="127"/>
      <c r="J762" s="127"/>
    </row>
    <row r="763" spans="1:10" x14ac:dyDescent="0.25">
      <c r="A763" s="127" t="s">
        <v>9473</v>
      </c>
      <c r="B763" s="127" t="s">
        <v>7466</v>
      </c>
      <c r="C763" s="128" cm="1">
        <f t="array" ref="C763">IF(ROW() &lt; ROW(INDEX(persons[resource_ID],ROWS(persons[resource_ID]))), COUNTIF(INDEX(persons[resource_ID],1):persons[[#This Row],[resource_ID]],persons[[#This Row],[resource_ID]]), "")</f>
        <v>51</v>
      </c>
      <c r="D763" s="128" t="s">
        <v>9136</v>
      </c>
      <c r="E763" s="127" t="s">
        <v>9133</v>
      </c>
      <c r="F763" s="127" t="s">
        <v>9135</v>
      </c>
      <c r="G763" s="127" t="s">
        <v>9134</v>
      </c>
      <c r="H763" s="127"/>
      <c r="I763" s="127"/>
      <c r="J763" s="127"/>
    </row>
    <row r="764" spans="1:10" x14ac:dyDescent="0.25">
      <c r="A764" s="127" t="s">
        <v>9473</v>
      </c>
      <c r="B764" s="127" t="s">
        <v>7466</v>
      </c>
      <c r="C764" s="128" cm="1">
        <f t="array" ref="C764">IF(ROW() &lt; ROW(INDEX(persons[resource_ID],ROWS(persons[resource_ID]))), COUNTIF(INDEX(persons[resource_ID],1):persons[[#This Row],[resource_ID]],persons[[#This Row],[resource_ID]]), "")</f>
        <v>52</v>
      </c>
      <c r="D764" s="129" t="s">
        <v>9126</v>
      </c>
      <c r="E764" s="127" t="s">
        <v>9087</v>
      </c>
      <c r="F764" s="127" t="s">
        <v>9137</v>
      </c>
      <c r="G764" s="127" t="s">
        <v>9138</v>
      </c>
      <c r="H764" s="127"/>
      <c r="I764" s="127"/>
      <c r="J764" s="127"/>
    </row>
    <row r="765" spans="1:10" x14ac:dyDescent="0.25">
      <c r="A765" s="127" t="s">
        <v>9473</v>
      </c>
      <c r="B765" s="127" t="s">
        <v>7466</v>
      </c>
      <c r="C765" s="128" cm="1">
        <f t="array" ref="C765">IF(ROW() &lt; ROW(INDEX(persons[resource_ID],ROWS(persons[resource_ID]))), COUNTIF(INDEX(persons[resource_ID],1):persons[[#This Row],[resource_ID]],persons[[#This Row],[resource_ID]]), "")</f>
        <v>53</v>
      </c>
      <c r="D765" s="128" t="s">
        <v>9142</v>
      </c>
      <c r="E765" s="127" t="s">
        <v>9139</v>
      </c>
      <c r="F765" s="127" t="s">
        <v>9141</v>
      </c>
      <c r="G765" s="127" t="s">
        <v>9140</v>
      </c>
      <c r="H765" s="127"/>
      <c r="I765" s="127"/>
      <c r="J765" s="127"/>
    </row>
    <row r="766" spans="1:10" x14ac:dyDescent="0.25">
      <c r="A766" s="127" t="s">
        <v>9473</v>
      </c>
      <c r="B766" s="127" t="s">
        <v>7466</v>
      </c>
      <c r="C766" s="128" cm="1">
        <f t="array" ref="C766">IF(ROW() &lt; ROW(INDEX(persons[resource_ID],ROWS(persons[resource_ID]))), COUNTIF(INDEX(persons[resource_ID],1):persons[[#This Row],[resource_ID]],persons[[#This Row],[resource_ID]]), "")</f>
        <v>54</v>
      </c>
      <c r="D766" s="129" t="s">
        <v>9142</v>
      </c>
      <c r="E766" s="127" t="s">
        <v>9143</v>
      </c>
      <c r="F766" s="127" t="s">
        <v>9144</v>
      </c>
      <c r="G766" s="127"/>
      <c r="H766" s="127"/>
      <c r="I766" s="127"/>
      <c r="J766" s="127"/>
    </row>
    <row r="767" spans="1:10" x14ac:dyDescent="0.25">
      <c r="A767" s="127" t="s">
        <v>9473</v>
      </c>
      <c r="B767" s="127" t="s">
        <v>7466</v>
      </c>
      <c r="C767" s="128" cm="1">
        <f t="array" ref="C767">IF(ROW() &lt; ROW(INDEX(persons[resource_ID],ROWS(persons[resource_ID]))), COUNTIF(INDEX(persons[resource_ID],1):persons[[#This Row],[resource_ID]],persons[[#This Row],[resource_ID]]), "")</f>
        <v>55</v>
      </c>
      <c r="D767" s="128" t="s">
        <v>9136</v>
      </c>
      <c r="E767" s="127" t="s">
        <v>9146</v>
      </c>
      <c r="F767" s="127" t="s">
        <v>9147</v>
      </c>
      <c r="G767" s="127"/>
      <c r="H767" s="127"/>
      <c r="I767" s="127"/>
      <c r="J767" s="127"/>
    </row>
    <row r="768" spans="1:10" x14ac:dyDescent="0.25">
      <c r="A768" s="127" t="s">
        <v>9473</v>
      </c>
      <c r="B768" s="127" t="s">
        <v>7466</v>
      </c>
      <c r="C768" s="128" cm="1">
        <f t="array" ref="C768">IF(ROW() &lt; ROW(INDEX(persons[resource_ID],ROWS(persons[resource_ID]))), COUNTIF(INDEX(persons[resource_ID],1):persons[[#This Row],[resource_ID]],persons[[#This Row],[resource_ID]]), "")</f>
        <v>56</v>
      </c>
      <c r="D768" s="129" t="s">
        <v>9145</v>
      </c>
      <c r="E768" s="127" t="s">
        <v>9146</v>
      </c>
      <c r="F768" s="127" t="s">
        <v>9147</v>
      </c>
      <c r="G768" s="127"/>
      <c r="H768" s="127"/>
      <c r="I768" s="127"/>
      <c r="J768" s="127"/>
    </row>
    <row r="769" spans="1:10" x14ac:dyDescent="0.25">
      <c r="A769" s="127" t="s">
        <v>9473</v>
      </c>
      <c r="B769" s="127" t="s">
        <v>7466</v>
      </c>
      <c r="C769" s="128" cm="1">
        <f t="array" ref="C769">IF(ROW() &lt; ROW(INDEX(persons[resource_ID],ROWS(persons[resource_ID]))), COUNTIF(INDEX(persons[resource_ID],1):persons[[#This Row],[resource_ID]],persons[[#This Row],[resource_ID]]), "")</f>
        <v>57</v>
      </c>
      <c r="D769" s="128" t="s">
        <v>9024</v>
      </c>
      <c r="E769" s="127" t="s">
        <v>9148</v>
      </c>
      <c r="F769" s="127" t="s">
        <v>9150</v>
      </c>
      <c r="G769" s="127" t="s">
        <v>9149</v>
      </c>
      <c r="H769" s="127"/>
      <c r="I769" s="127"/>
      <c r="J769" s="127"/>
    </row>
    <row r="770" spans="1:10" x14ac:dyDescent="0.25">
      <c r="A770" s="127" t="s">
        <v>9473</v>
      </c>
      <c r="B770" s="127" t="s">
        <v>7466</v>
      </c>
      <c r="C770" s="128" cm="1">
        <f t="array" ref="C770">IF(ROW() &lt; ROW(INDEX(persons[resource_ID],ROWS(persons[resource_ID]))), COUNTIF(INDEX(persons[resource_ID],1):persons[[#This Row],[resource_ID]],persons[[#This Row],[resource_ID]]), "")</f>
        <v>58</v>
      </c>
      <c r="D770" s="129" t="s">
        <v>9153</v>
      </c>
      <c r="E770" s="127" t="s">
        <v>9151</v>
      </c>
      <c r="F770" s="127" t="s">
        <v>9152</v>
      </c>
      <c r="G770" s="127"/>
      <c r="H770" s="127"/>
      <c r="I770" s="127"/>
      <c r="J770" s="127"/>
    </row>
    <row r="771" spans="1:10" x14ac:dyDescent="0.25">
      <c r="A771" s="127" t="s">
        <v>9473</v>
      </c>
      <c r="B771" s="127" t="s">
        <v>7466</v>
      </c>
      <c r="C771" s="128" cm="1">
        <f t="array" ref="C771">IF(ROW() &lt; ROW(INDEX(persons[resource_ID],ROWS(persons[resource_ID]))), COUNTIF(INDEX(persons[resource_ID],1):persons[[#This Row],[resource_ID]],persons[[#This Row],[resource_ID]]), "")</f>
        <v>59</v>
      </c>
      <c r="D771" s="128" t="s">
        <v>9156</v>
      </c>
      <c r="E771" s="127" t="s">
        <v>9154</v>
      </c>
      <c r="F771" s="127" t="s">
        <v>9155</v>
      </c>
      <c r="G771" s="127"/>
      <c r="H771" s="127"/>
      <c r="I771" s="127"/>
      <c r="J771" s="127"/>
    </row>
    <row r="772" spans="1:10" x14ac:dyDescent="0.25">
      <c r="A772" s="127" t="s">
        <v>9473</v>
      </c>
      <c r="B772" s="127" t="s">
        <v>7466</v>
      </c>
      <c r="C772" s="128" cm="1">
        <f t="array" ref="C772">IF(ROW() &lt; ROW(INDEX(persons[resource_ID],ROWS(persons[resource_ID]))), COUNTIF(INDEX(persons[resource_ID],1):persons[[#This Row],[resource_ID]],persons[[#This Row],[resource_ID]]), "")</f>
        <v>60</v>
      </c>
      <c r="D772" s="129" t="s">
        <v>9069</v>
      </c>
      <c r="E772" s="127" t="s">
        <v>9157</v>
      </c>
      <c r="F772" s="127" t="s">
        <v>9158</v>
      </c>
      <c r="G772" s="127"/>
      <c r="H772" s="127"/>
      <c r="I772" s="127"/>
      <c r="J772" s="127"/>
    </row>
    <row r="773" spans="1:10" x14ac:dyDescent="0.25">
      <c r="A773" s="127" t="s">
        <v>9473</v>
      </c>
      <c r="B773" s="127" t="s">
        <v>7466</v>
      </c>
      <c r="C773" s="128" cm="1">
        <f t="array" ref="C773">IF(ROW() &lt; ROW(INDEX(persons[resource_ID],ROWS(persons[resource_ID]))), COUNTIF(INDEX(persons[resource_ID],1):persons[[#This Row],[resource_ID]],persons[[#This Row],[resource_ID]]), "")</f>
        <v>61</v>
      </c>
      <c r="D773" s="128" t="s">
        <v>9125</v>
      </c>
      <c r="E773" s="127" t="s">
        <v>9157</v>
      </c>
      <c r="F773" s="127" t="s">
        <v>9158</v>
      </c>
      <c r="G773" s="127"/>
      <c r="H773" s="127"/>
      <c r="I773" s="127"/>
      <c r="J773" s="127"/>
    </row>
    <row r="774" spans="1:10" x14ac:dyDescent="0.25">
      <c r="A774" s="127" t="s">
        <v>9473</v>
      </c>
      <c r="B774" s="127" t="s">
        <v>7466</v>
      </c>
      <c r="C774" s="128" cm="1">
        <f t="array" ref="C774">IF(ROW() &lt; ROW(INDEX(persons[resource_ID],ROWS(persons[resource_ID]))), COUNTIF(INDEX(persons[resource_ID],1):persons[[#This Row],[resource_ID]],persons[[#This Row],[resource_ID]]), "")</f>
        <v>62</v>
      </c>
      <c r="D774" s="129" t="s">
        <v>9090</v>
      </c>
      <c r="E774" s="127" t="s">
        <v>9159</v>
      </c>
      <c r="F774" s="127" t="s">
        <v>9160</v>
      </c>
      <c r="G774" s="127"/>
      <c r="H774" s="127"/>
      <c r="I774" s="127"/>
      <c r="J774" s="127"/>
    </row>
    <row r="775" spans="1:10" x14ac:dyDescent="0.25">
      <c r="A775" s="127" t="s">
        <v>9473</v>
      </c>
      <c r="B775" s="127" t="s">
        <v>7466</v>
      </c>
      <c r="C775" s="128" cm="1">
        <f t="array" ref="C775">IF(ROW() &lt; ROW(INDEX(persons[resource_ID],ROWS(persons[resource_ID]))), COUNTIF(INDEX(persons[resource_ID],1):persons[[#This Row],[resource_ID]],persons[[#This Row],[resource_ID]]), "")</f>
        <v>63</v>
      </c>
      <c r="D775" s="128" t="s">
        <v>9165</v>
      </c>
      <c r="E775" s="127" t="s">
        <v>9161</v>
      </c>
      <c r="F775" s="127" t="s">
        <v>8845</v>
      </c>
      <c r="G775" s="127"/>
      <c r="H775" s="127"/>
      <c r="I775" s="127"/>
      <c r="J775" s="127"/>
    </row>
    <row r="776" spans="1:10" x14ac:dyDescent="0.25">
      <c r="A776" s="127" t="s">
        <v>9473</v>
      </c>
      <c r="B776" s="127" t="s">
        <v>7466</v>
      </c>
      <c r="C776" s="128" cm="1">
        <f t="array" ref="C776">IF(ROW() &lt; ROW(INDEX(persons[resource_ID],ROWS(persons[resource_ID]))), COUNTIF(INDEX(persons[resource_ID],1):persons[[#This Row],[resource_ID]],persons[[#This Row],[resource_ID]]), "")</f>
        <v>64</v>
      </c>
      <c r="D776" s="129" t="s">
        <v>9089</v>
      </c>
      <c r="E776" s="127" t="s">
        <v>9162</v>
      </c>
      <c r="F776" s="127" t="s">
        <v>9164</v>
      </c>
      <c r="G776" s="127" t="s">
        <v>9163</v>
      </c>
      <c r="H776" s="127"/>
      <c r="I776" s="127"/>
      <c r="J776" s="127"/>
    </row>
    <row r="777" spans="1:10" x14ac:dyDescent="0.25">
      <c r="A777" s="127" t="s">
        <v>9473</v>
      </c>
      <c r="B777" s="127" t="s">
        <v>7466</v>
      </c>
      <c r="C777" s="128" cm="1">
        <f t="array" ref="C777">IF(ROW() &lt; ROW(INDEX(persons[resource_ID],ROWS(persons[resource_ID]))), COUNTIF(INDEX(persons[resource_ID],1):persons[[#This Row],[resource_ID]],persons[[#This Row],[resource_ID]]), "")</f>
        <v>65</v>
      </c>
      <c r="D777" s="128" t="s">
        <v>9166</v>
      </c>
      <c r="E777" s="127" t="s">
        <v>9167</v>
      </c>
      <c r="F777" s="127" t="s">
        <v>9168</v>
      </c>
      <c r="G777" s="127"/>
      <c r="H777" s="127"/>
      <c r="I777" s="127"/>
      <c r="J777" s="127"/>
    </row>
    <row r="778" spans="1:10" x14ac:dyDescent="0.25">
      <c r="A778" s="127" t="s">
        <v>9473</v>
      </c>
      <c r="B778" s="127" t="s">
        <v>7466</v>
      </c>
      <c r="C778" s="128" cm="1">
        <f t="array" ref="C778">IF(ROW() &lt; ROW(INDEX(persons[resource_ID],ROWS(persons[resource_ID]))), COUNTIF(INDEX(persons[resource_ID],1):persons[[#This Row],[resource_ID]],persons[[#This Row],[resource_ID]]), "")</f>
        <v>66</v>
      </c>
      <c r="D778" s="129" t="s">
        <v>9170</v>
      </c>
      <c r="E778" s="127" t="s">
        <v>9167</v>
      </c>
      <c r="F778" s="127" t="s">
        <v>9168</v>
      </c>
      <c r="G778" s="127"/>
      <c r="H778" s="127"/>
      <c r="I778" s="127"/>
      <c r="J778" s="127"/>
    </row>
    <row r="779" spans="1:10" x14ac:dyDescent="0.25">
      <c r="A779" s="127" t="s">
        <v>9473</v>
      </c>
      <c r="B779" s="127" t="s">
        <v>7466</v>
      </c>
      <c r="C779" s="128" cm="1">
        <f t="array" ref="C779">IF(ROW() &lt; ROW(INDEX(persons[resource_ID],ROWS(persons[resource_ID]))), COUNTIF(INDEX(persons[resource_ID],1):persons[[#This Row],[resource_ID]],persons[[#This Row],[resource_ID]]), "")</f>
        <v>67</v>
      </c>
      <c r="D779" s="128" t="s">
        <v>9173</v>
      </c>
      <c r="E779" s="127" t="s">
        <v>9171</v>
      </c>
      <c r="F779" s="127" t="s">
        <v>9172</v>
      </c>
      <c r="G779" s="127"/>
      <c r="H779" s="127"/>
      <c r="I779" s="127"/>
      <c r="J779" s="127"/>
    </row>
    <row r="780" spans="1:10" x14ac:dyDescent="0.25">
      <c r="A780" s="127" t="s">
        <v>9473</v>
      </c>
      <c r="B780" s="127" t="s">
        <v>7466</v>
      </c>
      <c r="C780" s="128" cm="1">
        <f t="array" ref="C780">IF(ROW() &lt; ROW(INDEX(persons[resource_ID],ROWS(persons[resource_ID]))), COUNTIF(INDEX(persons[resource_ID],1):persons[[#This Row],[resource_ID]],persons[[#This Row],[resource_ID]]), "")</f>
        <v>68</v>
      </c>
      <c r="D780" s="129" t="s">
        <v>9066</v>
      </c>
      <c r="E780" s="127" t="s">
        <v>9174</v>
      </c>
      <c r="F780" s="127" t="s">
        <v>9175</v>
      </c>
      <c r="G780" s="127"/>
      <c r="H780" s="127"/>
      <c r="I780" s="127"/>
      <c r="J780" s="127"/>
    </row>
    <row r="781" spans="1:10" x14ac:dyDescent="0.25">
      <c r="A781" s="127" t="s">
        <v>9473</v>
      </c>
      <c r="B781" s="127" t="s">
        <v>7466</v>
      </c>
      <c r="C781" s="128" cm="1">
        <f t="array" ref="C781">IF(ROW() &lt; ROW(INDEX(persons[resource_ID],ROWS(persons[resource_ID]))), COUNTIF(INDEX(persons[resource_ID],1):persons[[#This Row],[resource_ID]],persons[[#This Row],[resource_ID]]), "")</f>
        <v>69</v>
      </c>
      <c r="D781" s="128" t="s">
        <v>9173</v>
      </c>
      <c r="E781" s="127"/>
      <c r="F781" s="127"/>
      <c r="G781" s="127"/>
      <c r="H781" s="127"/>
      <c r="I781" s="127"/>
      <c r="J781" s="127"/>
    </row>
    <row r="782" spans="1:10" x14ac:dyDescent="0.25">
      <c r="A782" s="127" t="s">
        <v>9473</v>
      </c>
      <c r="B782" s="127" t="s">
        <v>7466</v>
      </c>
      <c r="C782" s="128" cm="1">
        <f t="array" ref="C782">IF(ROW() &lt; ROW(INDEX(persons[resource_ID],ROWS(persons[resource_ID]))), COUNTIF(INDEX(persons[resource_ID],1):persons[[#This Row],[resource_ID]],persons[[#This Row],[resource_ID]]), "")</f>
        <v>70</v>
      </c>
      <c r="D782" s="129" t="s">
        <v>9165</v>
      </c>
      <c r="E782" s="127" t="s">
        <v>9176</v>
      </c>
      <c r="F782" s="127" t="s">
        <v>9172</v>
      </c>
      <c r="G782" s="127"/>
      <c r="H782" s="127"/>
      <c r="I782" s="127"/>
      <c r="J782" s="127"/>
    </row>
    <row r="783" spans="1:10" x14ac:dyDescent="0.25">
      <c r="A783" s="127" t="s">
        <v>9473</v>
      </c>
      <c r="B783" s="127" t="s">
        <v>7466</v>
      </c>
      <c r="C783" s="128" cm="1">
        <f t="array" ref="C783">IF(ROW() &lt; ROW(INDEX(persons[resource_ID],ROWS(persons[resource_ID]))), COUNTIF(INDEX(persons[resource_ID],1):persons[[#This Row],[resource_ID]],persons[[#This Row],[resource_ID]]), "")</f>
        <v>71</v>
      </c>
      <c r="D783" s="128" t="s">
        <v>9170</v>
      </c>
      <c r="E783" s="127" t="s">
        <v>9177</v>
      </c>
      <c r="F783" s="127" t="s">
        <v>9178</v>
      </c>
      <c r="G783" s="127"/>
      <c r="H783" s="127"/>
      <c r="I783" s="127"/>
      <c r="J783" s="127"/>
    </row>
    <row r="784" spans="1:10" x14ac:dyDescent="0.25">
      <c r="A784" s="127" t="s">
        <v>9473</v>
      </c>
      <c r="B784" s="127" t="s">
        <v>7466</v>
      </c>
      <c r="C784" s="128" cm="1">
        <f t="array" ref="C784">IF(ROW() &lt; ROW(INDEX(persons[resource_ID],ROWS(persons[resource_ID]))), COUNTIF(INDEX(persons[resource_ID],1):persons[[#This Row],[resource_ID]],persons[[#This Row],[resource_ID]]), "")</f>
        <v>72</v>
      </c>
      <c r="D784" s="129" t="s">
        <v>9016</v>
      </c>
      <c r="E784" s="127" t="s">
        <v>9179</v>
      </c>
      <c r="F784" s="127" t="s">
        <v>9180</v>
      </c>
      <c r="G784" s="127"/>
      <c r="H784" s="127"/>
      <c r="I784" s="127" t="s">
        <v>9211</v>
      </c>
      <c r="J784" s="127"/>
    </row>
    <row r="785" spans="1:10" x14ac:dyDescent="0.25">
      <c r="A785" s="127" t="s">
        <v>9474</v>
      </c>
      <c r="B785" s="127" t="s">
        <v>7466</v>
      </c>
      <c r="C785" s="128" cm="1">
        <f t="array" ref="C785">IF(ROW() &lt; ROW(INDEX(persons[resource_ID],ROWS(persons[resource_ID]))), COUNTIF(INDEX(persons[resource_ID],1):persons[[#This Row],[resource_ID]],persons[[#This Row],[resource_ID]]), "")</f>
        <v>1</v>
      </c>
      <c r="D785" s="128" t="s">
        <v>9016</v>
      </c>
      <c r="E785" s="127" t="s">
        <v>9017</v>
      </c>
      <c r="F785" s="127" t="s">
        <v>9018</v>
      </c>
      <c r="G785" s="127"/>
      <c r="H785" s="127"/>
      <c r="I785" s="127"/>
      <c r="J785" s="127"/>
    </row>
    <row r="786" spans="1:10" x14ac:dyDescent="0.25">
      <c r="A786" s="127" t="s">
        <v>9474</v>
      </c>
      <c r="B786" s="127" t="s">
        <v>7466</v>
      </c>
      <c r="C786" s="128" cm="1">
        <f t="array" ref="C786">IF(ROW() &lt; ROW(INDEX(persons[resource_ID],ROWS(persons[resource_ID]))), COUNTIF(INDEX(persons[resource_ID],1):persons[[#This Row],[resource_ID]],persons[[#This Row],[resource_ID]]), "")</f>
        <v>2</v>
      </c>
      <c r="D786" s="129" t="s">
        <v>9019</v>
      </c>
      <c r="E786" s="127" t="s">
        <v>9021</v>
      </c>
      <c r="F786" s="127" t="s">
        <v>3646</v>
      </c>
      <c r="G786" s="127"/>
      <c r="H786" s="127"/>
      <c r="I786" s="127"/>
      <c r="J786" s="127"/>
    </row>
    <row r="787" spans="1:10" x14ac:dyDescent="0.25">
      <c r="A787" s="127" t="s">
        <v>9474</v>
      </c>
      <c r="B787" s="127" t="s">
        <v>7466</v>
      </c>
      <c r="C787" s="128" cm="1">
        <f t="array" ref="C787">IF(ROW() &lt; ROW(INDEX(persons[resource_ID],ROWS(persons[resource_ID]))), COUNTIF(INDEX(persons[resource_ID],1):persons[[#This Row],[resource_ID]],persons[[#This Row],[resource_ID]]), "")</f>
        <v>3</v>
      </c>
      <c r="D787" s="128" t="s">
        <v>9020</v>
      </c>
      <c r="E787" s="127" t="s">
        <v>9022</v>
      </c>
      <c r="F787" s="127" t="s">
        <v>9023</v>
      </c>
      <c r="G787" s="127"/>
      <c r="H787" s="127"/>
      <c r="I787" s="127"/>
      <c r="J787" s="127"/>
    </row>
    <row r="788" spans="1:10" x14ac:dyDescent="0.25">
      <c r="A788" s="127" t="s">
        <v>9474</v>
      </c>
      <c r="B788" s="127" t="s">
        <v>7466</v>
      </c>
      <c r="C788" s="128" cm="1">
        <f t="array" ref="C788">IF(ROW() &lt; ROW(INDEX(persons[resource_ID],ROWS(persons[resource_ID]))), COUNTIF(INDEX(persons[resource_ID],1):persons[[#This Row],[resource_ID]],persons[[#This Row],[resource_ID]]), "")</f>
        <v>4</v>
      </c>
      <c r="D788" s="129" t="s">
        <v>9024</v>
      </c>
      <c r="E788" s="127" t="s">
        <v>9026</v>
      </c>
      <c r="F788" s="127" t="s">
        <v>9027</v>
      </c>
      <c r="G788" s="127"/>
      <c r="H788" s="127"/>
      <c r="I788" s="127"/>
      <c r="J788" s="127"/>
    </row>
    <row r="789" spans="1:10" x14ac:dyDescent="0.25">
      <c r="A789" s="127" t="s">
        <v>9474</v>
      </c>
      <c r="B789" s="127" t="s">
        <v>7466</v>
      </c>
      <c r="C789" s="128" cm="1">
        <f t="array" ref="C789">IF(ROW() &lt; ROW(INDEX(persons[resource_ID],ROWS(persons[resource_ID]))), COUNTIF(INDEX(persons[resource_ID],1):persons[[#This Row],[resource_ID]],persons[[#This Row],[resource_ID]]), "")</f>
        <v>5</v>
      </c>
      <c r="D789" s="128" t="s">
        <v>9025</v>
      </c>
      <c r="E789" s="127" t="s">
        <v>9026</v>
      </c>
      <c r="F789" s="127" t="s">
        <v>9027</v>
      </c>
      <c r="G789" s="127"/>
      <c r="H789" s="127"/>
      <c r="I789" s="127"/>
      <c r="J789" s="127"/>
    </row>
    <row r="790" spans="1:10" x14ac:dyDescent="0.25">
      <c r="A790" s="127" t="s">
        <v>9474</v>
      </c>
      <c r="B790" s="127" t="s">
        <v>7466</v>
      </c>
      <c r="C790" s="128" cm="1">
        <f t="array" ref="C790">IF(ROW() &lt; ROW(INDEX(persons[resource_ID],ROWS(persons[resource_ID]))), COUNTIF(INDEX(persons[resource_ID],1):persons[[#This Row],[resource_ID]],persons[[#This Row],[resource_ID]]), "")</f>
        <v>6</v>
      </c>
      <c r="D790" s="129" t="s">
        <v>9025</v>
      </c>
      <c r="E790" s="127" t="s">
        <v>9029</v>
      </c>
      <c r="F790" s="127" t="s">
        <v>9030</v>
      </c>
      <c r="G790" s="127"/>
      <c r="H790" s="127"/>
      <c r="I790" s="127"/>
      <c r="J790" s="127"/>
    </row>
    <row r="791" spans="1:10" x14ac:dyDescent="0.25">
      <c r="A791" s="127" t="s">
        <v>9474</v>
      </c>
      <c r="B791" s="127" t="s">
        <v>7466</v>
      </c>
      <c r="C791" s="128" cm="1">
        <f t="array" ref="C791">IF(ROW() &lt; ROW(INDEX(persons[resource_ID],ROWS(persons[resource_ID]))), COUNTIF(INDEX(persons[resource_ID],1):persons[[#This Row],[resource_ID]],persons[[#This Row],[resource_ID]]), "")</f>
        <v>7</v>
      </c>
      <c r="D791" s="128" t="s">
        <v>9028</v>
      </c>
      <c r="E791" s="127" t="s">
        <v>9029</v>
      </c>
      <c r="F791" s="127" t="s">
        <v>9030</v>
      </c>
      <c r="G791" s="127"/>
      <c r="H791" s="127"/>
      <c r="I791" s="127"/>
      <c r="J791" s="127"/>
    </row>
    <row r="792" spans="1:10" x14ac:dyDescent="0.25">
      <c r="A792" s="127" t="s">
        <v>9474</v>
      </c>
      <c r="B792" s="127" t="s">
        <v>7466</v>
      </c>
      <c r="C792" s="128" cm="1">
        <f t="array" ref="C792">IF(ROW() &lt; ROW(INDEX(persons[resource_ID],ROWS(persons[resource_ID]))), COUNTIF(INDEX(persons[resource_ID],1):persons[[#This Row],[resource_ID]],persons[[#This Row],[resource_ID]]), "")</f>
        <v>8</v>
      </c>
      <c r="D792" s="129" t="s">
        <v>9019</v>
      </c>
      <c r="E792" s="127" t="s">
        <v>9031</v>
      </c>
      <c r="F792" s="127" t="s">
        <v>9032</v>
      </c>
      <c r="G792" s="127"/>
      <c r="H792" s="127"/>
      <c r="I792" s="127"/>
      <c r="J792" s="127"/>
    </row>
    <row r="793" spans="1:10" x14ac:dyDescent="0.25">
      <c r="A793" s="127" t="s">
        <v>9474</v>
      </c>
      <c r="B793" s="127" t="s">
        <v>7466</v>
      </c>
      <c r="C793" s="128" cm="1">
        <f t="array" ref="C793">IF(ROW() &lt; ROW(INDEX(persons[resource_ID],ROWS(persons[resource_ID]))), COUNTIF(INDEX(persons[resource_ID],1):persons[[#This Row],[resource_ID]],persons[[#This Row],[resource_ID]]), "")</f>
        <v>9</v>
      </c>
      <c r="D793" s="128" t="s">
        <v>9033</v>
      </c>
      <c r="E793" s="127" t="s">
        <v>9037</v>
      </c>
      <c r="F793" s="127" t="s">
        <v>9038</v>
      </c>
      <c r="G793" s="127"/>
      <c r="H793" s="127"/>
      <c r="I793" s="127"/>
      <c r="J793" s="127"/>
    </row>
    <row r="794" spans="1:10" x14ac:dyDescent="0.25">
      <c r="A794" s="127" t="s">
        <v>9474</v>
      </c>
      <c r="B794" s="127" t="s">
        <v>7466</v>
      </c>
      <c r="C794" s="128" cm="1">
        <f t="array" ref="C794">IF(ROW() &lt; ROW(INDEX(persons[resource_ID],ROWS(persons[resource_ID]))), COUNTIF(INDEX(persons[resource_ID],1):persons[[#This Row],[resource_ID]],persons[[#This Row],[resource_ID]]), "")</f>
        <v>10</v>
      </c>
      <c r="D794" s="129" t="s">
        <v>9034</v>
      </c>
      <c r="E794" s="127" t="s">
        <v>9039</v>
      </c>
      <c r="F794" s="127" t="s">
        <v>9041</v>
      </c>
      <c r="G794" s="127" t="s">
        <v>9040</v>
      </c>
      <c r="H794" s="127"/>
      <c r="I794" s="127"/>
      <c r="J794" s="127"/>
    </row>
    <row r="795" spans="1:10" x14ac:dyDescent="0.25">
      <c r="A795" s="127" t="s">
        <v>9474</v>
      </c>
      <c r="B795" s="127" t="s">
        <v>7466</v>
      </c>
      <c r="C795" s="128" cm="1">
        <f t="array" ref="C795">IF(ROW() &lt; ROW(INDEX(persons[resource_ID],ROWS(persons[resource_ID]))), COUNTIF(INDEX(persons[resource_ID],1):persons[[#This Row],[resource_ID]],persons[[#This Row],[resource_ID]]), "")</f>
        <v>11</v>
      </c>
      <c r="D795" s="128" t="s">
        <v>9035</v>
      </c>
      <c r="E795" s="127" t="s">
        <v>9039</v>
      </c>
      <c r="F795" s="127" t="s">
        <v>9041</v>
      </c>
      <c r="G795" s="127" t="s">
        <v>9040</v>
      </c>
      <c r="H795" s="127"/>
      <c r="I795" s="127"/>
      <c r="J795" s="127"/>
    </row>
    <row r="796" spans="1:10" x14ac:dyDescent="0.25">
      <c r="A796" s="127" t="s">
        <v>9474</v>
      </c>
      <c r="B796" s="127" t="s">
        <v>7466</v>
      </c>
      <c r="C796" s="128" cm="1">
        <f t="array" ref="C796">IF(ROW() &lt; ROW(INDEX(persons[resource_ID],ROWS(persons[resource_ID]))), COUNTIF(INDEX(persons[resource_ID],1):persons[[#This Row],[resource_ID]],persons[[#This Row],[resource_ID]]), "")</f>
        <v>12</v>
      </c>
      <c r="D796" s="129" t="s">
        <v>9036</v>
      </c>
      <c r="E796" s="127" t="s">
        <v>9039</v>
      </c>
      <c r="F796" s="127" t="s">
        <v>9041</v>
      </c>
      <c r="G796" s="127" t="s">
        <v>9040</v>
      </c>
      <c r="H796" s="127"/>
      <c r="I796" s="127"/>
      <c r="J796" s="127"/>
    </row>
    <row r="797" spans="1:10" x14ac:dyDescent="0.25">
      <c r="A797" s="127" t="s">
        <v>9474</v>
      </c>
      <c r="B797" s="127" t="s">
        <v>7466</v>
      </c>
      <c r="C797" s="128" cm="1">
        <f t="array" ref="C797">IF(ROW() &lt; ROW(INDEX(persons[resource_ID],ROWS(persons[resource_ID]))), COUNTIF(INDEX(persons[resource_ID],1):persons[[#This Row],[resource_ID]],persons[[#This Row],[resource_ID]]), "")</f>
        <v>13</v>
      </c>
      <c r="D797" s="128" t="s">
        <v>9045</v>
      </c>
      <c r="E797" s="127" t="s">
        <v>9042</v>
      </c>
      <c r="F797" s="127" t="s">
        <v>9044</v>
      </c>
      <c r="G797" s="127" t="s">
        <v>9043</v>
      </c>
      <c r="H797" s="127"/>
      <c r="I797" s="127"/>
      <c r="J797" s="127"/>
    </row>
    <row r="798" spans="1:10" x14ac:dyDescent="0.25">
      <c r="A798" s="127" t="s">
        <v>9474</v>
      </c>
      <c r="B798" s="127" t="s">
        <v>7466</v>
      </c>
      <c r="C798" s="128" cm="1">
        <f t="array" ref="C798">IF(ROW() &lt; ROW(INDEX(persons[resource_ID],ROWS(persons[resource_ID]))), COUNTIF(INDEX(persons[resource_ID],1):persons[[#This Row],[resource_ID]],persons[[#This Row],[resource_ID]]), "")</f>
        <v>14</v>
      </c>
      <c r="D798" s="129" t="s">
        <v>9024</v>
      </c>
      <c r="E798" s="127" t="s">
        <v>9046</v>
      </c>
      <c r="F798" s="127" t="s">
        <v>9047</v>
      </c>
      <c r="G798" s="127"/>
      <c r="H798" s="127"/>
      <c r="I798" s="127"/>
      <c r="J798" s="127"/>
    </row>
    <row r="799" spans="1:10" x14ac:dyDescent="0.25">
      <c r="A799" s="127" t="s">
        <v>9474</v>
      </c>
      <c r="B799" s="127" t="s">
        <v>7466</v>
      </c>
      <c r="C799" s="128" cm="1">
        <f t="array" ref="C799">IF(ROW() &lt; ROW(INDEX(persons[resource_ID],ROWS(persons[resource_ID]))), COUNTIF(INDEX(persons[resource_ID],1):persons[[#This Row],[resource_ID]],persons[[#This Row],[resource_ID]]), "")</f>
        <v>15</v>
      </c>
      <c r="D799" s="128" t="s">
        <v>9025</v>
      </c>
      <c r="E799" s="127" t="s">
        <v>9046</v>
      </c>
      <c r="F799" s="127" t="s">
        <v>9047</v>
      </c>
      <c r="G799" s="127"/>
      <c r="H799" s="127"/>
      <c r="I799" s="127"/>
      <c r="J799" s="127"/>
    </row>
    <row r="800" spans="1:10" x14ac:dyDescent="0.25">
      <c r="A800" s="127" t="s">
        <v>9474</v>
      </c>
      <c r="B800" s="127" t="s">
        <v>7466</v>
      </c>
      <c r="C800" s="128" cm="1">
        <f t="array" ref="C800">IF(ROW() &lt; ROW(INDEX(persons[resource_ID],ROWS(persons[resource_ID]))), COUNTIF(INDEX(persons[resource_ID],1):persons[[#This Row],[resource_ID]],persons[[#This Row],[resource_ID]]), "")</f>
        <v>16</v>
      </c>
      <c r="D800" s="129" t="s">
        <v>9050</v>
      </c>
      <c r="E800" s="127" t="s">
        <v>9048</v>
      </c>
      <c r="F800" s="127" t="s">
        <v>9049</v>
      </c>
      <c r="G800" s="127"/>
      <c r="H800" s="127"/>
      <c r="I800" s="127"/>
      <c r="J800" s="127"/>
    </row>
    <row r="801" spans="1:10" x14ac:dyDescent="0.25">
      <c r="A801" s="127" t="s">
        <v>9474</v>
      </c>
      <c r="B801" s="127" t="s">
        <v>7466</v>
      </c>
      <c r="C801" s="128" cm="1">
        <f t="array" ref="C801">IF(ROW() &lt; ROW(INDEX(persons[resource_ID],ROWS(persons[resource_ID]))), COUNTIF(INDEX(persons[resource_ID],1):persons[[#This Row],[resource_ID]],persons[[#This Row],[resource_ID]]), "")</f>
        <v>17</v>
      </c>
      <c r="D801" s="128" t="s">
        <v>9051</v>
      </c>
      <c r="E801" s="127" t="s">
        <v>9048</v>
      </c>
      <c r="F801" s="127" t="s">
        <v>9049</v>
      </c>
      <c r="G801" s="127"/>
      <c r="H801" s="127"/>
      <c r="I801" s="127"/>
      <c r="J801" s="127"/>
    </row>
    <row r="802" spans="1:10" x14ac:dyDescent="0.25">
      <c r="A802" s="127" t="s">
        <v>9474</v>
      </c>
      <c r="B802" s="127" t="s">
        <v>7466</v>
      </c>
      <c r="C802" s="128" cm="1">
        <f t="array" ref="C802">IF(ROW() &lt; ROW(INDEX(persons[resource_ID],ROWS(persons[resource_ID]))), COUNTIF(INDEX(persons[resource_ID],1):persons[[#This Row],[resource_ID]],persons[[#This Row],[resource_ID]]), "")</f>
        <v>18</v>
      </c>
      <c r="D802" s="129" t="s">
        <v>9056</v>
      </c>
      <c r="E802" s="128" t="s">
        <v>9053</v>
      </c>
      <c r="F802" s="127" t="s">
        <v>9055</v>
      </c>
      <c r="G802" s="127" t="s">
        <v>9054</v>
      </c>
      <c r="H802" s="127"/>
      <c r="I802" s="127"/>
      <c r="J802" s="127"/>
    </row>
    <row r="803" spans="1:10" x14ac:dyDescent="0.25">
      <c r="A803" s="127" t="s">
        <v>9474</v>
      </c>
      <c r="B803" s="127" t="s">
        <v>7466</v>
      </c>
      <c r="C803" s="128" cm="1">
        <f t="array" ref="C803">IF(ROW() &lt; ROW(INDEX(persons[resource_ID],ROWS(persons[resource_ID]))), COUNTIF(INDEX(persons[resource_ID],1):persons[[#This Row],[resource_ID]],persons[[#This Row],[resource_ID]]), "")</f>
        <v>19</v>
      </c>
      <c r="D803" s="128" t="s">
        <v>9057</v>
      </c>
      <c r="E803" s="127" t="s">
        <v>9052</v>
      </c>
      <c r="F803" s="127" t="s">
        <v>8571</v>
      </c>
      <c r="G803" s="127"/>
      <c r="H803" s="127"/>
      <c r="I803" s="127"/>
      <c r="J803" s="127"/>
    </row>
    <row r="804" spans="1:10" x14ac:dyDescent="0.25">
      <c r="A804" s="127" t="s">
        <v>9474</v>
      </c>
      <c r="B804" s="127" t="s">
        <v>7466</v>
      </c>
      <c r="C804" s="128" cm="1">
        <f t="array" ref="C804">IF(ROW() &lt; ROW(INDEX(persons[resource_ID],ROWS(persons[resource_ID]))), COUNTIF(INDEX(persons[resource_ID],1):persons[[#This Row],[resource_ID]],persons[[#This Row],[resource_ID]]), "")</f>
        <v>20</v>
      </c>
      <c r="D804" s="129" t="s">
        <v>9058</v>
      </c>
      <c r="E804" s="127" t="s">
        <v>9052</v>
      </c>
      <c r="F804" s="127" t="s">
        <v>8571</v>
      </c>
      <c r="G804" s="127"/>
      <c r="H804" s="127"/>
      <c r="I804" s="127"/>
      <c r="J804" s="127"/>
    </row>
    <row r="805" spans="1:10" x14ac:dyDescent="0.25">
      <c r="A805" s="127" t="s">
        <v>9474</v>
      </c>
      <c r="B805" s="127" t="s">
        <v>7466</v>
      </c>
      <c r="C805" s="128" cm="1">
        <f t="array" ref="C805">IF(ROW() &lt; ROW(INDEX(persons[resource_ID],ROWS(persons[resource_ID]))), COUNTIF(INDEX(persons[resource_ID],1):persons[[#This Row],[resource_ID]],persons[[#This Row],[resource_ID]]), "")</f>
        <v>21</v>
      </c>
      <c r="D805" s="128" t="s">
        <v>9062</v>
      </c>
      <c r="E805" s="127" t="s">
        <v>9059</v>
      </c>
      <c r="F805" s="127" t="s">
        <v>9061</v>
      </c>
      <c r="G805" s="127" t="s">
        <v>9060</v>
      </c>
      <c r="H805" s="127"/>
      <c r="I805" s="127"/>
      <c r="J805" s="127"/>
    </row>
    <row r="806" spans="1:10" x14ac:dyDescent="0.25">
      <c r="A806" s="127" t="s">
        <v>9474</v>
      </c>
      <c r="B806" s="127" t="s">
        <v>7466</v>
      </c>
      <c r="C806" s="128" cm="1">
        <f t="array" ref="C806">IF(ROW() &lt; ROW(INDEX(persons[resource_ID],ROWS(persons[resource_ID]))), COUNTIF(INDEX(persons[resource_ID],1):persons[[#This Row],[resource_ID]],persons[[#This Row],[resource_ID]]), "")</f>
        <v>22</v>
      </c>
      <c r="D806" s="129" t="s">
        <v>9067</v>
      </c>
      <c r="E806" s="127" t="s">
        <v>9063</v>
      </c>
      <c r="F806" s="127" t="s">
        <v>9065</v>
      </c>
      <c r="G806" s="127" t="s">
        <v>9064</v>
      </c>
      <c r="H806" s="127"/>
      <c r="I806" s="127"/>
      <c r="J806" s="127"/>
    </row>
    <row r="807" spans="1:10" x14ac:dyDescent="0.25">
      <c r="A807" s="127" t="s">
        <v>9474</v>
      </c>
      <c r="B807" s="127" t="s">
        <v>7466</v>
      </c>
      <c r="C807" s="128" cm="1">
        <f t="array" ref="C807">IF(ROW() &lt; ROW(INDEX(persons[resource_ID],ROWS(persons[resource_ID]))), COUNTIF(INDEX(persons[resource_ID],1):persons[[#This Row],[resource_ID]],persons[[#This Row],[resource_ID]]), "")</f>
        <v>23</v>
      </c>
      <c r="D807" s="128" t="s">
        <v>9066</v>
      </c>
      <c r="E807" s="127" t="s">
        <v>8569</v>
      </c>
      <c r="F807" s="127" t="s">
        <v>9068</v>
      </c>
      <c r="G807" s="127"/>
      <c r="H807" s="127"/>
      <c r="I807" s="127"/>
      <c r="J807" s="127"/>
    </row>
    <row r="808" spans="1:10" x14ac:dyDescent="0.25">
      <c r="A808" s="127" t="s">
        <v>9474</v>
      </c>
      <c r="B808" s="127" t="s">
        <v>7466</v>
      </c>
      <c r="C808" s="128" cm="1">
        <f t="array" ref="C808">IF(ROW() &lt; ROW(INDEX(persons[resource_ID],ROWS(persons[resource_ID]))), COUNTIF(INDEX(persons[resource_ID],1):persons[[#This Row],[resource_ID]],persons[[#This Row],[resource_ID]]), "")</f>
        <v>24</v>
      </c>
      <c r="D808" s="129" t="s">
        <v>9069</v>
      </c>
      <c r="E808" s="127" t="s">
        <v>9072</v>
      </c>
      <c r="F808" s="127" t="s">
        <v>8973</v>
      </c>
      <c r="G808" s="127"/>
      <c r="H808" s="127"/>
      <c r="I808" s="127"/>
      <c r="J808" s="127"/>
    </row>
    <row r="809" spans="1:10" x14ac:dyDescent="0.25">
      <c r="A809" s="127" t="s">
        <v>9474</v>
      </c>
      <c r="B809" s="127" t="s">
        <v>7466</v>
      </c>
      <c r="C809" s="128" cm="1">
        <f t="array" ref="C809">IF(ROW() &lt; ROW(INDEX(persons[resource_ID],ROWS(persons[resource_ID]))), COUNTIF(INDEX(persons[resource_ID],1):persons[[#This Row],[resource_ID]],persons[[#This Row],[resource_ID]]), "")</f>
        <v>25</v>
      </c>
      <c r="D809" s="128" t="s">
        <v>9070</v>
      </c>
      <c r="E809" s="127" t="s">
        <v>9073</v>
      </c>
      <c r="F809" s="127" t="s">
        <v>9074</v>
      </c>
      <c r="G809" s="127"/>
      <c r="H809" s="127"/>
      <c r="I809" s="127"/>
      <c r="J809" s="127"/>
    </row>
    <row r="810" spans="1:10" x14ac:dyDescent="0.25">
      <c r="A810" s="127" t="s">
        <v>9474</v>
      </c>
      <c r="B810" s="127" t="s">
        <v>7466</v>
      </c>
      <c r="C810" s="128" cm="1">
        <f t="array" ref="C810">IF(ROW() &lt; ROW(INDEX(persons[resource_ID],ROWS(persons[resource_ID]))), COUNTIF(INDEX(persons[resource_ID],1):persons[[#This Row],[resource_ID]],persons[[#This Row],[resource_ID]]), "")</f>
        <v>26</v>
      </c>
      <c r="D810" s="129" t="s">
        <v>9025</v>
      </c>
      <c r="E810" s="127" t="s">
        <v>9075</v>
      </c>
      <c r="F810" s="127" t="s">
        <v>9077</v>
      </c>
      <c r="G810" s="127" t="s">
        <v>9076</v>
      </c>
      <c r="H810" s="127"/>
      <c r="I810" s="127"/>
      <c r="J810" s="127"/>
    </row>
    <row r="811" spans="1:10" x14ac:dyDescent="0.25">
      <c r="A811" s="127" t="s">
        <v>9474</v>
      </c>
      <c r="B811" s="127" t="s">
        <v>7466</v>
      </c>
      <c r="C811" s="128" cm="1">
        <f t="array" ref="C811">IF(ROW() &lt; ROW(INDEX(persons[resource_ID],ROWS(persons[resource_ID]))), COUNTIF(INDEX(persons[resource_ID],1):persons[[#This Row],[resource_ID]],persons[[#This Row],[resource_ID]]), "")</f>
        <v>27</v>
      </c>
      <c r="D811" s="128" t="s">
        <v>9071</v>
      </c>
      <c r="E811" s="127" t="s">
        <v>9078</v>
      </c>
      <c r="F811" s="127" t="s">
        <v>9079</v>
      </c>
      <c r="G811" s="127"/>
      <c r="H811" s="127"/>
      <c r="I811" s="127"/>
      <c r="J811" s="127"/>
    </row>
    <row r="812" spans="1:10" x14ac:dyDescent="0.25">
      <c r="A812" s="127" t="s">
        <v>9474</v>
      </c>
      <c r="B812" s="127" t="s">
        <v>7466</v>
      </c>
      <c r="C812" s="128" cm="1">
        <f t="array" ref="C812">IF(ROW() &lt; ROW(INDEX(persons[resource_ID],ROWS(persons[resource_ID]))), COUNTIF(INDEX(persons[resource_ID],1):persons[[#This Row],[resource_ID]],persons[[#This Row],[resource_ID]]), "")</f>
        <v>28</v>
      </c>
      <c r="D812" s="129" t="s">
        <v>9080</v>
      </c>
      <c r="E812" s="127" t="s">
        <v>9081</v>
      </c>
      <c r="F812" s="127" t="s">
        <v>9082</v>
      </c>
      <c r="G812" s="127"/>
      <c r="H812" s="127"/>
      <c r="I812" s="127"/>
      <c r="J812" s="127"/>
    </row>
    <row r="813" spans="1:10" x14ac:dyDescent="0.25">
      <c r="A813" s="127" t="s">
        <v>9474</v>
      </c>
      <c r="B813" s="127" t="s">
        <v>7466</v>
      </c>
      <c r="C813" s="128" cm="1">
        <f t="array" ref="C813">IF(ROW() &lt; ROW(INDEX(persons[resource_ID],ROWS(persons[resource_ID]))), COUNTIF(INDEX(persons[resource_ID],1):persons[[#This Row],[resource_ID]],persons[[#This Row],[resource_ID]]), "")</f>
        <v>29</v>
      </c>
      <c r="D813" s="128" t="s">
        <v>9024</v>
      </c>
      <c r="E813" s="127" t="s">
        <v>9083</v>
      </c>
      <c r="F813" s="127" t="s">
        <v>9084</v>
      </c>
      <c r="G813" s="127"/>
      <c r="H813" s="127"/>
      <c r="I813" s="127"/>
      <c r="J813" s="127"/>
    </row>
    <row r="814" spans="1:10" x14ac:dyDescent="0.25">
      <c r="A814" s="127" t="s">
        <v>9474</v>
      </c>
      <c r="B814" s="127" t="s">
        <v>7466</v>
      </c>
      <c r="C814" s="128" cm="1">
        <f t="array" ref="C814">IF(ROW() &lt; ROW(INDEX(persons[resource_ID],ROWS(persons[resource_ID]))), COUNTIF(INDEX(persons[resource_ID],1):persons[[#This Row],[resource_ID]],persons[[#This Row],[resource_ID]]), "")</f>
        <v>30</v>
      </c>
      <c r="D814" s="129" t="s">
        <v>9034</v>
      </c>
      <c r="E814" s="127" t="s">
        <v>9085</v>
      </c>
      <c r="F814" s="127" t="s">
        <v>9086</v>
      </c>
      <c r="G814" s="127"/>
      <c r="H814" s="127"/>
      <c r="I814" s="127"/>
      <c r="J814" s="127"/>
    </row>
    <row r="815" spans="1:10" x14ac:dyDescent="0.25">
      <c r="A815" s="127" t="s">
        <v>9474</v>
      </c>
      <c r="B815" s="127" t="s">
        <v>7466</v>
      </c>
      <c r="C815" s="128" cm="1">
        <f t="array" ref="C815">IF(ROW() &lt; ROW(INDEX(persons[resource_ID],ROWS(persons[resource_ID]))), COUNTIF(INDEX(persons[resource_ID],1):persons[[#This Row],[resource_ID]],persons[[#This Row],[resource_ID]]), "")</f>
        <v>31</v>
      </c>
      <c r="D815" s="128" t="s">
        <v>9071</v>
      </c>
      <c r="E815" s="127" t="s">
        <v>9087</v>
      </c>
      <c r="F815" s="127" t="s">
        <v>9088</v>
      </c>
      <c r="G815" s="127"/>
      <c r="H815" s="127"/>
      <c r="I815" s="127"/>
      <c r="J815" s="127"/>
    </row>
    <row r="816" spans="1:10" x14ac:dyDescent="0.25">
      <c r="A816" s="127" t="s">
        <v>9474</v>
      </c>
      <c r="B816" s="127" t="s">
        <v>7466</v>
      </c>
      <c r="C816" s="128" cm="1">
        <f t="array" ref="C816">IF(ROW() &lt; ROW(INDEX(persons[resource_ID],ROWS(persons[resource_ID]))), COUNTIF(INDEX(persons[resource_ID],1):persons[[#This Row],[resource_ID]],persons[[#This Row],[resource_ID]]), "")</f>
        <v>32</v>
      </c>
      <c r="D816" s="129" t="s">
        <v>9089</v>
      </c>
      <c r="E816" s="127" t="s">
        <v>9093</v>
      </c>
      <c r="F816" s="127" t="s">
        <v>9094</v>
      </c>
      <c r="G816" s="127"/>
      <c r="H816" s="127"/>
      <c r="I816" s="127"/>
      <c r="J816" s="127"/>
    </row>
    <row r="817" spans="1:10" x14ac:dyDescent="0.25">
      <c r="A817" s="127" t="s">
        <v>9474</v>
      </c>
      <c r="B817" s="127" t="s">
        <v>7466</v>
      </c>
      <c r="C817" s="128" cm="1">
        <f t="array" ref="C817">IF(ROW() &lt; ROW(INDEX(persons[resource_ID],ROWS(persons[resource_ID]))), COUNTIF(INDEX(persons[resource_ID],1):persons[[#This Row],[resource_ID]],persons[[#This Row],[resource_ID]]), "")</f>
        <v>33</v>
      </c>
      <c r="D817" s="128" t="s">
        <v>9090</v>
      </c>
      <c r="E817" s="127" t="s">
        <v>9095</v>
      </c>
      <c r="F817" s="127" t="s">
        <v>9096</v>
      </c>
      <c r="G817" s="127"/>
      <c r="H817" s="127"/>
      <c r="I817" s="127"/>
      <c r="J817" s="127"/>
    </row>
    <row r="818" spans="1:10" x14ac:dyDescent="0.25">
      <c r="A818" s="127" t="s">
        <v>9474</v>
      </c>
      <c r="B818" s="127" t="s">
        <v>7466</v>
      </c>
      <c r="C818" s="128" cm="1">
        <f t="array" ref="C818">IF(ROW() &lt; ROW(INDEX(persons[resource_ID],ROWS(persons[resource_ID]))), COUNTIF(INDEX(persons[resource_ID],1):persons[[#This Row],[resource_ID]],persons[[#This Row],[resource_ID]]), "")</f>
        <v>34</v>
      </c>
      <c r="D818" s="129" t="s">
        <v>9034</v>
      </c>
      <c r="E818" s="127" t="s">
        <v>9097</v>
      </c>
      <c r="F818" s="127" t="s">
        <v>8850</v>
      </c>
      <c r="G818" s="127"/>
      <c r="H818" s="127"/>
      <c r="I818" s="127"/>
      <c r="J818" s="127"/>
    </row>
    <row r="819" spans="1:10" x14ac:dyDescent="0.25">
      <c r="A819" s="127" t="s">
        <v>9474</v>
      </c>
      <c r="B819" s="127" t="s">
        <v>7466</v>
      </c>
      <c r="C819" s="128" cm="1">
        <f t="array" ref="C819">IF(ROW() &lt; ROW(INDEX(persons[resource_ID],ROWS(persons[resource_ID]))), COUNTIF(INDEX(persons[resource_ID],1):persons[[#This Row],[resource_ID]],persons[[#This Row],[resource_ID]]), "")</f>
        <v>35</v>
      </c>
      <c r="D819" s="128" t="s">
        <v>9091</v>
      </c>
      <c r="E819" s="127" t="s">
        <v>9097</v>
      </c>
      <c r="F819" s="127" t="s">
        <v>8850</v>
      </c>
      <c r="G819" s="127"/>
      <c r="H819" s="127"/>
      <c r="I819" s="127"/>
      <c r="J819" s="127"/>
    </row>
    <row r="820" spans="1:10" x14ac:dyDescent="0.25">
      <c r="A820" s="127" t="s">
        <v>9474</v>
      </c>
      <c r="B820" s="127" t="s">
        <v>7466</v>
      </c>
      <c r="C820" s="128" cm="1">
        <f t="array" ref="C820">IF(ROW() &lt; ROW(INDEX(persons[resource_ID],ROWS(persons[resource_ID]))), COUNTIF(INDEX(persons[resource_ID],1):persons[[#This Row],[resource_ID]],persons[[#This Row],[resource_ID]]), "")</f>
        <v>36</v>
      </c>
      <c r="D820" s="129" t="s">
        <v>9025</v>
      </c>
      <c r="E820" s="127" t="s">
        <v>9098</v>
      </c>
      <c r="F820" s="127" t="s">
        <v>9100</v>
      </c>
      <c r="G820" s="127" t="s">
        <v>9099</v>
      </c>
      <c r="H820" s="127"/>
      <c r="I820" s="127"/>
      <c r="J820" s="127"/>
    </row>
    <row r="821" spans="1:10" x14ac:dyDescent="0.25">
      <c r="A821" s="127" t="s">
        <v>9474</v>
      </c>
      <c r="B821" s="127" t="s">
        <v>7466</v>
      </c>
      <c r="C821" s="128" cm="1">
        <f t="array" ref="C821">IF(ROW() &lt; ROW(INDEX(persons[resource_ID],ROWS(persons[resource_ID]))), COUNTIF(INDEX(persons[resource_ID],1):persons[[#This Row],[resource_ID]],persons[[#This Row],[resource_ID]]), "")</f>
        <v>37</v>
      </c>
      <c r="D821" s="128" t="s">
        <v>9067</v>
      </c>
      <c r="E821" s="127" t="s">
        <v>9098</v>
      </c>
      <c r="F821" s="127" t="s">
        <v>9100</v>
      </c>
      <c r="G821" s="127" t="s">
        <v>9099</v>
      </c>
      <c r="H821" s="127"/>
      <c r="I821" s="127"/>
      <c r="J821" s="127"/>
    </row>
    <row r="822" spans="1:10" x14ac:dyDescent="0.25">
      <c r="A822" s="127" t="s">
        <v>9474</v>
      </c>
      <c r="B822" s="127" t="s">
        <v>7466</v>
      </c>
      <c r="C822" s="128" cm="1">
        <f t="array" ref="C822">IF(ROW() &lt; ROW(INDEX(persons[resource_ID],ROWS(persons[resource_ID]))), COUNTIF(INDEX(persons[resource_ID],1):persons[[#This Row],[resource_ID]],persons[[#This Row],[resource_ID]]), "")</f>
        <v>38</v>
      </c>
      <c r="D822" s="129" t="s">
        <v>9092</v>
      </c>
      <c r="E822" s="127" t="s">
        <v>9098</v>
      </c>
      <c r="F822" s="127" t="s">
        <v>9100</v>
      </c>
      <c r="G822" s="127" t="s">
        <v>9099</v>
      </c>
      <c r="H822" s="127"/>
      <c r="I822" s="127"/>
      <c r="J822" s="127"/>
    </row>
    <row r="823" spans="1:10" x14ac:dyDescent="0.25">
      <c r="A823" s="127" t="s">
        <v>9474</v>
      </c>
      <c r="B823" s="127" t="s">
        <v>7466</v>
      </c>
      <c r="C823" s="128" cm="1">
        <f t="array" ref="C823">IF(ROW() &lt; ROW(INDEX(persons[resource_ID],ROWS(persons[resource_ID]))), COUNTIF(INDEX(persons[resource_ID],1):persons[[#This Row],[resource_ID]],persons[[#This Row],[resource_ID]]), "")</f>
        <v>39</v>
      </c>
      <c r="D823" s="128" t="s">
        <v>9025</v>
      </c>
      <c r="E823" s="127" t="s">
        <v>9101</v>
      </c>
      <c r="F823" s="127"/>
      <c r="G823" s="127" t="s">
        <v>9102</v>
      </c>
      <c r="H823" s="127"/>
      <c r="I823" s="127"/>
      <c r="J823" s="127"/>
    </row>
    <row r="824" spans="1:10" x14ac:dyDescent="0.25">
      <c r="A824" s="127" t="s">
        <v>9474</v>
      </c>
      <c r="B824" s="127" t="s">
        <v>7466</v>
      </c>
      <c r="C824" s="128" cm="1">
        <f t="array" ref="C824">IF(ROW() &lt; ROW(INDEX(persons[resource_ID],ROWS(persons[resource_ID]))), COUNTIF(INDEX(persons[resource_ID],1):persons[[#This Row],[resource_ID]],persons[[#This Row],[resource_ID]]), "")</f>
        <v>40</v>
      </c>
      <c r="D824" s="129" t="s">
        <v>9092</v>
      </c>
      <c r="E824" s="127" t="s">
        <v>9101</v>
      </c>
      <c r="F824" s="127"/>
      <c r="G824" s="127" t="s">
        <v>9102</v>
      </c>
      <c r="H824" s="127"/>
      <c r="I824" s="127"/>
      <c r="J824" s="127"/>
    </row>
    <row r="825" spans="1:10" x14ac:dyDescent="0.25">
      <c r="A825" s="127" t="s">
        <v>9474</v>
      </c>
      <c r="B825" s="127" t="s">
        <v>7466</v>
      </c>
      <c r="C825" s="128" cm="1">
        <f t="array" ref="C825">IF(ROW() &lt; ROW(INDEX(persons[resource_ID],ROWS(persons[resource_ID]))), COUNTIF(INDEX(persons[resource_ID],1):persons[[#This Row],[resource_ID]],persons[[#This Row],[resource_ID]]), "")</f>
        <v>41</v>
      </c>
      <c r="D825" s="128" t="s">
        <v>9103</v>
      </c>
      <c r="E825" s="127" t="s">
        <v>9101</v>
      </c>
      <c r="F825" s="127"/>
      <c r="G825" s="127" t="s">
        <v>9102</v>
      </c>
      <c r="H825" s="127"/>
      <c r="I825" s="127"/>
      <c r="J825" s="127"/>
    </row>
    <row r="826" spans="1:10" x14ac:dyDescent="0.25">
      <c r="A826" s="127" t="s">
        <v>9474</v>
      </c>
      <c r="B826" s="127" t="s">
        <v>7466</v>
      </c>
      <c r="C826" s="128" cm="1">
        <f t="array" ref="C826">IF(ROW() &lt; ROW(INDEX(persons[resource_ID],ROWS(persons[resource_ID]))), COUNTIF(INDEX(persons[resource_ID],1):persons[[#This Row],[resource_ID]],persons[[#This Row],[resource_ID]]), "")</f>
        <v>42</v>
      </c>
      <c r="D826" s="129" t="s">
        <v>9066</v>
      </c>
      <c r="E826" s="127" t="s">
        <v>9104</v>
      </c>
      <c r="F826" s="127" t="s">
        <v>8880</v>
      </c>
      <c r="G826" s="127" t="s">
        <v>9105</v>
      </c>
      <c r="H826" s="127"/>
      <c r="I826" s="127"/>
      <c r="J826" s="127"/>
    </row>
    <row r="827" spans="1:10" x14ac:dyDescent="0.25">
      <c r="A827" s="127" t="s">
        <v>9474</v>
      </c>
      <c r="B827" s="127" t="s">
        <v>7466</v>
      </c>
      <c r="C827" s="128" cm="1">
        <f t="array" ref="C827">IF(ROW() &lt; ROW(INDEX(persons[resource_ID],ROWS(persons[resource_ID]))), COUNTIF(INDEX(persons[resource_ID],1):persons[[#This Row],[resource_ID]],persons[[#This Row],[resource_ID]]), "")</f>
        <v>43</v>
      </c>
      <c r="D827" s="128" t="s">
        <v>9092</v>
      </c>
      <c r="E827" s="127" t="s">
        <v>9104</v>
      </c>
      <c r="F827" s="127" t="s">
        <v>8880</v>
      </c>
      <c r="G827" s="127" t="s">
        <v>9105</v>
      </c>
      <c r="H827" s="127"/>
      <c r="I827" s="127"/>
      <c r="J827" s="127"/>
    </row>
    <row r="828" spans="1:10" x14ac:dyDescent="0.25">
      <c r="A828" s="127" t="s">
        <v>9474</v>
      </c>
      <c r="B828" s="127" t="s">
        <v>7466</v>
      </c>
      <c r="C828" s="128" cm="1">
        <f t="array" ref="C828">IF(ROW() &lt; ROW(INDEX(persons[resource_ID],ROWS(persons[resource_ID]))), COUNTIF(INDEX(persons[resource_ID],1):persons[[#This Row],[resource_ID]],persons[[#This Row],[resource_ID]]), "")</f>
        <v>44</v>
      </c>
      <c r="D828" s="129" t="s">
        <v>9080</v>
      </c>
      <c r="E828" s="127" t="s">
        <v>9106</v>
      </c>
      <c r="F828" s="127" t="s">
        <v>9107</v>
      </c>
      <c r="G828" s="127"/>
      <c r="H828" s="127"/>
      <c r="I828" s="127"/>
      <c r="J828" s="127"/>
    </row>
    <row r="829" spans="1:10" x14ac:dyDescent="0.25">
      <c r="A829" s="127" t="s">
        <v>9474</v>
      </c>
      <c r="B829" s="127" t="s">
        <v>7466</v>
      </c>
      <c r="C829" s="128" cm="1">
        <f t="array" ref="C829">IF(ROW() &lt; ROW(INDEX(persons[resource_ID],ROWS(persons[resource_ID]))), COUNTIF(INDEX(persons[resource_ID],1):persons[[#This Row],[resource_ID]],persons[[#This Row],[resource_ID]]), "")</f>
        <v>45</v>
      </c>
      <c r="D829" s="128" t="s">
        <v>9125</v>
      </c>
      <c r="E829" s="127" t="s">
        <v>9108</v>
      </c>
      <c r="F829" s="127" t="s">
        <v>9109</v>
      </c>
      <c r="G829" s="127"/>
      <c r="H829" s="127"/>
      <c r="I829" s="127"/>
      <c r="J829" s="127"/>
    </row>
    <row r="830" spans="1:10" x14ac:dyDescent="0.25">
      <c r="A830" s="127" t="s">
        <v>9474</v>
      </c>
      <c r="B830" s="127" t="s">
        <v>7466</v>
      </c>
      <c r="C830" s="128" cm="1">
        <f t="array" ref="C830">IF(ROW() &lt; ROW(INDEX(persons[resource_ID],ROWS(persons[resource_ID]))), COUNTIF(INDEX(persons[resource_ID],1):persons[[#This Row],[resource_ID]],persons[[#This Row],[resource_ID]]), "")</f>
        <v>46</v>
      </c>
      <c r="D830" s="129" t="s">
        <v>9124</v>
      </c>
      <c r="E830" s="127" t="s">
        <v>9110</v>
      </c>
      <c r="F830" s="127" t="s">
        <v>9111</v>
      </c>
      <c r="G830" s="127"/>
      <c r="H830" s="127"/>
      <c r="I830" s="127"/>
      <c r="J830" s="127"/>
    </row>
    <row r="831" spans="1:10" x14ac:dyDescent="0.25">
      <c r="A831" s="127" t="s">
        <v>9474</v>
      </c>
      <c r="B831" s="127" t="s">
        <v>7466</v>
      </c>
      <c r="C831" s="128" cm="1">
        <f t="array" ref="C831">IF(ROW() &lt; ROW(INDEX(persons[resource_ID],ROWS(persons[resource_ID]))), COUNTIF(INDEX(persons[resource_ID],1):persons[[#This Row],[resource_ID]],persons[[#This Row],[resource_ID]]), "")</f>
        <v>47</v>
      </c>
      <c r="D831" s="128" t="s">
        <v>9066</v>
      </c>
      <c r="E831" s="127" t="s">
        <v>9128</v>
      </c>
      <c r="F831" s="127" t="s">
        <v>9130</v>
      </c>
      <c r="G831" s="127" t="s">
        <v>9129</v>
      </c>
      <c r="H831" s="127"/>
      <c r="I831" s="127"/>
      <c r="J831" s="127"/>
    </row>
    <row r="832" spans="1:10" x14ac:dyDescent="0.25">
      <c r="A832" s="127" t="s">
        <v>9474</v>
      </c>
      <c r="B832" s="127" t="s">
        <v>7466</v>
      </c>
      <c r="C832" s="128" cm="1">
        <f t="array" ref="C832">IF(ROW() &lt; ROW(INDEX(persons[resource_ID],ROWS(persons[resource_ID]))), COUNTIF(INDEX(persons[resource_ID],1):persons[[#This Row],[resource_ID]],persons[[#This Row],[resource_ID]]), "")</f>
        <v>48</v>
      </c>
      <c r="D832" s="129" t="s">
        <v>9126</v>
      </c>
      <c r="E832" s="127" t="s">
        <v>9131</v>
      </c>
      <c r="F832" s="127" t="s">
        <v>9132</v>
      </c>
      <c r="G832" s="127"/>
      <c r="H832" s="127"/>
      <c r="I832" s="127"/>
      <c r="J832" s="127"/>
    </row>
    <row r="833" spans="1:10" x14ac:dyDescent="0.25">
      <c r="A833" s="127" t="s">
        <v>9474</v>
      </c>
      <c r="B833" s="127" t="s">
        <v>7466</v>
      </c>
      <c r="C833" s="128" cm="1">
        <f t="array" ref="C833">IF(ROW() &lt; ROW(INDEX(persons[resource_ID],ROWS(persons[resource_ID]))), COUNTIF(INDEX(persons[resource_ID],1):persons[[#This Row],[resource_ID]],persons[[#This Row],[resource_ID]]), "")</f>
        <v>49</v>
      </c>
      <c r="D833" s="128" t="s">
        <v>9127</v>
      </c>
      <c r="E833" s="127" t="s">
        <v>9131</v>
      </c>
      <c r="F833" s="127" t="s">
        <v>9132</v>
      </c>
      <c r="G833" s="127"/>
      <c r="H833" s="127"/>
      <c r="I833" s="127"/>
      <c r="J833" s="127"/>
    </row>
    <row r="834" spans="1:10" x14ac:dyDescent="0.25">
      <c r="A834" s="127" t="s">
        <v>9474</v>
      </c>
      <c r="B834" s="127" t="s">
        <v>7466</v>
      </c>
      <c r="C834" s="128" cm="1">
        <f t="array" ref="C834">IF(ROW() &lt; ROW(INDEX(persons[resource_ID],ROWS(persons[resource_ID]))), COUNTIF(INDEX(persons[resource_ID],1):persons[[#This Row],[resource_ID]],persons[[#This Row],[resource_ID]]), "")</f>
        <v>50</v>
      </c>
      <c r="D834" s="129" t="s">
        <v>9067</v>
      </c>
      <c r="E834" s="127" t="s">
        <v>9133</v>
      </c>
      <c r="F834" s="127" t="s">
        <v>9135</v>
      </c>
      <c r="G834" s="127" t="s">
        <v>9134</v>
      </c>
      <c r="H834" s="127"/>
      <c r="I834" s="127"/>
      <c r="J834" s="127"/>
    </row>
    <row r="835" spans="1:10" x14ac:dyDescent="0.25">
      <c r="A835" s="127" t="s">
        <v>9474</v>
      </c>
      <c r="B835" s="127" t="s">
        <v>7466</v>
      </c>
      <c r="C835" s="128" cm="1">
        <f t="array" ref="C835">IF(ROW() &lt; ROW(INDEX(persons[resource_ID],ROWS(persons[resource_ID]))), COUNTIF(INDEX(persons[resource_ID],1):persons[[#This Row],[resource_ID]],persons[[#This Row],[resource_ID]]), "")</f>
        <v>51</v>
      </c>
      <c r="D835" s="128" t="s">
        <v>9136</v>
      </c>
      <c r="E835" s="127" t="s">
        <v>9133</v>
      </c>
      <c r="F835" s="127" t="s">
        <v>9135</v>
      </c>
      <c r="G835" s="127" t="s">
        <v>9134</v>
      </c>
      <c r="H835" s="127"/>
      <c r="I835" s="127"/>
      <c r="J835" s="127"/>
    </row>
    <row r="836" spans="1:10" x14ac:dyDescent="0.25">
      <c r="A836" s="127" t="s">
        <v>9474</v>
      </c>
      <c r="B836" s="127" t="s">
        <v>7466</v>
      </c>
      <c r="C836" s="128" cm="1">
        <f t="array" ref="C836">IF(ROW() &lt; ROW(INDEX(persons[resource_ID],ROWS(persons[resource_ID]))), COUNTIF(INDEX(persons[resource_ID],1):persons[[#This Row],[resource_ID]],persons[[#This Row],[resource_ID]]), "")</f>
        <v>52</v>
      </c>
      <c r="D836" s="129" t="s">
        <v>9126</v>
      </c>
      <c r="E836" s="127" t="s">
        <v>9087</v>
      </c>
      <c r="F836" s="127" t="s">
        <v>9137</v>
      </c>
      <c r="G836" s="127" t="s">
        <v>9138</v>
      </c>
      <c r="H836" s="127"/>
      <c r="I836" s="127"/>
      <c r="J836" s="127"/>
    </row>
    <row r="837" spans="1:10" x14ac:dyDescent="0.25">
      <c r="A837" s="127" t="s">
        <v>9474</v>
      </c>
      <c r="B837" s="127" t="s">
        <v>7466</v>
      </c>
      <c r="C837" s="128" cm="1">
        <f t="array" ref="C837">IF(ROW() &lt; ROW(INDEX(persons[resource_ID],ROWS(persons[resource_ID]))), COUNTIF(INDEX(persons[resource_ID],1):persons[[#This Row],[resource_ID]],persons[[#This Row],[resource_ID]]), "")</f>
        <v>53</v>
      </c>
      <c r="D837" s="128" t="s">
        <v>9142</v>
      </c>
      <c r="E837" s="127" t="s">
        <v>9139</v>
      </c>
      <c r="F837" s="127" t="s">
        <v>9141</v>
      </c>
      <c r="G837" s="127" t="s">
        <v>9140</v>
      </c>
      <c r="H837" s="127"/>
      <c r="I837" s="127"/>
      <c r="J837" s="127"/>
    </row>
    <row r="838" spans="1:10" x14ac:dyDescent="0.25">
      <c r="A838" s="127" t="s">
        <v>9474</v>
      </c>
      <c r="B838" s="127" t="s">
        <v>7466</v>
      </c>
      <c r="C838" s="128" cm="1">
        <f t="array" ref="C838">IF(ROW() &lt; ROW(INDEX(persons[resource_ID],ROWS(persons[resource_ID]))), COUNTIF(INDEX(persons[resource_ID],1):persons[[#This Row],[resource_ID]],persons[[#This Row],[resource_ID]]), "")</f>
        <v>54</v>
      </c>
      <c r="D838" s="129" t="s">
        <v>9142</v>
      </c>
      <c r="E838" s="127" t="s">
        <v>9143</v>
      </c>
      <c r="F838" s="127" t="s">
        <v>9144</v>
      </c>
      <c r="G838" s="127"/>
      <c r="H838" s="127"/>
      <c r="I838" s="127"/>
      <c r="J838" s="127"/>
    </row>
    <row r="839" spans="1:10" x14ac:dyDescent="0.25">
      <c r="A839" s="127" t="s">
        <v>9474</v>
      </c>
      <c r="B839" s="127" t="s">
        <v>7466</v>
      </c>
      <c r="C839" s="128" cm="1">
        <f t="array" ref="C839">IF(ROW() &lt; ROW(INDEX(persons[resource_ID],ROWS(persons[resource_ID]))), COUNTIF(INDEX(persons[resource_ID],1):persons[[#This Row],[resource_ID]],persons[[#This Row],[resource_ID]]), "")</f>
        <v>55</v>
      </c>
      <c r="D839" s="128" t="s">
        <v>9136</v>
      </c>
      <c r="E839" s="127" t="s">
        <v>9146</v>
      </c>
      <c r="F839" s="127" t="s">
        <v>9147</v>
      </c>
      <c r="G839" s="127"/>
      <c r="H839" s="127"/>
      <c r="I839" s="127"/>
      <c r="J839" s="127"/>
    </row>
    <row r="840" spans="1:10" x14ac:dyDescent="0.25">
      <c r="A840" s="127" t="s">
        <v>9474</v>
      </c>
      <c r="B840" s="127" t="s">
        <v>7466</v>
      </c>
      <c r="C840" s="128" cm="1">
        <f t="array" ref="C840">IF(ROW() &lt; ROW(INDEX(persons[resource_ID],ROWS(persons[resource_ID]))), COUNTIF(INDEX(persons[resource_ID],1):persons[[#This Row],[resource_ID]],persons[[#This Row],[resource_ID]]), "")</f>
        <v>56</v>
      </c>
      <c r="D840" s="129" t="s">
        <v>9145</v>
      </c>
      <c r="E840" s="127" t="s">
        <v>9146</v>
      </c>
      <c r="F840" s="127" t="s">
        <v>9147</v>
      </c>
      <c r="G840" s="127"/>
      <c r="H840" s="127"/>
      <c r="I840" s="127"/>
      <c r="J840" s="127"/>
    </row>
    <row r="841" spans="1:10" x14ac:dyDescent="0.25">
      <c r="A841" s="127" t="s">
        <v>9474</v>
      </c>
      <c r="B841" s="127" t="s">
        <v>7466</v>
      </c>
      <c r="C841" s="128" cm="1">
        <f t="array" ref="C841">IF(ROW() &lt; ROW(INDEX(persons[resource_ID],ROWS(persons[resource_ID]))), COUNTIF(INDEX(persons[resource_ID],1):persons[[#This Row],[resource_ID]],persons[[#This Row],[resource_ID]]), "")</f>
        <v>57</v>
      </c>
      <c r="D841" s="128" t="s">
        <v>9024</v>
      </c>
      <c r="E841" s="127" t="s">
        <v>9148</v>
      </c>
      <c r="F841" s="127" t="s">
        <v>9150</v>
      </c>
      <c r="G841" s="127" t="s">
        <v>9149</v>
      </c>
      <c r="H841" s="127"/>
      <c r="I841" s="127"/>
      <c r="J841" s="127"/>
    </row>
    <row r="842" spans="1:10" x14ac:dyDescent="0.25">
      <c r="A842" s="127" t="s">
        <v>9474</v>
      </c>
      <c r="B842" s="127" t="s">
        <v>7466</v>
      </c>
      <c r="C842" s="128" cm="1">
        <f t="array" ref="C842">IF(ROW() &lt; ROW(INDEX(persons[resource_ID],ROWS(persons[resource_ID]))), COUNTIF(INDEX(persons[resource_ID],1):persons[[#This Row],[resource_ID]],persons[[#This Row],[resource_ID]]), "")</f>
        <v>58</v>
      </c>
      <c r="D842" s="129" t="s">
        <v>9153</v>
      </c>
      <c r="E842" s="127" t="s">
        <v>9151</v>
      </c>
      <c r="F842" s="127" t="s">
        <v>9152</v>
      </c>
      <c r="G842" s="127"/>
      <c r="H842" s="127"/>
      <c r="I842" s="127"/>
      <c r="J842" s="127"/>
    </row>
    <row r="843" spans="1:10" x14ac:dyDescent="0.25">
      <c r="A843" s="127" t="s">
        <v>9474</v>
      </c>
      <c r="B843" s="127" t="s">
        <v>7466</v>
      </c>
      <c r="C843" s="128" cm="1">
        <f t="array" ref="C843">IF(ROW() &lt; ROW(INDEX(persons[resource_ID],ROWS(persons[resource_ID]))), COUNTIF(INDEX(persons[resource_ID],1):persons[[#This Row],[resource_ID]],persons[[#This Row],[resource_ID]]), "")</f>
        <v>59</v>
      </c>
      <c r="D843" s="128" t="s">
        <v>9156</v>
      </c>
      <c r="E843" s="127" t="s">
        <v>9154</v>
      </c>
      <c r="F843" s="127" t="s">
        <v>9155</v>
      </c>
      <c r="G843" s="127"/>
      <c r="H843" s="127"/>
      <c r="I843" s="127"/>
      <c r="J843" s="127"/>
    </row>
    <row r="844" spans="1:10" x14ac:dyDescent="0.25">
      <c r="A844" s="127" t="s">
        <v>9474</v>
      </c>
      <c r="B844" s="127" t="s">
        <v>7466</v>
      </c>
      <c r="C844" s="128" cm="1">
        <f t="array" ref="C844">IF(ROW() &lt; ROW(INDEX(persons[resource_ID],ROWS(persons[resource_ID]))), COUNTIF(INDEX(persons[resource_ID],1):persons[[#This Row],[resource_ID]],persons[[#This Row],[resource_ID]]), "")</f>
        <v>60</v>
      </c>
      <c r="D844" s="129" t="s">
        <v>9069</v>
      </c>
      <c r="E844" s="127" t="s">
        <v>9157</v>
      </c>
      <c r="F844" s="127" t="s">
        <v>9158</v>
      </c>
      <c r="G844" s="127"/>
      <c r="H844" s="127"/>
      <c r="I844" s="127"/>
      <c r="J844" s="127"/>
    </row>
    <row r="845" spans="1:10" x14ac:dyDescent="0.25">
      <c r="A845" s="127" t="s">
        <v>9474</v>
      </c>
      <c r="B845" s="127" t="s">
        <v>7466</v>
      </c>
      <c r="C845" s="128" cm="1">
        <f t="array" ref="C845">IF(ROW() &lt; ROW(INDEX(persons[resource_ID],ROWS(persons[resource_ID]))), COUNTIF(INDEX(persons[resource_ID],1):persons[[#This Row],[resource_ID]],persons[[#This Row],[resource_ID]]), "")</f>
        <v>61</v>
      </c>
      <c r="D845" s="128" t="s">
        <v>9125</v>
      </c>
      <c r="E845" s="127" t="s">
        <v>9157</v>
      </c>
      <c r="F845" s="127" t="s">
        <v>9158</v>
      </c>
      <c r="G845" s="127"/>
      <c r="H845" s="127"/>
      <c r="I845" s="127"/>
      <c r="J845" s="127"/>
    </row>
    <row r="846" spans="1:10" x14ac:dyDescent="0.25">
      <c r="A846" s="127" t="s">
        <v>9474</v>
      </c>
      <c r="B846" s="127" t="s">
        <v>7466</v>
      </c>
      <c r="C846" s="128" cm="1">
        <f t="array" ref="C846">IF(ROW() &lt; ROW(INDEX(persons[resource_ID],ROWS(persons[resource_ID]))), COUNTIF(INDEX(persons[resource_ID],1):persons[[#This Row],[resource_ID]],persons[[#This Row],[resource_ID]]), "")</f>
        <v>62</v>
      </c>
      <c r="D846" s="129" t="s">
        <v>9090</v>
      </c>
      <c r="E846" s="127" t="s">
        <v>9159</v>
      </c>
      <c r="F846" s="127" t="s">
        <v>9160</v>
      </c>
      <c r="G846" s="127"/>
      <c r="H846" s="127"/>
      <c r="I846" s="127"/>
      <c r="J846" s="127"/>
    </row>
    <row r="847" spans="1:10" x14ac:dyDescent="0.25">
      <c r="A847" s="127" t="s">
        <v>9474</v>
      </c>
      <c r="B847" s="127" t="s">
        <v>7466</v>
      </c>
      <c r="C847" s="128" cm="1">
        <f t="array" ref="C847">IF(ROW() &lt; ROW(INDEX(persons[resource_ID],ROWS(persons[resource_ID]))), COUNTIF(INDEX(persons[resource_ID],1):persons[[#This Row],[resource_ID]],persons[[#This Row],[resource_ID]]), "")</f>
        <v>63</v>
      </c>
      <c r="D847" s="128" t="s">
        <v>9165</v>
      </c>
      <c r="E847" s="127" t="s">
        <v>9161</v>
      </c>
      <c r="F847" s="127" t="s">
        <v>8845</v>
      </c>
      <c r="G847" s="127"/>
      <c r="H847" s="127"/>
      <c r="I847" s="127"/>
      <c r="J847" s="127"/>
    </row>
    <row r="848" spans="1:10" x14ac:dyDescent="0.25">
      <c r="A848" s="127" t="s">
        <v>9474</v>
      </c>
      <c r="B848" s="127" t="s">
        <v>7466</v>
      </c>
      <c r="C848" s="128" cm="1">
        <f t="array" ref="C848">IF(ROW() &lt; ROW(INDEX(persons[resource_ID],ROWS(persons[resource_ID]))), COUNTIF(INDEX(persons[resource_ID],1):persons[[#This Row],[resource_ID]],persons[[#This Row],[resource_ID]]), "")</f>
        <v>64</v>
      </c>
      <c r="D848" s="129" t="s">
        <v>9089</v>
      </c>
      <c r="E848" s="127" t="s">
        <v>9162</v>
      </c>
      <c r="F848" s="127" t="s">
        <v>9164</v>
      </c>
      <c r="G848" s="127" t="s">
        <v>9163</v>
      </c>
      <c r="H848" s="127"/>
      <c r="I848" s="127"/>
      <c r="J848" s="127"/>
    </row>
    <row r="849" spans="1:13" x14ac:dyDescent="0.25">
      <c r="A849" s="127" t="s">
        <v>9474</v>
      </c>
      <c r="B849" s="127" t="s">
        <v>7466</v>
      </c>
      <c r="C849" s="128" cm="1">
        <f t="array" ref="C849">IF(ROW() &lt; ROW(INDEX(persons[resource_ID],ROWS(persons[resource_ID]))), COUNTIF(INDEX(persons[resource_ID],1):persons[[#This Row],[resource_ID]],persons[[#This Row],[resource_ID]]), "")</f>
        <v>65</v>
      </c>
      <c r="D849" s="128" t="s">
        <v>9166</v>
      </c>
      <c r="E849" s="127" t="s">
        <v>9167</v>
      </c>
      <c r="F849" s="127" t="s">
        <v>9168</v>
      </c>
      <c r="G849" s="127"/>
      <c r="H849" s="127"/>
      <c r="I849" s="127"/>
      <c r="J849" s="127"/>
    </row>
    <row r="850" spans="1:13" x14ac:dyDescent="0.25">
      <c r="A850" s="127" t="s">
        <v>9474</v>
      </c>
      <c r="B850" s="127" t="s">
        <v>7466</v>
      </c>
      <c r="C850" s="128" cm="1">
        <f t="array" ref="C850">IF(ROW() &lt; ROW(INDEX(persons[resource_ID],ROWS(persons[resource_ID]))), COUNTIF(INDEX(persons[resource_ID],1):persons[[#This Row],[resource_ID]],persons[[#This Row],[resource_ID]]), "")</f>
        <v>66</v>
      </c>
      <c r="D850" s="129" t="s">
        <v>9170</v>
      </c>
      <c r="E850" s="127" t="s">
        <v>9167</v>
      </c>
      <c r="F850" s="127" t="s">
        <v>9168</v>
      </c>
      <c r="G850" s="127"/>
      <c r="H850" s="127"/>
      <c r="I850" s="127"/>
      <c r="J850" s="127"/>
    </row>
    <row r="851" spans="1:13" x14ac:dyDescent="0.25">
      <c r="A851" s="127" t="s">
        <v>9474</v>
      </c>
      <c r="B851" s="127" t="s">
        <v>7466</v>
      </c>
      <c r="C851" s="128" cm="1">
        <f t="array" ref="C851">IF(ROW() &lt; ROW(INDEX(persons[resource_ID],ROWS(persons[resource_ID]))), COUNTIF(INDEX(persons[resource_ID],1):persons[[#This Row],[resource_ID]],persons[[#This Row],[resource_ID]]), "")</f>
        <v>67</v>
      </c>
      <c r="D851" s="128" t="s">
        <v>9173</v>
      </c>
      <c r="E851" s="127" t="s">
        <v>9171</v>
      </c>
      <c r="F851" s="127" t="s">
        <v>9172</v>
      </c>
      <c r="G851" s="127"/>
      <c r="H851" s="127"/>
      <c r="I851" s="127"/>
      <c r="J851" s="127"/>
    </row>
    <row r="852" spans="1:13" x14ac:dyDescent="0.25">
      <c r="A852" s="127" t="s">
        <v>9474</v>
      </c>
      <c r="B852" s="127" t="s">
        <v>7466</v>
      </c>
      <c r="C852" s="128" cm="1">
        <f t="array" ref="C852">IF(ROW() &lt; ROW(INDEX(persons[resource_ID],ROWS(persons[resource_ID]))), COUNTIF(INDEX(persons[resource_ID],1):persons[[#This Row],[resource_ID]],persons[[#This Row],[resource_ID]]), "")</f>
        <v>68</v>
      </c>
      <c r="D852" s="129" t="s">
        <v>9066</v>
      </c>
      <c r="E852" s="127" t="s">
        <v>9174</v>
      </c>
      <c r="F852" s="127" t="s">
        <v>9175</v>
      </c>
      <c r="G852" s="127"/>
      <c r="H852" s="127"/>
      <c r="I852" s="127"/>
      <c r="J852" s="127"/>
    </row>
    <row r="853" spans="1:13" x14ac:dyDescent="0.25">
      <c r="A853" s="127" t="s">
        <v>9474</v>
      </c>
      <c r="B853" s="127" t="s">
        <v>7466</v>
      </c>
      <c r="C853" s="128" cm="1">
        <f t="array" ref="C853">IF(ROW() &lt; ROW(INDEX(persons[resource_ID],ROWS(persons[resource_ID]))), COUNTIF(INDEX(persons[resource_ID],1):persons[[#This Row],[resource_ID]],persons[[#This Row],[resource_ID]]), "")</f>
        <v>69</v>
      </c>
      <c r="D853" s="128" t="s">
        <v>9173</v>
      </c>
      <c r="E853" s="127"/>
      <c r="F853" s="127"/>
      <c r="G853" s="127"/>
      <c r="H853" s="127"/>
      <c r="I853" s="127"/>
      <c r="J853" s="127"/>
    </row>
    <row r="854" spans="1:13" x14ac:dyDescent="0.25">
      <c r="A854" s="127" t="s">
        <v>9474</v>
      </c>
      <c r="B854" s="127" t="s">
        <v>7466</v>
      </c>
      <c r="C854" s="128" cm="1">
        <f t="array" ref="C854">IF(ROW() &lt; ROW(INDEX(persons[resource_ID],ROWS(persons[resource_ID]))), COUNTIF(INDEX(persons[resource_ID],1):persons[[#This Row],[resource_ID]],persons[[#This Row],[resource_ID]]), "")</f>
        <v>70</v>
      </c>
      <c r="D854" s="129" t="s">
        <v>9165</v>
      </c>
      <c r="E854" s="127" t="s">
        <v>9176</v>
      </c>
      <c r="F854" s="127" t="s">
        <v>9172</v>
      </c>
      <c r="G854" s="127"/>
      <c r="H854" s="127"/>
      <c r="I854" s="127"/>
      <c r="J854" s="127"/>
    </row>
    <row r="855" spans="1:13" x14ac:dyDescent="0.25">
      <c r="A855" s="127" t="s">
        <v>9474</v>
      </c>
      <c r="B855" s="127" t="s">
        <v>7466</v>
      </c>
      <c r="C855" s="128" cm="1">
        <f t="array" ref="C855">IF(ROW() &lt; ROW(INDEX(persons[resource_ID],ROWS(persons[resource_ID]))), COUNTIF(INDEX(persons[resource_ID],1):persons[[#This Row],[resource_ID]],persons[[#This Row],[resource_ID]]), "")</f>
        <v>71</v>
      </c>
      <c r="D855" s="128" t="s">
        <v>9170</v>
      </c>
      <c r="E855" s="127" t="s">
        <v>9177</v>
      </c>
      <c r="F855" s="127" t="s">
        <v>9178</v>
      </c>
      <c r="G855" s="127"/>
      <c r="H855" s="127"/>
      <c r="I855" s="127"/>
      <c r="J855" s="127"/>
    </row>
    <row r="856" spans="1:13" x14ac:dyDescent="0.25">
      <c r="A856" s="127" t="s">
        <v>9474</v>
      </c>
      <c r="B856" s="127" t="s">
        <v>7466</v>
      </c>
      <c r="C856" s="128" cm="1">
        <f t="array" ref="C856">IF(ROW() &lt; ROW(INDEX(persons[resource_ID],ROWS(persons[resource_ID]))), COUNTIF(INDEX(persons[resource_ID],1):persons[[#This Row],[resource_ID]],persons[[#This Row],[resource_ID]]), "")</f>
        <v>72</v>
      </c>
      <c r="D856" s="129" t="s">
        <v>9016</v>
      </c>
      <c r="E856" s="127" t="s">
        <v>9179</v>
      </c>
      <c r="F856" s="127" t="s">
        <v>9180</v>
      </c>
      <c r="G856" s="127"/>
      <c r="H856" s="127"/>
      <c r="I856" s="127" t="s">
        <v>9211</v>
      </c>
      <c r="J856" s="127"/>
    </row>
    <row r="857" spans="1:13" x14ac:dyDescent="0.25">
      <c r="A857" s="127" t="s">
        <v>9500</v>
      </c>
      <c r="B857" s="127" t="s">
        <v>7466</v>
      </c>
      <c r="C857" s="128" cm="1">
        <f t="array" ref="C857">IF(ROW() &lt; ROW(INDEX(persons[resource_ID],ROWS(persons[resource_ID]))), COUNTIF(INDEX(persons[resource_ID],1):persons[[#This Row],[resource_ID]],persons[[#This Row],[resource_ID]]), "")</f>
        <v>1</v>
      </c>
      <c r="D857" s="128" t="s">
        <v>9204</v>
      </c>
      <c r="E857" s="127" t="s">
        <v>9205</v>
      </c>
      <c r="F857" s="127" t="s">
        <v>9206</v>
      </c>
      <c r="G857" s="127"/>
      <c r="H857" s="127"/>
      <c r="I857" s="179" t="s">
        <v>9212</v>
      </c>
      <c r="J857" s="127"/>
      <c r="K857" s="127"/>
      <c r="L857" s="127"/>
      <c r="M857" s="127"/>
    </row>
    <row r="858" spans="1:13" x14ac:dyDescent="0.25">
      <c r="A858" s="127" t="s">
        <v>9500</v>
      </c>
      <c r="B858" s="127" t="s">
        <v>7466</v>
      </c>
      <c r="C858" s="128" cm="1">
        <f t="array" ref="C858">IF(ROW() &lt; ROW(INDEX(persons[resource_ID],ROWS(persons[resource_ID]))), COUNTIF(INDEX(persons[resource_ID],1):persons[[#This Row],[resource_ID]],persons[[#This Row],[resource_ID]]), "")</f>
        <v>2</v>
      </c>
      <c r="D858" s="128" t="s">
        <v>9203</v>
      </c>
      <c r="E858" s="127" t="s">
        <v>9207</v>
      </c>
      <c r="F858" s="127" t="s">
        <v>9208</v>
      </c>
      <c r="G858" s="127"/>
      <c r="H858" s="127"/>
      <c r="I858" s="127" t="s">
        <v>9213</v>
      </c>
      <c r="J858" s="127"/>
      <c r="K858" s="127"/>
      <c r="L858" s="127"/>
      <c r="M858" s="127"/>
    </row>
    <row r="859" spans="1:13" x14ac:dyDescent="0.25">
      <c r="A859" s="127" t="s">
        <v>9500</v>
      </c>
      <c r="B859" s="127" t="s">
        <v>7466</v>
      </c>
      <c r="C859" s="128" cm="1">
        <f t="array" ref="C859">IF(ROW() &lt; ROW(INDEX(persons[resource_ID],ROWS(persons[resource_ID]))), COUNTIF(INDEX(persons[resource_ID],1):persons[[#This Row],[resource_ID]],persons[[#This Row],[resource_ID]]), "")</f>
        <v>3</v>
      </c>
      <c r="D859" s="128" t="s">
        <v>9203</v>
      </c>
      <c r="E859" s="127" t="s">
        <v>9209</v>
      </c>
      <c r="F859" s="127" t="s">
        <v>9210</v>
      </c>
      <c r="G859" s="127"/>
      <c r="H859" s="127"/>
      <c r="I859" s="127"/>
      <c r="J859" s="127"/>
      <c r="K859" s="127"/>
      <c r="L859" s="127"/>
      <c r="M859" s="127"/>
    </row>
    <row r="860" spans="1:13" x14ac:dyDescent="0.25">
      <c r="A860" s="127" t="s">
        <v>9501</v>
      </c>
      <c r="B860" s="127" t="s">
        <v>7466</v>
      </c>
      <c r="C860" s="128" cm="1">
        <f t="array" ref="C860">IF(ROW() &lt; ROW(INDEX(persons[resource_ID],ROWS(persons[resource_ID]))), COUNTIF(INDEX(persons[resource_ID],1):persons[[#This Row],[resource_ID]],persons[[#This Row],[resource_ID]]), "")</f>
        <v>1</v>
      </c>
      <c r="D860" s="128" t="s">
        <v>9204</v>
      </c>
      <c r="E860" s="127" t="s">
        <v>9205</v>
      </c>
      <c r="F860" s="127" t="s">
        <v>9206</v>
      </c>
      <c r="G860" s="127"/>
      <c r="H860" s="127"/>
      <c r="I860" s="179" t="s">
        <v>9212</v>
      </c>
      <c r="J860" s="127"/>
    </row>
    <row r="861" spans="1:13" x14ac:dyDescent="0.25">
      <c r="A861" s="127" t="s">
        <v>9501</v>
      </c>
      <c r="B861" s="127" t="s">
        <v>7466</v>
      </c>
      <c r="C861" s="128" cm="1">
        <f t="array" ref="C861">IF(ROW() &lt; ROW(INDEX(persons[resource_ID],ROWS(persons[resource_ID]))), COUNTIF(INDEX(persons[resource_ID],1):persons[[#This Row],[resource_ID]],persons[[#This Row],[resource_ID]]), "")</f>
        <v>2</v>
      </c>
      <c r="D861" s="128" t="s">
        <v>9203</v>
      </c>
      <c r="E861" s="127" t="s">
        <v>9207</v>
      </c>
      <c r="F861" s="127" t="s">
        <v>9208</v>
      </c>
      <c r="G861" s="127"/>
      <c r="H861" s="127"/>
      <c r="I861" s="127" t="s">
        <v>9213</v>
      </c>
      <c r="J861" s="127"/>
    </row>
    <row r="862" spans="1:13" x14ac:dyDescent="0.25">
      <c r="A862" s="127" t="s">
        <v>9501</v>
      </c>
      <c r="B862" s="127" t="s">
        <v>7466</v>
      </c>
      <c r="C862" s="128" cm="1">
        <f t="array" ref="C862">IF(ROW() &lt; ROW(INDEX(persons[resource_ID],ROWS(persons[resource_ID]))), COUNTIF(INDEX(persons[resource_ID],1):persons[[#This Row],[resource_ID]],persons[[#This Row],[resource_ID]]), "")</f>
        <v>3</v>
      </c>
      <c r="D862" s="128" t="s">
        <v>9203</v>
      </c>
      <c r="E862" s="127" t="s">
        <v>9209</v>
      </c>
      <c r="F862" s="127" t="s">
        <v>9210</v>
      </c>
      <c r="G862" s="127"/>
      <c r="H862" s="127"/>
      <c r="I862" s="127"/>
      <c r="J862" s="127"/>
    </row>
    <row r="863" spans="1:13" x14ac:dyDescent="0.25">
      <c r="A863" s="127" t="s">
        <v>9502</v>
      </c>
      <c r="B863" s="127" t="s">
        <v>7466</v>
      </c>
      <c r="C863" s="128" cm="1">
        <f t="array" ref="C863">IF(ROW() &lt; ROW(INDEX(persons[resource_ID],ROWS(persons[resource_ID]))), COUNTIF(INDEX(persons[resource_ID],1):persons[[#This Row],[resource_ID]],persons[[#This Row],[resource_ID]]), "")</f>
        <v>1</v>
      </c>
      <c r="D863" s="128" t="s">
        <v>9204</v>
      </c>
      <c r="E863" s="127" t="s">
        <v>9205</v>
      </c>
      <c r="F863" s="127" t="s">
        <v>9206</v>
      </c>
      <c r="G863" s="127"/>
      <c r="H863" s="127"/>
      <c r="I863" s="179" t="s">
        <v>9212</v>
      </c>
      <c r="J863" s="127"/>
    </row>
    <row r="864" spans="1:13" x14ac:dyDescent="0.25">
      <c r="A864" s="127" t="s">
        <v>9502</v>
      </c>
      <c r="B864" s="127" t="s">
        <v>7466</v>
      </c>
      <c r="C864" s="128" cm="1">
        <f t="array" ref="C864">IF(ROW() &lt; ROW(INDEX(persons[resource_ID],ROWS(persons[resource_ID]))), COUNTIF(INDEX(persons[resource_ID],1):persons[[#This Row],[resource_ID]],persons[[#This Row],[resource_ID]]), "")</f>
        <v>2</v>
      </c>
      <c r="D864" s="128" t="s">
        <v>9203</v>
      </c>
      <c r="E864" s="127" t="s">
        <v>9207</v>
      </c>
      <c r="F864" s="127" t="s">
        <v>9208</v>
      </c>
      <c r="G864" s="127"/>
      <c r="H864" s="127"/>
      <c r="I864" s="127" t="s">
        <v>9213</v>
      </c>
      <c r="J864" s="127"/>
    </row>
    <row r="865" spans="1:10" x14ac:dyDescent="0.25">
      <c r="A865" s="127" t="s">
        <v>9502</v>
      </c>
      <c r="B865" s="127" t="s">
        <v>7466</v>
      </c>
      <c r="C865" s="128" cm="1">
        <f t="array" ref="C865">IF(ROW() &lt; ROW(INDEX(persons[resource_ID],ROWS(persons[resource_ID]))), COUNTIF(INDEX(persons[resource_ID],1):persons[[#This Row],[resource_ID]],persons[[#This Row],[resource_ID]]), "")</f>
        <v>3</v>
      </c>
      <c r="D865" s="128" t="s">
        <v>9203</v>
      </c>
      <c r="E865" s="127" t="s">
        <v>9209</v>
      </c>
      <c r="F865" s="127" t="s">
        <v>9210</v>
      </c>
      <c r="G865" s="127"/>
      <c r="H865" s="127"/>
      <c r="I865" s="127"/>
      <c r="J865" s="127"/>
    </row>
    <row r="866" spans="1:10" x14ac:dyDescent="0.25">
      <c r="A866" s="127" t="s">
        <v>9503</v>
      </c>
      <c r="B866" s="127" t="s">
        <v>7466</v>
      </c>
      <c r="C866" s="128" cm="1">
        <f t="array" ref="C866">IF(ROW() &lt; ROW(INDEX(persons[resource_ID],ROWS(persons[resource_ID]))), COUNTIF(INDEX(persons[resource_ID],1):persons[[#This Row],[resource_ID]],persons[[#This Row],[resource_ID]]), "")</f>
        <v>1</v>
      </c>
      <c r="D866" s="128" t="s">
        <v>9204</v>
      </c>
      <c r="E866" s="127" t="s">
        <v>9205</v>
      </c>
      <c r="F866" s="127" t="s">
        <v>9206</v>
      </c>
      <c r="G866" s="127"/>
      <c r="H866" s="127"/>
      <c r="I866" s="179" t="s">
        <v>9212</v>
      </c>
      <c r="J866" s="127"/>
    </row>
    <row r="867" spans="1:10" x14ac:dyDescent="0.25">
      <c r="A867" s="127" t="s">
        <v>9503</v>
      </c>
      <c r="B867" s="127" t="s">
        <v>7466</v>
      </c>
      <c r="C867" s="128" cm="1">
        <f t="array" ref="C867">IF(ROW() &lt; ROW(INDEX(persons[resource_ID],ROWS(persons[resource_ID]))), COUNTIF(INDEX(persons[resource_ID],1):persons[[#This Row],[resource_ID]],persons[[#This Row],[resource_ID]]), "")</f>
        <v>2</v>
      </c>
      <c r="D867" s="128" t="s">
        <v>9203</v>
      </c>
      <c r="E867" s="127" t="s">
        <v>9207</v>
      </c>
      <c r="F867" s="127" t="s">
        <v>9208</v>
      </c>
      <c r="G867" s="127"/>
      <c r="H867" s="127"/>
      <c r="I867" s="127" t="s">
        <v>9213</v>
      </c>
      <c r="J867" s="127"/>
    </row>
    <row r="868" spans="1:10" x14ac:dyDescent="0.25">
      <c r="A868" s="127" t="s">
        <v>9503</v>
      </c>
      <c r="B868" s="127" t="s">
        <v>7466</v>
      </c>
      <c r="C868" s="128" cm="1">
        <f t="array" ref="C868">IF(ROW() &lt; ROW(INDEX(persons[resource_ID],ROWS(persons[resource_ID]))), COUNTIF(INDEX(persons[resource_ID],1):persons[[#This Row],[resource_ID]],persons[[#This Row],[resource_ID]]), "")</f>
        <v>3</v>
      </c>
      <c r="D868" s="128" t="s">
        <v>9203</v>
      </c>
      <c r="E868" s="127" t="s">
        <v>9209</v>
      </c>
      <c r="F868" s="127" t="s">
        <v>9210</v>
      </c>
      <c r="G868" s="127"/>
      <c r="H868" s="127"/>
      <c r="I868" s="127"/>
      <c r="J868" s="127"/>
    </row>
    <row r="869" spans="1:10" x14ac:dyDescent="0.25">
      <c r="A869" s="127" t="s">
        <v>9504</v>
      </c>
      <c r="B869" s="127" t="s">
        <v>7466</v>
      </c>
      <c r="C869" s="128" cm="1">
        <f t="array" ref="C869">IF(ROW() &lt; ROW(INDEX(persons[resource_ID],ROWS(persons[resource_ID]))), COUNTIF(INDEX(persons[resource_ID],1):persons[[#This Row],[resource_ID]],persons[[#This Row],[resource_ID]]), "")</f>
        <v>1</v>
      </c>
      <c r="D869" s="128" t="s">
        <v>9204</v>
      </c>
      <c r="E869" s="127" t="s">
        <v>9205</v>
      </c>
      <c r="F869" s="127" t="s">
        <v>9206</v>
      </c>
      <c r="G869" s="127"/>
      <c r="H869" s="127"/>
      <c r="I869" s="179" t="s">
        <v>9212</v>
      </c>
      <c r="J869" s="127"/>
    </row>
    <row r="870" spans="1:10" x14ac:dyDescent="0.25">
      <c r="A870" s="127" t="s">
        <v>9504</v>
      </c>
      <c r="B870" s="127" t="s">
        <v>7466</v>
      </c>
      <c r="C870" s="128" cm="1">
        <f t="array" ref="C870">IF(ROW() &lt; ROW(INDEX(persons[resource_ID],ROWS(persons[resource_ID]))), COUNTIF(INDEX(persons[resource_ID],1):persons[[#This Row],[resource_ID]],persons[[#This Row],[resource_ID]]), "")</f>
        <v>2</v>
      </c>
      <c r="D870" s="128" t="s">
        <v>9203</v>
      </c>
      <c r="E870" s="127" t="s">
        <v>9207</v>
      </c>
      <c r="F870" s="127" t="s">
        <v>9208</v>
      </c>
      <c r="G870" s="127"/>
      <c r="H870" s="127"/>
      <c r="I870" s="127" t="s">
        <v>9213</v>
      </c>
      <c r="J870" s="127"/>
    </row>
    <row r="871" spans="1:10" x14ac:dyDescent="0.25">
      <c r="A871" s="127" t="s">
        <v>9504</v>
      </c>
      <c r="B871" s="127" t="s">
        <v>7466</v>
      </c>
      <c r="C871" s="128" cm="1">
        <f t="array" ref="C871">IF(ROW() &lt; ROW(INDEX(persons[resource_ID],ROWS(persons[resource_ID]))), COUNTIF(INDEX(persons[resource_ID],1):persons[[#This Row],[resource_ID]],persons[[#This Row],[resource_ID]]), "")</f>
        <v>3</v>
      </c>
      <c r="D871" s="128" t="s">
        <v>9203</v>
      </c>
      <c r="E871" s="127" t="s">
        <v>9209</v>
      </c>
      <c r="F871" s="127" t="s">
        <v>9210</v>
      </c>
      <c r="G871" s="127"/>
      <c r="H871" s="127"/>
      <c r="I871" s="127"/>
      <c r="J871" s="127"/>
    </row>
    <row r="872" spans="1:10" x14ac:dyDescent="0.25">
      <c r="A872" s="127" t="s">
        <v>9505</v>
      </c>
      <c r="B872" s="127" t="s">
        <v>7466</v>
      </c>
      <c r="C872" s="128" cm="1">
        <f t="array" ref="C872">IF(ROW() &lt; ROW(INDEX(persons[resource_ID],ROWS(persons[resource_ID]))), COUNTIF(INDEX(persons[resource_ID],1):persons[[#This Row],[resource_ID]],persons[[#This Row],[resource_ID]]), "")</f>
        <v>1</v>
      </c>
      <c r="D872" s="128" t="s">
        <v>9204</v>
      </c>
      <c r="E872" s="127" t="s">
        <v>9205</v>
      </c>
      <c r="F872" s="127" t="s">
        <v>9206</v>
      </c>
      <c r="G872" s="127"/>
      <c r="H872" s="127"/>
      <c r="I872" s="179" t="s">
        <v>9212</v>
      </c>
      <c r="J872" s="127"/>
    </row>
    <row r="873" spans="1:10" x14ac:dyDescent="0.25">
      <c r="A873" s="127" t="s">
        <v>9505</v>
      </c>
      <c r="B873" s="127" t="s">
        <v>7466</v>
      </c>
      <c r="C873" s="128" cm="1">
        <f t="array" ref="C873">IF(ROW() &lt; ROW(INDEX(persons[resource_ID],ROWS(persons[resource_ID]))), COUNTIF(INDEX(persons[resource_ID],1):persons[[#This Row],[resource_ID]],persons[[#This Row],[resource_ID]]), "")</f>
        <v>2</v>
      </c>
      <c r="D873" s="128" t="s">
        <v>9203</v>
      </c>
      <c r="E873" s="127" t="s">
        <v>9207</v>
      </c>
      <c r="F873" s="127" t="s">
        <v>9208</v>
      </c>
      <c r="G873" s="127"/>
      <c r="H873" s="127"/>
      <c r="I873" s="127" t="s">
        <v>9213</v>
      </c>
      <c r="J873" s="127"/>
    </row>
    <row r="874" spans="1:10" x14ac:dyDescent="0.25">
      <c r="A874" s="127" t="s">
        <v>9505</v>
      </c>
      <c r="B874" s="127" t="s">
        <v>7466</v>
      </c>
      <c r="C874" s="128" cm="1">
        <f t="array" ref="C874">IF(ROW() &lt; ROW(INDEX(persons[resource_ID],ROWS(persons[resource_ID]))), COUNTIF(INDEX(persons[resource_ID],1):persons[[#This Row],[resource_ID]],persons[[#This Row],[resource_ID]]), "")</f>
        <v>3</v>
      </c>
      <c r="D874" s="128" t="s">
        <v>9203</v>
      </c>
      <c r="E874" s="127" t="s">
        <v>9209</v>
      </c>
      <c r="F874" s="127" t="s">
        <v>9210</v>
      </c>
      <c r="G874" s="127"/>
      <c r="H874" s="127"/>
      <c r="I874" s="127"/>
      <c r="J874" s="127"/>
    </row>
    <row r="875" spans="1:10" x14ac:dyDescent="0.25">
      <c r="A875" s="127" t="s">
        <v>9506</v>
      </c>
      <c r="B875" s="127" t="s">
        <v>7466</v>
      </c>
      <c r="C875" s="128" cm="1">
        <f t="array" ref="C875">IF(ROW() &lt; ROW(INDEX(persons[resource_ID],ROWS(persons[resource_ID]))), COUNTIF(INDEX(persons[resource_ID],1):persons[[#This Row],[resource_ID]],persons[[#This Row],[resource_ID]]), "")</f>
        <v>1</v>
      </c>
      <c r="D875" s="128" t="s">
        <v>9204</v>
      </c>
      <c r="E875" s="127" t="s">
        <v>9205</v>
      </c>
      <c r="F875" s="127" t="s">
        <v>9206</v>
      </c>
      <c r="G875" s="127"/>
      <c r="H875" s="127"/>
      <c r="I875" s="179" t="s">
        <v>9212</v>
      </c>
      <c r="J875" s="127"/>
    </row>
    <row r="876" spans="1:10" x14ac:dyDescent="0.25">
      <c r="A876" s="127" t="s">
        <v>9506</v>
      </c>
      <c r="B876" s="127" t="s">
        <v>7466</v>
      </c>
      <c r="C876" s="128" cm="1">
        <f t="array" ref="C876">IF(ROW() &lt; ROW(INDEX(persons[resource_ID],ROWS(persons[resource_ID]))), COUNTIF(INDEX(persons[resource_ID],1):persons[[#This Row],[resource_ID]],persons[[#This Row],[resource_ID]]), "")</f>
        <v>2</v>
      </c>
      <c r="D876" s="128" t="s">
        <v>9203</v>
      </c>
      <c r="E876" s="127" t="s">
        <v>9207</v>
      </c>
      <c r="F876" s="127" t="s">
        <v>9208</v>
      </c>
      <c r="G876" s="127"/>
      <c r="H876" s="127"/>
      <c r="I876" s="127" t="s">
        <v>9213</v>
      </c>
      <c r="J876" s="127"/>
    </row>
    <row r="877" spans="1:10" x14ac:dyDescent="0.25">
      <c r="A877" s="127" t="s">
        <v>9506</v>
      </c>
      <c r="B877" s="127" t="s">
        <v>7466</v>
      </c>
      <c r="C877" s="128" cm="1">
        <f t="array" ref="C877">IF(ROW() &lt; ROW(INDEX(persons[resource_ID],ROWS(persons[resource_ID]))), COUNTIF(INDEX(persons[resource_ID],1):persons[[#This Row],[resource_ID]],persons[[#This Row],[resource_ID]]), "")</f>
        <v>3</v>
      </c>
      <c r="D877" s="128" t="s">
        <v>9203</v>
      </c>
      <c r="E877" s="127" t="s">
        <v>9209</v>
      </c>
      <c r="F877" s="127" t="s">
        <v>9210</v>
      </c>
      <c r="G877" s="127"/>
      <c r="H877" s="127"/>
      <c r="I877" s="127"/>
      <c r="J877" s="127"/>
    </row>
    <row r="878" spans="1:10" x14ac:dyDescent="0.25">
      <c r="A878" s="127" t="s">
        <v>9507</v>
      </c>
      <c r="B878" s="127" t="s">
        <v>7466</v>
      </c>
      <c r="C878" s="128" cm="1">
        <f t="array" ref="C878">IF(ROW() &lt; ROW(INDEX(persons[resource_ID],ROWS(persons[resource_ID]))), COUNTIF(INDEX(persons[resource_ID],1):persons[[#This Row],[resource_ID]],persons[[#This Row],[resource_ID]]), "")</f>
        <v>1</v>
      </c>
      <c r="D878" s="128" t="s">
        <v>9204</v>
      </c>
      <c r="E878" s="127" t="s">
        <v>9205</v>
      </c>
      <c r="F878" s="127" t="s">
        <v>9206</v>
      </c>
      <c r="G878" s="127"/>
      <c r="H878" s="127"/>
      <c r="I878" s="179" t="s">
        <v>9212</v>
      </c>
      <c r="J878" s="127"/>
    </row>
    <row r="879" spans="1:10" x14ac:dyDescent="0.25">
      <c r="A879" s="127" t="s">
        <v>9507</v>
      </c>
      <c r="B879" s="127" t="s">
        <v>7466</v>
      </c>
      <c r="C879" s="128" cm="1">
        <f t="array" ref="C879">IF(ROW() &lt; ROW(INDEX(persons[resource_ID],ROWS(persons[resource_ID]))), COUNTIF(INDEX(persons[resource_ID],1):persons[[#This Row],[resource_ID]],persons[[#This Row],[resource_ID]]), "")</f>
        <v>2</v>
      </c>
      <c r="D879" s="128" t="s">
        <v>9203</v>
      </c>
      <c r="E879" s="127" t="s">
        <v>9207</v>
      </c>
      <c r="F879" s="127" t="s">
        <v>9208</v>
      </c>
      <c r="G879" s="127"/>
      <c r="H879" s="127"/>
      <c r="I879" s="127" t="s">
        <v>9213</v>
      </c>
      <c r="J879" s="127"/>
    </row>
    <row r="880" spans="1:10" x14ac:dyDescent="0.25">
      <c r="A880" s="127" t="s">
        <v>9507</v>
      </c>
      <c r="B880" s="127" t="s">
        <v>7466</v>
      </c>
      <c r="C880" s="128" cm="1">
        <f t="array" ref="C880">IF(ROW() &lt; ROW(INDEX(persons[resource_ID],ROWS(persons[resource_ID]))), COUNTIF(INDEX(persons[resource_ID],1):persons[[#This Row],[resource_ID]],persons[[#This Row],[resource_ID]]), "")</f>
        <v>3</v>
      </c>
      <c r="D880" s="128" t="s">
        <v>9203</v>
      </c>
      <c r="E880" s="127" t="s">
        <v>9209</v>
      </c>
      <c r="F880" s="127" t="s">
        <v>9210</v>
      </c>
      <c r="G880" s="127"/>
      <c r="H880" s="127"/>
      <c r="I880" s="127"/>
      <c r="J880" s="127"/>
    </row>
    <row r="881" spans="1:10" x14ac:dyDescent="0.25">
      <c r="A881" s="127" t="s">
        <v>9508</v>
      </c>
      <c r="B881" s="127" t="s">
        <v>7466</v>
      </c>
      <c r="C881" s="128" cm="1">
        <f t="array" ref="C881">IF(ROW() &lt; ROW(INDEX(persons[resource_ID],ROWS(persons[resource_ID]))), COUNTIF(INDEX(persons[resource_ID],1):persons[[#This Row],[resource_ID]],persons[[#This Row],[resource_ID]]), "")</f>
        <v>1</v>
      </c>
      <c r="D881" s="128" t="s">
        <v>9204</v>
      </c>
      <c r="E881" s="127" t="s">
        <v>9205</v>
      </c>
      <c r="F881" s="127" t="s">
        <v>9206</v>
      </c>
      <c r="G881" s="127"/>
      <c r="H881" s="127"/>
      <c r="I881" s="179" t="s">
        <v>9212</v>
      </c>
      <c r="J881" s="127"/>
    </row>
    <row r="882" spans="1:10" x14ac:dyDescent="0.25">
      <c r="A882" s="127" t="s">
        <v>9508</v>
      </c>
      <c r="B882" s="127" t="s">
        <v>7466</v>
      </c>
      <c r="C882" s="128" cm="1">
        <f t="array" ref="C882">IF(ROW() &lt; ROW(INDEX(persons[resource_ID],ROWS(persons[resource_ID]))), COUNTIF(INDEX(persons[resource_ID],1):persons[[#This Row],[resource_ID]],persons[[#This Row],[resource_ID]]), "")</f>
        <v>2</v>
      </c>
      <c r="D882" s="128" t="s">
        <v>9203</v>
      </c>
      <c r="E882" s="127" t="s">
        <v>9207</v>
      </c>
      <c r="F882" s="127" t="s">
        <v>9208</v>
      </c>
      <c r="G882" s="127"/>
      <c r="H882" s="127"/>
      <c r="I882" s="127" t="s">
        <v>9213</v>
      </c>
      <c r="J882" s="127"/>
    </row>
    <row r="883" spans="1:10" x14ac:dyDescent="0.25">
      <c r="A883" s="127" t="s">
        <v>9508</v>
      </c>
      <c r="B883" s="127" t="s">
        <v>7466</v>
      </c>
      <c r="C883" s="128" cm="1">
        <f t="array" ref="C883">IF(ROW() &lt; ROW(INDEX(persons[resource_ID],ROWS(persons[resource_ID]))), COUNTIF(INDEX(persons[resource_ID],1):persons[[#This Row],[resource_ID]],persons[[#This Row],[resource_ID]]), "")</f>
        <v>3</v>
      </c>
      <c r="D883" s="128" t="s">
        <v>9203</v>
      </c>
      <c r="E883" s="127" t="s">
        <v>9209</v>
      </c>
      <c r="F883" s="127" t="s">
        <v>9210</v>
      </c>
      <c r="G883" s="127"/>
      <c r="H883" s="127"/>
      <c r="I883" s="127"/>
      <c r="J883" s="127"/>
    </row>
    <row r="884" spans="1:10" x14ac:dyDescent="0.25">
      <c r="A884" s="127" t="s">
        <v>9509</v>
      </c>
      <c r="B884" s="127" t="s">
        <v>7466</v>
      </c>
      <c r="C884" s="128" cm="1">
        <f t="array" ref="C884">IF(ROW() &lt; ROW(INDEX(persons[resource_ID],ROWS(persons[resource_ID]))), COUNTIF(INDEX(persons[resource_ID],1):persons[[#This Row],[resource_ID]],persons[[#This Row],[resource_ID]]), "")</f>
        <v>1</v>
      </c>
      <c r="D884" s="128" t="s">
        <v>9204</v>
      </c>
      <c r="E884" s="127" t="s">
        <v>9205</v>
      </c>
      <c r="F884" s="127" t="s">
        <v>9206</v>
      </c>
      <c r="G884" s="127"/>
      <c r="H884" s="127"/>
      <c r="I884" s="179" t="s">
        <v>9212</v>
      </c>
      <c r="J884" s="127"/>
    </row>
    <row r="885" spans="1:10" x14ac:dyDescent="0.25">
      <c r="A885" s="127" t="s">
        <v>9509</v>
      </c>
      <c r="B885" s="127" t="s">
        <v>7466</v>
      </c>
      <c r="C885" s="128" cm="1">
        <f t="array" ref="C885">IF(ROW() &lt; ROW(INDEX(persons[resource_ID],ROWS(persons[resource_ID]))), COUNTIF(INDEX(persons[resource_ID],1):persons[[#This Row],[resource_ID]],persons[[#This Row],[resource_ID]]), "")</f>
        <v>2</v>
      </c>
      <c r="D885" s="128" t="s">
        <v>9203</v>
      </c>
      <c r="E885" s="127" t="s">
        <v>9207</v>
      </c>
      <c r="F885" s="127" t="s">
        <v>9208</v>
      </c>
      <c r="G885" s="127"/>
      <c r="H885" s="127"/>
      <c r="I885" s="127" t="s">
        <v>9213</v>
      </c>
      <c r="J885" s="127"/>
    </row>
    <row r="886" spans="1:10" x14ac:dyDescent="0.25">
      <c r="A886" s="127" t="s">
        <v>9509</v>
      </c>
      <c r="B886" s="127" t="s">
        <v>7466</v>
      </c>
      <c r="C886" s="128" cm="1">
        <f t="array" ref="C886">IF(ROW() &lt; ROW(INDEX(persons[resource_ID],ROWS(persons[resource_ID]))), COUNTIF(INDEX(persons[resource_ID],1):persons[[#This Row],[resource_ID]],persons[[#This Row],[resource_ID]]), "")</f>
        <v>3</v>
      </c>
      <c r="D886" s="128" t="s">
        <v>9203</v>
      </c>
      <c r="E886" s="127" t="s">
        <v>9209</v>
      </c>
      <c r="F886" s="127" t="s">
        <v>9210</v>
      </c>
      <c r="G886" s="127"/>
      <c r="H886" s="127"/>
      <c r="I886" s="127"/>
      <c r="J886" s="127"/>
    </row>
    <row r="887" spans="1:10" x14ac:dyDescent="0.25">
      <c r="A887" s="127" t="s">
        <v>9510</v>
      </c>
      <c r="B887" s="127" t="s">
        <v>7466</v>
      </c>
      <c r="C887" s="128" cm="1">
        <f t="array" ref="C887">IF(ROW() &lt; ROW(INDEX(persons[resource_ID],ROWS(persons[resource_ID]))), COUNTIF(INDEX(persons[resource_ID],1):persons[[#This Row],[resource_ID]],persons[[#This Row],[resource_ID]]), "")</f>
        <v>1</v>
      </c>
      <c r="D887" s="128" t="s">
        <v>9204</v>
      </c>
      <c r="E887" s="127" t="s">
        <v>9205</v>
      </c>
      <c r="F887" s="127" t="s">
        <v>9206</v>
      </c>
      <c r="G887" s="127"/>
      <c r="H887" s="127"/>
      <c r="I887" s="179" t="s">
        <v>9212</v>
      </c>
      <c r="J887" s="127"/>
    </row>
    <row r="888" spans="1:10" x14ac:dyDescent="0.25">
      <c r="A888" s="127" t="s">
        <v>9510</v>
      </c>
      <c r="B888" s="127" t="s">
        <v>7466</v>
      </c>
      <c r="C888" s="128" cm="1">
        <f t="array" ref="C888">IF(ROW() &lt; ROW(INDEX(persons[resource_ID],ROWS(persons[resource_ID]))), COUNTIF(INDEX(persons[resource_ID],1):persons[[#This Row],[resource_ID]],persons[[#This Row],[resource_ID]]), "")</f>
        <v>2</v>
      </c>
      <c r="D888" s="128" t="s">
        <v>9203</v>
      </c>
      <c r="E888" s="127" t="s">
        <v>9207</v>
      </c>
      <c r="F888" s="127" t="s">
        <v>9208</v>
      </c>
      <c r="G888" s="127"/>
      <c r="H888" s="127"/>
      <c r="I888" s="127" t="s">
        <v>9213</v>
      </c>
      <c r="J888" s="127"/>
    </row>
    <row r="889" spans="1:10" x14ac:dyDescent="0.25">
      <c r="A889" s="127" t="s">
        <v>9510</v>
      </c>
      <c r="B889" s="127" t="s">
        <v>7466</v>
      </c>
      <c r="C889" s="128" cm="1">
        <f t="array" ref="C889">IF(ROW() &lt; ROW(INDEX(persons[resource_ID],ROWS(persons[resource_ID]))), COUNTIF(INDEX(persons[resource_ID],1):persons[[#This Row],[resource_ID]],persons[[#This Row],[resource_ID]]), "")</f>
        <v>3</v>
      </c>
      <c r="D889" s="128" t="s">
        <v>9203</v>
      </c>
      <c r="E889" s="127" t="s">
        <v>9209</v>
      </c>
      <c r="F889" s="127" t="s">
        <v>9210</v>
      </c>
      <c r="G889" s="127"/>
      <c r="H889" s="127"/>
      <c r="I889" s="127"/>
      <c r="J889" s="127"/>
    </row>
    <row r="890" spans="1:10" x14ac:dyDescent="0.25">
      <c r="A890" s="127" t="s">
        <v>9511</v>
      </c>
      <c r="B890" s="127" t="s">
        <v>7466</v>
      </c>
      <c r="C890" s="128" cm="1">
        <f t="array" ref="C890">IF(ROW() &lt; ROW(INDEX(persons[resource_ID],ROWS(persons[resource_ID]))), COUNTIF(INDEX(persons[resource_ID],1):persons[[#This Row],[resource_ID]],persons[[#This Row],[resource_ID]]), "")</f>
        <v>1</v>
      </c>
      <c r="D890" s="128" t="s">
        <v>9204</v>
      </c>
      <c r="E890" s="127" t="s">
        <v>9205</v>
      </c>
      <c r="F890" s="127" t="s">
        <v>9206</v>
      </c>
      <c r="G890" s="127"/>
      <c r="H890" s="127"/>
      <c r="I890" s="179" t="s">
        <v>9212</v>
      </c>
      <c r="J890" s="127"/>
    </row>
    <row r="891" spans="1:10" x14ac:dyDescent="0.25">
      <c r="A891" s="127" t="s">
        <v>9511</v>
      </c>
      <c r="B891" s="127" t="s">
        <v>7466</v>
      </c>
      <c r="C891" s="128" cm="1">
        <f t="array" ref="C891">IF(ROW() &lt; ROW(INDEX(persons[resource_ID],ROWS(persons[resource_ID]))), COUNTIF(INDEX(persons[resource_ID],1):persons[[#This Row],[resource_ID]],persons[[#This Row],[resource_ID]]), "")</f>
        <v>2</v>
      </c>
      <c r="D891" s="128" t="s">
        <v>9203</v>
      </c>
      <c r="E891" s="127" t="s">
        <v>9207</v>
      </c>
      <c r="F891" s="127" t="s">
        <v>9208</v>
      </c>
      <c r="G891" s="127"/>
      <c r="H891" s="127"/>
      <c r="I891" s="127" t="s">
        <v>9213</v>
      </c>
      <c r="J891" s="127"/>
    </row>
    <row r="892" spans="1:10" x14ac:dyDescent="0.25">
      <c r="A892" s="127" t="s">
        <v>9511</v>
      </c>
      <c r="B892" s="127" t="s">
        <v>7466</v>
      </c>
      <c r="C892" s="128" cm="1">
        <f t="array" ref="C892">IF(ROW() &lt; ROW(INDEX(persons[resource_ID],ROWS(persons[resource_ID]))), COUNTIF(INDEX(persons[resource_ID],1):persons[[#This Row],[resource_ID]],persons[[#This Row],[resource_ID]]), "")</f>
        <v>3</v>
      </c>
      <c r="D892" s="128" t="s">
        <v>9203</v>
      </c>
      <c r="E892" s="127" t="s">
        <v>9209</v>
      </c>
      <c r="F892" s="127" t="s">
        <v>9210</v>
      </c>
      <c r="G892" s="127"/>
      <c r="H892" s="127"/>
      <c r="I892" s="127"/>
      <c r="J892" s="127"/>
    </row>
    <row r="893" spans="1:10" x14ac:dyDescent="0.25">
      <c r="A893" s="127" t="s">
        <v>9512</v>
      </c>
      <c r="B893" s="127" t="s">
        <v>7466</v>
      </c>
      <c r="C893" s="128" cm="1">
        <f t="array" ref="C893">IF(ROW() &lt; ROW(INDEX(persons[resource_ID],ROWS(persons[resource_ID]))), COUNTIF(INDEX(persons[resource_ID],1):persons[[#This Row],[resource_ID]],persons[[#This Row],[resource_ID]]), "")</f>
        <v>1</v>
      </c>
      <c r="D893" s="128" t="s">
        <v>9204</v>
      </c>
      <c r="E893" s="127" t="s">
        <v>9205</v>
      </c>
      <c r="F893" s="127" t="s">
        <v>9206</v>
      </c>
      <c r="G893" s="127"/>
      <c r="H893" s="127"/>
      <c r="I893" s="179" t="s">
        <v>9212</v>
      </c>
      <c r="J893" s="127"/>
    </row>
    <row r="894" spans="1:10" x14ac:dyDescent="0.25">
      <c r="A894" s="127" t="s">
        <v>9512</v>
      </c>
      <c r="B894" s="127" t="s">
        <v>7466</v>
      </c>
      <c r="C894" s="128" cm="1">
        <f t="array" ref="C894">IF(ROW() &lt; ROW(INDEX(persons[resource_ID],ROWS(persons[resource_ID]))), COUNTIF(INDEX(persons[resource_ID],1):persons[[#This Row],[resource_ID]],persons[[#This Row],[resource_ID]]), "")</f>
        <v>2</v>
      </c>
      <c r="D894" s="128" t="s">
        <v>9203</v>
      </c>
      <c r="E894" s="127" t="s">
        <v>9207</v>
      </c>
      <c r="F894" s="127" t="s">
        <v>9208</v>
      </c>
      <c r="G894" s="127"/>
      <c r="H894" s="127"/>
      <c r="I894" s="127" t="s">
        <v>9213</v>
      </c>
      <c r="J894" s="127"/>
    </row>
    <row r="895" spans="1:10" x14ac:dyDescent="0.25">
      <c r="A895" s="127" t="s">
        <v>9512</v>
      </c>
      <c r="B895" s="127" t="s">
        <v>7466</v>
      </c>
      <c r="C895" s="128" cm="1">
        <f t="array" ref="C895">IF(ROW() &lt; ROW(INDEX(persons[resource_ID],ROWS(persons[resource_ID]))), COUNTIF(INDEX(persons[resource_ID],1):persons[[#This Row],[resource_ID]],persons[[#This Row],[resource_ID]]), "")</f>
        <v>3</v>
      </c>
      <c r="D895" s="128" t="s">
        <v>9203</v>
      </c>
      <c r="E895" s="127" t="s">
        <v>9209</v>
      </c>
      <c r="F895" s="127" t="s">
        <v>9210</v>
      </c>
      <c r="G895" s="127"/>
      <c r="H895" s="127"/>
      <c r="I895" s="127"/>
      <c r="J895" s="127"/>
    </row>
    <row r="896" spans="1:10" x14ac:dyDescent="0.25">
      <c r="A896" s="127" t="s">
        <v>9513</v>
      </c>
      <c r="B896" s="127" t="s">
        <v>7466</v>
      </c>
      <c r="C896" s="128" cm="1">
        <f t="array" ref="C896">IF(ROW() &lt; ROW(INDEX(persons[resource_ID],ROWS(persons[resource_ID]))), COUNTIF(INDEX(persons[resource_ID],1):persons[[#This Row],[resource_ID]],persons[[#This Row],[resource_ID]]), "")</f>
        <v>1</v>
      </c>
      <c r="D896" s="128" t="s">
        <v>9204</v>
      </c>
      <c r="E896" s="127" t="s">
        <v>9205</v>
      </c>
      <c r="F896" s="127" t="s">
        <v>9206</v>
      </c>
      <c r="G896" s="127"/>
      <c r="H896" s="127"/>
      <c r="I896" s="179" t="s">
        <v>9212</v>
      </c>
      <c r="J896" s="127"/>
    </row>
    <row r="897" spans="1:10" x14ac:dyDescent="0.25">
      <c r="A897" s="127" t="s">
        <v>9513</v>
      </c>
      <c r="B897" s="127" t="s">
        <v>7466</v>
      </c>
      <c r="C897" s="128" cm="1">
        <f t="array" ref="C897">IF(ROW() &lt; ROW(INDEX(persons[resource_ID],ROWS(persons[resource_ID]))), COUNTIF(INDEX(persons[resource_ID],1):persons[[#This Row],[resource_ID]],persons[[#This Row],[resource_ID]]), "")</f>
        <v>2</v>
      </c>
      <c r="D897" s="128" t="s">
        <v>9203</v>
      </c>
      <c r="E897" s="127" t="s">
        <v>9207</v>
      </c>
      <c r="F897" s="127" t="s">
        <v>9208</v>
      </c>
      <c r="G897" s="127"/>
      <c r="H897" s="127"/>
      <c r="I897" s="127" t="s">
        <v>9213</v>
      </c>
      <c r="J897" s="127"/>
    </row>
    <row r="898" spans="1:10" x14ac:dyDescent="0.25">
      <c r="A898" s="127" t="s">
        <v>9513</v>
      </c>
      <c r="B898" s="127" t="s">
        <v>7466</v>
      </c>
      <c r="C898" s="128" cm="1">
        <f t="array" ref="C898">IF(ROW() &lt; ROW(INDEX(persons[resource_ID],ROWS(persons[resource_ID]))), COUNTIF(INDEX(persons[resource_ID],1):persons[[#This Row],[resource_ID]],persons[[#This Row],[resource_ID]]), "")</f>
        <v>3</v>
      </c>
      <c r="D898" s="128" t="s">
        <v>9203</v>
      </c>
      <c r="E898" s="127" t="s">
        <v>9209</v>
      </c>
      <c r="F898" s="127" t="s">
        <v>9210</v>
      </c>
      <c r="G898" s="127"/>
      <c r="H898" s="127"/>
      <c r="I898" s="127"/>
      <c r="J898" s="127"/>
    </row>
    <row r="899" spans="1:10" x14ac:dyDescent="0.25">
      <c r="A899" s="127" t="s">
        <v>9514</v>
      </c>
      <c r="B899" s="127" t="s">
        <v>7466</v>
      </c>
      <c r="C899" s="128" cm="1">
        <f t="array" ref="C899">IF(ROW() &lt; ROW(INDEX(persons[resource_ID],ROWS(persons[resource_ID]))), COUNTIF(INDEX(persons[resource_ID],1):persons[[#This Row],[resource_ID]],persons[[#This Row],[resource_ID]]), "")</f>
        <v>1</v>
      </c>
      <c r="D899" s="128" t="s">
        <v>9204</v>
      </c>
      <c r="E899" s="127" t="s">
        <v>9205</v>
      </c>
      <c r="F899" s="127" t="s">
        <v>9206</v>
      </c>
      <c r="G899" s="127"/>
      <c r="H899" s="127"/>
      <c r="I899" s="179" t="s">
        <v>9212</v>
      </c>
      <c r="J899" s="127"/>
    </row>
    <row r="900" spans="1:10" x14ac:dyDescent="0.25">
      <c r="A900" s="127" t="s">
        <v>9514</v>
      </c>
      <c r="B900" s="127" t="s">
        <v>7466</v>
      </c>
      <c r="C900" s="128" cm="1">
        <f t="array" ref="C900">IF(ROW() &lt; ROW(INDEX(persons[resource_ID],ROWS(persons[resource_ID]))), COUNTIF(INDEX(persons[resource_ID],1):persons[[#This Row],[resource_ID]],persons[[#This Row],[resource_ID]]), "")</f>
        <v>2</v>
      </c>
      <c r="D900" s="128" t="s">
        <v>9203</v>
      </c>
      <c r="E900" s="127" t="s">
        <v>9207</v>
      </c>
      <c r="F900" s="127" t="s">
        <v>9208</v>
      </c>
      <c r="G900" s="127"/>
      <c r="H900" s="127"/>
      <c r="I900" s="127" t="s">
        <v>9213</v>
      </c>
      <c r="J900" s="127"/>
    </row>
    <row r="901" spans="1:10" x14ac:dyDescent="0.25">
      <c r="A901" s="127" t="s">
        <v>9514</v>
      </c>
      <c r="B901" s="127" t="s">
        <v>7466</v>
      </c>
      <c r="C901" s="128" cm="1">
        <f t="array" ref="C901">IF(ROW() &lt; ROW(INDEX(persons[resource_ID],ROWS(persons[resource_ID]))), COUNTIF(INDEX(persons[resource_ID],1):persons[[#This Row],[resource_ID]],persons[[#This Row],[resource_ID]]), "")</f>
        <v>3</v>
      </c>
      <c r="D901" s="128" t="s">
        <v>9203</v>
      </c>
      <c r="E901" s="127" t="s">
        <v>9209</v>
      </c>
      <c r="F901" s="127" t="s">
        <v>9210</v>
      </c>
      <c r="G901" s="127"/>
      <c r="H901" s="127"/>
      <c r="I901" s="127"/>
      <c r="J901" s="127"/>
    </row>
    <row r="902" spans="1:10" x14ac:dyDescent="0.25">
      <c r="A902" s="127" t="s">
        <v>9515</v>
      </c>
      <c r="B902" s="127" t="s">
        <v>7466</v>
      </c>
      <c r="C902" s="128" cm="1">
        <f t="array" ref="C902">IF(ROW() &lt; ROW(INDEX(persons[resource_ID],ROWS(persons[resource_ID]))), COUNTIF(INDEX(persons[resource_ID],1):persons[[#This Row],[resource_ID]],persons[[#This Row],[resource_ID]]), "")</f>
        <v>1</v>
      </c>
      <c r="D902" s="128" t="s">
        <v>9204</v>
      </c>
      <c r="E902" s="127" t="s">
        <v>9205</v>
      </c>
      <c r="F902" s="127" t="s">
        <v>9206</v>
      </c>
      <c r="G902" s="127"/>
      <c r="H902" s="127"/>
      <c r="I902" s="179" t="s">
        <v>9212</v>
      </c>
      <c r="J902" s="127"/>
    </row>
    <row r="903" spans="1:10" x14ac:dyDescent="0.25">
      <c r="A903" s="127" t="s">
        <v>9515</v>
      </c>
      <c r="B903" s="127" t="s">
        <v>7466</v>
      </c>
      <c r="C903" s="128" cm="1">
        <f t="array" ref="C903">IF(ROW() &lt; ROW(INDEX(persons[resource_ID],ROWS(persons[resource_ID]))), COUNTIF(INDEX(persons[resource_ID],1):persons[[#This Row],[resource_ID]],persons[[#This Row],[resource_ID]]), "")</f>
        <v>2</v>
      </c>
      <c r="D903" s="128" t="s">
        <v>9203</v>
      </c>
      <c r="E903" s="127" t="s">
        <v>9207</v>
      </c>
      <c r="F903" s="127" t="s">
        <v>9208</v>
      </c>
      <c r="G903" s="127"/>
      <c r="H903" s="127"/>
      <c r="I903" s="127" t="s">
        <v>9213</v>
      </c>
      <c r="J903" s="127"/>
    </row>
    <row r="904" spans="1:10" x14ac:dyDescent="0.25">
      <c r="A904" s="127" t="s">
        <v>9515</v>
      </c>
      <c r="B904" s="127" t="s">
        <v>7466</v>
      </c>
      <c r="C904" s="128" cm="1">
        <f t="array" ref="C904">IF(ROW() &lt; ROW(INDEX(persons[resource_ID],ROWS(persons[resource_ID]))), COUNTIF(INDEX(persons[resource_ID],1):persons[[#This Row],[resource_ID]],persons[[#This Row],[resource_ID]]), "")</f>
        <v>3</v>
      </c>
      <c r="D904" s="128" t="s">
        <v>9203</v>
      </c>
      <c r="E904" s="127" t="s">
        <v>9209</v>
      </c>
      <c r="F904" s="127" t="s">
        <v>9210</v>
      </c>
      <c r="G904" s="127"/>
      <c r="H904" s="127"/>
      <c r="I904" s="127"/>
      <c r="J904" s="127"/>
    </row>
    <row r="905" spans="1:10" x14ac:dyDescent="0.25">
      <c r="A905" s="127" t="s">
        <v>9516</v>
      </c>
      <c r="B905" s="127" t="s">
        <v>7466</v>
      </c>
      <c r="C905" s="128" cm="1">
        <f t="array" ref="C905">IF(ROW() &lt; ROW(INDEX(persons[resource_ID],ROWS(persons[resource_ID]))), COUNTIF(INDEX(persons[resource_ID],1):persons[[#This Row],[resource_ID]],persons[[#This Row],[resource_ID]]), "")</f>
        <v>1</v>
      </c>
      <c r="D905" s="128" t="s">
        <v>9204</v>
      </c>
      <c r="E905" s="127" t="s">
        <v>9205</v>
      </c>
      <c r="F905" s="127" t="s">
        <v>9206</v>
      </c>
      <c r="G905" s="127"/>
      <c r="H905" s="127"/>
      <c r="I905" s="179" t="s">
        <v>9212</v>
      </c>
      <c r="J905" s="127"/>
    </row>
    <row r="906" spans="1:10" x14ac:dyDescent="0.25">
      <c r="A906" s="127" t="s">
        <v>9516</v>
      </c>
      <c r="B906" s="127" t="s">
        <v>7466</v>
      </c>
      <c r="C906" s="128" cm="1">
        <f t="array" ref="C906">IF(ROW() &lt; ROW(INDEX(persons[resource_ID],ROWS(persons[resource_ID]))), COUNTIF(INDEX(persons[resource_ID],1):persons[[#This Row],[resource_ID]],persons[[#This Row],[resource_ID]]), "")</f>
        <v>2</v>
      </c>
      <c r="D906" s="128" t="s">
        <v>9203</v>
      </c>
      <c r="E906" s="127" t="s">
        <v>9207</v>
      </c>
      <c r="F906" s="127" t="s">
        <v>9208</v>
      </c>
      <c r="G906" s="127"/>
      <c r="H906" s="127"/>
      <c r="I906" s="127" t="s">
        <v>9213</v>
      </c>
      <c r="J906" s="127"/>
    </row>
    <row r="907" spans="1:10" x14ac:dyDescent="0.25">
      <c r="A907" s="127" t="s">
        <v>9516</v>
      </c>
      <c r="B907" s="127" t="s">
        <v>7466</v>
      </c>
      <c r="C907" s="128" cm="1">
        <f t="array" ref="C907">IF(ROW() &lt; ROW(INDEX(persons[resource_ID],ROWS(persons[resource_ID]))), COUNTIF(INDEX(persons[resource_ID],1):persons[[#This Row],[resource_ID]],persons[[#This Row],[resource_ID]]), "")</f>
        <v>3</v>
      </c>
      <c r="D907" s="128" t="s">
        <v>9203</v>
      </c>
      <c r="E907" s="127" t="s">
        <v>9209</v>
      </c>
      <c r="F907" s="127" t="s">
        <v>9210</v>
      </c>
      <c r="G907" s="127"/>
      <c r="H907" s="127"/>
      <c r="I907" s="127"/>
      <c r="J907" s="127"/>
    </row>
    <row r="908" spans="1:10" x14ac:dyDescent="0.25">
      <c r="A908" s="127" t="s">
        <v>9517</v>
      </c>
      <c r="B908" s="127" t="s">
        <v>7466</v>
      </c>
      <c r="C908" s="128" cm="1">
        <f t="array" ref="C908">IF(ROW() &lt; ROW(INDEX(persons[resource_ID],ROWS(persons[resource_ID]))), COUNTIF(INDEX(persons[resource_ID],1):persons[[#This Row],[resource_ID]],persons[[#This Row],[resource_ID]]), "")</f>
        <v>1</v>
      </c>
      <c r="D908" s="128" t="s">
        <v>9204</v>
      </c>
      <c r="E908" s="127" t="s">
        <v>9205</v>
      </c>
      <c r="F908" s="127" t="s">
        <v>9206</v>
      </c>
      <c r="G908" s="127"/>
      <c r="H908" s="127"/>
      <c r="I908" s="179" t="s">
        <v>9212</v>
      </c>
      <c r="J908" s="127"/>
    </row>
    <row r="909" spans="1:10" x14ac:dyDescent="0.25">
      <c r="A909" s="127" t="s">
        <v>9517</v>
      </c>
      <c r="B909" s="127" t="s">
        <v>7466</v>
      </c>
      <c r="C909" s="128" cm="1">
        <f t="array" ref="C909">IF(ROW() &lt; ROW(INDEX(persons[resource_ID],ROWS(persons[resource_ID]))), COUNTIF(INDEX(persons[resource_ID],1):persons[[#This Row],[resource_ID]],persons[[#This Row],[resource_ID]]), "")</f>
        <v>2</v>
      </c>
      <c r="D909" s="128" t="s">
        <v>9203</v>
      </c>
      <c r="E909" s="127" t="s">
        <v>9207</v>
      </c>
      <c r="F909" s="127" t="s">
        <v>9208</v>
      </c>
      <c r="G909" s="127"/>
      <c r="H909" s="127"/>
      <c r="I909" s="127" t="s">
        <v>9213</v>
      </c>
      <c r="J909" s="127"/>
    </row>
    <row r="910" spans="1:10" x14ac:dyDescent="0.25">
      <c r="A910" s="127" t="s">
        <v>9517</v>
      </c>
      <c r="B910" s="127" t="s">
        <v>7466</v>
      </c>
      <c r="C910" s="128" cm="1">
        <f t="array" ref="C910">IF(ROW() &lt; ROW(INDEX(persons[resource_ID],ROWS(persons[resource_ID]))), COUNTIF(INDEX(persons[resource_ID],1):persons[[#This Row],[resource_ID]],persons[[#This Row],[resource_ID]]), "")</f>
        <v>3</v>
      </c>
      <c r="D910" s="128" t="s">
        <v>9203</v>
      </c>
      <c r="E910" s="127" t="s">
        <v>9209</v>
      </c>
      <c r="F910" s="127" t="s">
        <v>9210</v>
      </c>
      <c r="G910" s="127"/>
      <c r="H910" s="127"/>
      <c r="I910" s="127"/>
      <c r="J910" s="127"/>
    </row>
    <row r="911" spans="1:10" x14ac:dyDescent="0.25">
      <c r="A911" s="127" t="s">
        <v>9518</v>
      </c>
      <c r="B911" s="127" t="s">
        <v>7466</v>
      </c>
      <c r="C911" s="128" cm="1">
        <f t="array" ref="C911">IF(ROW() &lt; ROW(INDEX(persons[resource_ID],ROWS(persons[resource_ID]))), COUNTIF(INDEX(persons[resource_ID],1):persons[[#This Row],[resource_ID]],persons[[#This Row],[resource_ID]]), "")</f>
        <v>1</v>
      </c>
      <c r="D911" s="128" t="s">
        <v>9204</v>
      </c>
      <c r="E911" s="127" t="s">
        <v>9205</v>
      </c>
      <c r="F911" s="127" t="s">
        <v>9206</v>
      </c>
      <c r="G911" s="127"/>
      <c r="H911" s="127"/>
      <c r="I911" s="179" t="s">
        <v>9212</v>
      </c>
      <c r="J911" s="127"/>
    </row>
    <row r="912" spans="1:10" x14ac:dyDescent="0.25">
      <c r="A912" s="127" t="s">
        <v>9518</v>
      </c>
      <c r="B912" s="127" t="s">
        <v>7466</v>
      </c>
      <c r="C912" s="128" cm="1">
        <f t="array" ref="C912">IF(ROW() &lt; ROW(INDEX(persons[resource_ID],ROWS(persons[resource_ID]))), COUNTIF(INDEX(persons[resource_ID],1):persons[[#This Row],[resource_ID]],persons[[#This Row],[resource_ID]]), "")</f>
        <v>2</v>
      </c>
      <c r="D912" s="128" t="s">
        <v>9203</v>
      </c>
      <c r="E912" s="127" t="s">
        <v>9207</v>
      </c>
      <c r="F912" s="127" t="s">
        <v>9208</v>
      </c>
      <c r="G912" s="127"/>
      <c r="H912" s="127"/>
      <c r="I912" s="127" t="s">
        <v>9213</v>
      </c>
      <c r="J912" s="127"/>
    </row>
    <row r="913" spans="1:10" x14ac:dyDescent="0.25">
      <c r="A913" s="127" t="s">
        <v>9518</v>
      </c>
      <c r="B913" s="127" t="s">
        <v>7466</v>
      </c>
      <c r="C913" s="128" cm="1">
        <f t="array" ref="C913">IF(ROW() &lt; ROW(INDEX(persons[resource_ID],ROWS(persons[resource_ID]))), COUNTIF(INDEX(persons[resource_ID],1):persons[[#This Row],[resource_ID]],persons[[#This Row],[resource_ID]]), "")</f>
        <v>3</v>
      </c>
      <c r="D913" s="128" t="s">
        <v>9203</v>
      </c>
      <c r="E913" s="127" t="s">
        <v>9209</v>
      </c>
      <c r="F913" s="127" t="s">
        <v>9210</v>
      </c>
      <c r="G913" s="127"/>
      <c r="H913" s="127"/>
      <c r="I913" s="127"/>
      <c r="J913" s="127"/>
    </row>
    <row r="914" spans="1:10" x14ac:dyDescent="0.25">
      <c r="A914" s="127" t="s">
        <v>9519</v>
      </c>
      <c r="B914" s="127" t="s">
        <v>7466</v>
      </c>
      <c r="C914" s="128" cm="1">
        <f t="array" ref="C914">IF(ROW() &lt; ROW(INDEX(persons[resource_ID],ROWS(persons[resource_ID]))), COUNTIF(INDEX(persons[resource_ID],1):persons[[#This Row],[resource_ID]],persons[[#This Row],[resource_ID]]), "")</f>
        <v>1</v>
      </c>
      <c r="D914" s="128" t="s">
        <v>9204</v>
      </c>
      <c r="E914" s="127" t="s">
        <v>9205</v>
      </c>
      <c r="F914" s="127" t="s">
        <v>9206</v>
      </c>
      <c r="G914" s="127"/>
      <c r="H914" s="127"/>
      <c r="I914" s="179" t="s">
        <v>9212</v>
      </c>
      <c r="J914" s="127"/>
    </row>
    <row r="915" spans="1:10" x14ac:dyDescent="0.25">
      <c r="A915" s="127" t="s">
        <v>9519</v>
      </c>
      <c r="B915" s="127" t="s">
        <v>7466</v>
      </c>
      <c r="C915" s="128" cm="1">
        <f t="array" ref="C915">IF(ROW() &lt; ROW(INDEX(persons[resource_ID],ROWS(persons[resource_ID]))), COUNTIF(INDEX(persons[resource_ID],1):persons[[#This Row],[resource_ID]],persons[[#This Row],[resource_ID]]), "")</f>
        <v>2</v>
      </c>
      <c r="D915" s="128" t="s">
        <v>9203</v>
      </c>
      <c r="E915" s="127" t="s">
        <v>9207</v>
      </c>
      <c r="F915" s="127" t="s">
        <v>9208</v>
      </c>
      <c r="G915" s="127"/>
      <c r="H915" s="127"/>
      <c r="I915" s="127" t="s">
        <v>9213</v>
      </c>
      <c r="J915" s="127"/>
    </row>
    <row r="916" spans="1:10" x14ac:dyDescent="0.25">
      <c r="A916" s="127" t="s">
        <v>9519</v>
      </c>
      <c r="B916" s="127" t="s">
        <v>7466</v>
      </c>
      <c r="C916" s="128" cm="1">
        <f t="array" ref="C916">IF(ROW() &lt; ROW(INDEX(persons[resource_ID],ROWS(persons[resource_ID]))), COUNTIF(INDEX(persons[resource_ID],1):persons[[#This Row],[resource_ID]],persons[[#This Row],[resource_ID]]), "")</f>
        <v>3</v>
      </c>
      <c r="D916" s="128" t="s">
        <v>9203</v>
      </c>
      <c r="E916" s="127" t="s">
        <v>9209</v>
      </c>
      <c r="F916" s="127" t="s">
        <v>9210</v>
      </c>
      <c r="G916" s="127"/>
      <c r="H916" s="127"/>
      <c r="I916" s="127"/>
      <c r="J916" s="127"/>
    </row>
    <row r="917" spans="1:10" x14ac:dyDescent="0.25">
      <c r="A917" s="127" t="s">
        <v>9520</v>
      </c>
      <c r="B917" s="127" t="s">
        <v>7466</v>
      </c>
      <c r="C917" s="128" cm="1">
        <f t="array" ref="C917">IF(ROW() &lt; ROW(INDEX(persons[resource_ID],ROWS(persons[resource_ID]))), COUNTIF(INDEX(persons[resource_ID],1):persons[[#This Row],[resource_ID]],persons[[#This Row],[resource_ID]]), "")</f>
        <v>1</v>
      </c>
      <c r="D917" s="128" t="s">
        <v>9204</v>
      </c>
      <c r="E917" s="127" t="s">
        <v>9205</v>
      </c>
      <c r="F917" s="127" t="s">
        <v>9206</v>
      </c>
      <c r="G917" s="127"/>
      <c r="H917" s="127"/>
      <c r="I917" s="179" t="s">
        <v>9212</v>
      </c>
      <c r="J917" s="127"/>
    </row>
    <row r="918" spans="1:10" x14ac:dyDescent="0.25">
      <c r="A918" s="127" t="s">
        <v>9520</v>
      </c>
      <c r="B918" s="127" t="s">
        <v>7466</v>
      </c>
      <c r="C918" s="128" cm="1">
        <f t="array" ref="C918">IF(ROW() &lt; ROW(INDEX(persons[resource_ID],ROWS(persons[resource_ID]))), COUNTIF(INDEX(persons[resource_ID],1):persons[[#This Row],[resource_ID]],persons[[#This Row],[resource_ID]]), "")</f>
        <v>2</v>
      </c>
      <c r="D918" s="128" t="s">
        <v>9203</v>
      </c>
      <c r="E918" s="127" t="s">
        <v>9207</v>
      </c>
      <c r="F918" s="127" t="s">
        <v>9208</v>
      </c>
      <c r="G918" s="127"/>
      <c r="H918" s="127"/>
      <c r="I918" s="127" t="s">
        <v>9213</v>
      </c>
      <c r="J918" s="127"/>
    </row>
    <row r="919" spans="1:10" x14ac:dyDescent="0.25">
      <c r="A919" s="127" t="s">
        <v>9520</v>
      </c>
      <c r="B919" s="127" t="s">
        <v>7466</v>
      </c>
      <c r="C919" s="128" cm="1">
        <f t="array" ref="C919">IF(ROW() &lt; ROW(INDEX(persons[resource_ID],ROWS(persons[resource_ID]))), COUNTIF(INDEX(persons[resource_ID],1):persons[[#This Row],[resource_ID]],persons[[#This Row],[resource_ID]]), "")</f>
        <v>3</v>
      </c>
      <c r="D919" s="128" t="s">
        <v>9203</v>
      </c>
      <c r="E919" s="127" t="s">
        <v>9209</v>
      </c>
      <c r="F919" s="127" t="s">
        <v>9210</v>
      </c>
      <c r="G919" s="127"/>
      <c r="H919" s="127"/>
      <c r="I919" s="127"/>
      <c r="J919" s="127"/>
    </row>
    <row r="920" spans="1:10" x14ac:dyDescent="0.25">
      <c r="A920" s="127" t="s">
        <v>9521</v>
      </c>
      <c r="B920" s="127" t="s">
        <v>7466</v>
      </c>
      <c r="C920" s="128" cm="1">
        <f t="array" ref="C920">IF(ROW() &lt; ROW(INDEX(persons[resource_ID],ROWS(persons[resource_ID]))), COUNTIF(INDEX(persons[resource_ID],1):persons[[#This Row],[resource_ID]],persons[[#This Row],[resource_ID]]), "")</f>
        <v>1</v>
      </c>
      <c r="D920" s="128" t="s">
        <v>9204</v>
      </c>
      <c r="E920" s="127" t="s">
        <v>9205</v>
      </c>
      <c r="F920" s="127" t="s">
        <v>9206</v>
      </c>
      <c r="G920" s="127"/>
      <c r="H920" s="127"/>
      <c r="I920" s="179" t="s">
        <v>9212</v>
      </c>
      <c r="J920" s="127"/>
    </row>
    <row r="921" spans="1:10" x14ac:dyDescent="0.25">
      <c r="A921" s="127" t="s">
        <v>9521</v>
      </c>
      <c r="B921" s="127" t="s">
        <v>7466</v>
      </c>
      <c r="C921" s="128" cm="1">
        <f t="array" ref="C921">IF(ROW() &lt; ROW(INDEX(persons[resource_ID],ROWS(persons[resource_ID]))), COUNTIF(INDEX(persons[resource_ID],1):persons[[#This Row],[resource_ID]],persons[[#This Row],[resource_ID]]), "")</f>
        <v>2</v>
      </c>
      <c r="D921" s="128" t="s">
        <v>9203</v>
      </c>
      <c r="E921" s="127" t="s">
        <v>9207</v>
      </c>
      <c r="F921" s="127" t="s">
        <v>9208</v>
      </c>
      <c r="G921" s="127"/>
      <c r="H921" s="127"/>
      <c r="I921" s="127" t="s">
        <v>9213</v>
      </c>
      <c r="J921" s="127"/>
    </row>
    <row r="922" spans="1:10" x14ac:dyDescent="0.25">
      <c r="A922" s="127" t="s">
        <v>9521</v>
      </c>
      <c r="B922" s="127" t="s">
        <v>7466</v>
      </c>
      <c r="C922" s="128" cm="1">
        <f t="array" ref="C922">IF(ROW() &lt; ROW(INDEX(persons[resource_ID],ROWS(persons[resource_ID]))), COUNTIF(INDEX(persons[resource_ID],1):persons[[#This Row],[resource_ID]],persons[[#This Row],[resource_ID]]), "")</f>
        <v>3</v>
      </c>
      <c r="D922" s="128" t="s">
        <v>9203</v>
      </c>
      <c r="E922" s="127" t="s">
        <v>9209</v>
      </c>
      <c r="F922" s="127" t="s">
        <v>9210</v>
      </c>
      <c r="G922" s="127"/>
      <c r="H922" s="127"/>
      <c r="I922" s="127"/>
      <c r="J922" s="127"/>
    </row>
    <row r="923" spans="1:10" x14ac:dyDescent="0.25">
      <c r="A923" s="127" t="s">
        <v>9522</v>
      </c>
      <c r="B923" s="127" t="s">
        <v>7466</v>
      </c>
      <c r="C923" s="128" cm="1">
        <f t="array" ref="C923">IF(ROW() &lt; ROW(INDEX(persons[resource_ID],ROWS(persons[resource_ID]))), COUNTIF(INDEX(persons[resource_ID],1):persons[[#This Row],[resource_ID]],persons[[#This Row],[resource_ID]]), "")</f>
        <v>1</v>
      </c>
      <c r="D923" s="128" t="s">
        <v>9204</v>
      </c>
      <c r="E923" s="127" t="s">
        <v>9205</v>
      </c>
      <c r="F923" s="127" t="s">
        <v>9206</v>
      </c>
      <c r="G923" s="127"/>
      <c r="H923" s="127"/>
      <c r="I923" s="179" t="s">
        <v>9212</v>
      </c>
      <c r="J923" s="127"/>
    </row>
    <row r="924" spans="1:10" x14ac:dyDescent="0.25">
      <c r="A924" s="127" t="s">
        <v>9522</v>
      </c>
      <c r="B924" s="127" t="s">
        <v>7466</v>
      </c>
      <c r="C924" s="128" cm="1">
        <f t="array" ref="C924">IF(ROW() &lt; ROW(INDEX(persons[resource_ID],ROWS(persons[resource_ID]))), COUNTIF(INDEX(persons[resource_ID],1):persons[[#This Row],[resource_ID]],persons[[#This Row],[resource_ID]]), "")</f>
        <v>2</v>
      </c>
      <c r="D924" s="128" t="s">
        <v>9203</v>
      </c>
      <c r="E924" s="127" t="s">
        <v>9207</v>
      </c>
      <c r="F924" s="127" t="s">
        <v>9208</v>
      </c>
      <c r="G924" s="127"/>
      <c r="H924" s="127"/>
      <c r="I924" s="127" t="s">
        <v>9213</v>
      </c>
      <c r="J924" s="127"/>
    </row>
    <row r="925" spans="1:10" x14ac:dyDescent="0.25">
      <c r="A925" s="127" t="s">
        <v>9522</v>
      </c>
      <c r="B925" s="127" t="s">
        <v>7466</v>
      </c>
      <c r="C925" s="128" cm="1">
        <f t="array" ref="C925">IF(ROW() &lt; ROW(INDEX(persons[resource_ID],ROWS(persons[resource_ID]))), COUNTIF(INDEX(persons[resource_ID],1):persons[[#This Row],[resource_ID]],persons[[#This Row],[resource_ID]]), "")</f>
        <v>3</v>
      </c>
      <c r="D925" s="128" t="s">
        <v>9203</v>
      </c>
      <c r="E925" s="127" t="s">
        <v>9209</v>
      </c>
      <c r="F925" s="127" t="s">
        <v>9210</v>
      </c>
      <c r="G925" s="127"/>
      <c r="H925" s="127"/>
      <c r="I925" s="127"/>
      <c r="J925" s="127"/>
    </row>
    <row r="926" spans="1:10" x14ac:dyDescent="0.25">
      <c r="A926" s="127" t="s">
        <v>9523</v>
      </c>
      <c r="B926" s="127" t="s">
        <v>7466</v>
      </c>
      <c r="C926" s="128" cm="1">
        <f t="array" ref="C926">IF(ROW() &lt; ROW(INDEX(persons[resource_ID],ROWS(persons[resource_ID]))), COUNTIF(INDEX(persons[resource_ID],1):persons[[#This Row],[resource_ID]],persons[[#This Row],[resource_ID]]), "")</f>
        <v>1</v>
      </c>
      <c r="D926" s="128" t="s">
        <v>9204</v>
      </c>
      <c r="E926" s="127" t="s">
        <v>9205</v>
      </c>
      <c r="F926" s="127" t="s">
        <v>9206</v>
      </c>
      <c r="G926" s="127"/>
      <c r="H926" s="127"/>
      <c r="I926" s="179" t="s">
        <v>9212</v>
      </c>
      <c r="J926" s="127"/>
    </row>
    <row r="927" spans="1:10" x14ac:dyDescent="0.25">
      <c r="A927" s="127" t="s">
        <v>9523</v>
      </c>
      <c r="B927" s="127" t="s">
        <v>7466</v>
      </c>
      <c r="C927" s="128" cm="1">
        <f t="array" ref="C927">IF(ROW() &lt; ROW(INDEX(persons[resource_ID],ROWS(persons[resource_ID]))), COUNTIF(INDEX(persons[resource_ID],1):persons[[#This Row],[resource_ID]],persons[[#This Row],[resource_ID]]), "")</f>
        <v>2</v>
      </c>
      <c r="D927" s="128" t="s">
        <v>9203</v>
      </c>
      <c r="E927" s="127" t="s">
        <v>9207</v>
      </c>
      <c r="F927" s="127" t="s">
        <v>9208</v>
      </c>
      <c r="G927" s="127"/>
      <c r="H927" s="127"/>
      <c r="I927" s="127" t="s">
        <v>9213</v>
      </c>
      <c r="J927" s="127"/>
    </row>
    <row r="928" spans="1:10" x14ac:dyDescent="0.25">
      <c r="A928" s="127" t="s">
        <v>9523</v>
      </c>
      <c r="B928" s="127" t="s">
        <v>7466</v>
      </c>
      <c r="C928" s="128" cm="1">
        <f t="array" ref="C928">IF(ROW() &lt; ROW(INDEX(persons[resource_ID],ROWS(persons[resource_ID]))), COUNTIF(INDEX(persons[resource_ID],1):persons[[#This Row],[resource_ID]],persons[[#This Row],[resource_ID]]), "")</f>
        <v>3</v>
      </c>
      <c r="D928" s="128" t="s">
        <v>9203</v>
      </c>
      <c r="E928" s="127" t="s">
        <v>9209</v>
      </c>
      <c r="F928" s="127" t="s">
        <v>9210</v>
      </c>
      <c r="G928" s="127"/>
      <c r="H928" s="127"/>
      <c r="I928" s="127"/>
      <c r="J928" s="127"/>
    </row>
    <row r="929" spans="1:10" x14ac:dyDescent="0.25">
      <c r="A929" s="127" t="s">
        <v>9524</v>
      </c>
      <c r="B929" s="127" t="s">
        <v>7466</v>
      </c>
      <c r="C929" s="128" cm="1">
        <f t="array" ref="C929">IF(ROW() &lt; ROW(INDEX(persons[resource_ID],ROWS(persons[resource_ID]))), COUNTIF(INDEX(persons[resource_ID],1):persons[[#This Row],[resource_ID]],persons[[#This Row],[resource_ID]]), "")</f>
        <v>1</v>
      </c>
      <c r="D929" s="128" t="s">
        <v>9204</v>
      </c>
      <c r="E929" s="127" t="s">
        <v>9205</v>
      </c>
      <c r="F929" s="127" t="s">
        <v>9206</v>
      </c>
      <c r="G929" s="127"/>
      <c r="H929" s="127"/>
      <c r="I929" s="179" t="s">
        <v>9212</v>
      </c>
      <c r="J929" s="127"/>
    </row>
    <row r="930" spans="1:10" x14ac:dyDescent="0.25">
      <c r="A930" s="127" t="s">
        <v>9524</v>
      </c>
      <c r="B930" s="127" t="s">
        <v>7466</v>
      </c>
      <c r="C930" s="128" cm="1">
        <f t="array" ref="C930">IF(ROW() &lt; ROW(INDEX(persons[resource_ID],ROWS(persons[resource_ID]))), COUNTIF(INDEX(persons[resource_ID],1):persons[[#This Row],[resource_ID]],persons[[#This Row],[resource_ID]]), "")</f>
        <v>2</v>
      </c>
      <c r="D930" s="128" t="s">
        <v>9203</v>
      </c>
      <c r="E930" s="127" t="s">
        <v>9207</v>
      </c>
      <c r="F930" s="127" t="s">
        <v>9208</v>
      </c>
      <c r="G930" s="127"/>
      <c r="H930" s="127"/>
      <c r="I930" s="127" t="s">
        <v>9213</v>
      </c>
      <c r="J930" s="127"/>
    </row>
    <row r="931" spans="1:10" x14ac:dyDescent="0.25">
      <c r="A931" s="127" t="s">
        <v>9524</v>
      </c>
      <c r="B931" s="127" t="s">
        <v>7466</v>
      </c>
      <c r="C931" s="128" cm="1">
        <f t="array" ref="C931">IF(ROW() &lt; ROW(INDEX(persons[resource_ID],ROWS(persons[resource_ID]))), COUNTIF(INDEX(persons[resource_ID],1):persons[[#This Row],[resource_ID]],persons[[#This Row],[resource_ID]]), "")</f>
        <v>3</v>
      </c>
      <c r="D931" s="128" t="s">
        <v>9203</v>
      </c>
      <c r="E931" s="127" t="s">
        <v>9209</v>
      </c>
      <c r="F931" s="127" t="s">
        <v>9210</v>
      </c>
      <c r="G931" s="127"/>
      <c r="H931" s="127"/>
      <c r="I931" s="127"/>
      <c r="J931" s="127"/>
    </row>
    <row r="932" spans="1:10" x14ac:dyDescent="0.25">
      <c r="A932" s="127" t="s">
        <v>9525</v>
      </c>
      <c r="B932" s="127" t="s">
        <v>7466</v>
      </c>
      <c r="C932" s="128" cm="1">
        <f t="array" ref="C932">IF(ROW() &lt; ROW(INDEX(persons[resource_ID],ROWS(persons[resource_ID]))), COUNTIF(INDEX(persons[resource_ID],1):persons[[#This Row],[resource_ID]],persons[[#This Row],[resource_ID]]), "")</f>
        <v>1</v>
      </c>
      <c r="D932" s="128" t="s">
        <v>9204</v>
      </c>
      <c r="E932" s="127" t="s">
        <v>9205</v>
      </c>
      <c r="F932" s="127" t="s">
        <v>9206</v>
      </c>
      <c r="G932" s="127"/>
      <c r="H932" s="127"/>
      <c r="I932" s="179" t="s">
        <v>9212</v>
      </c>
      <c r="J932" s="127"/>
    </row>
    <row r="933" spans="1:10" x14ac:dyDescent="0.25">
      <c r="A933" s="127" t="s">
        <v>9525</v>
      </c>
      <c r="B933" s="127" t="s">
        <v>7466</v>
      </c>
      <c r="C933" s="128" cm="1">
        <f t="array" ref="C933">IF(ROW() &lt; ROW(INDEX(persons[resource_ID],ROWS(persons[resource_ID]))), COUNTIF(INDEX(persons[resource_ID],1):persons[[#This Row],[resource_ID]],persons[[#This Row],[resource_ID]]), "")</f>
        <v>2</v>
      </c>
      <c r="D933" s="128" t="s">
        <v>9203</v>
      </c>
      <c r="E933" s="127" t="s">
        <v>9207</v>
      </c>
      <c r="F933" s="127" t="s">
        <v>9208</v>
      </c>
      <c r="G933" s="127"/>
      <c r="H933" s="127"/>
      <c r="I933" s="127" t="s">
        <v>9213</v>
      </c>
      <c r="J933" s="127"/>
    </row>
    <row r="934" spans="1:10" x14ac:dyDescent="0.25">
      <c r="A934" s="127" t="s">
        <v>9525</v>
      </c>
      <c r="B934" s="127" t="s">
        <v>7466</v>
      </c>
      <c r="C934" s="128" cm="1">
        <f t="array" ref="C934">IF(ROW() &lt; ROW(INDEX(persons[resource_ID],ROWS(persons[resource_ID]))), COUNTIF(INDEX(persons[resource_ID],1):persons[[#This Row],[resource_ID]],persons[[#This Row],[resource_ID]]), "")</f>
        <v>3</v>
      </c>
      <c r="D934" s="128" t="s">
        <v>9203</v>
      </c>
      <c r="E934" s="127" t="s">
        <v>9209</v>
      </c>
      <c r="F934" s="127" t="s">
        <v>9210</v>
      </c>
      <c r="G934" s="127"/>
      <c r="H934" s="127"/>
      <c r="I934" s="127"/>
      <c r="J934" s="127"/>
    </row>
    <row r="935" spans="1:10" x14ac:dyDescent="0.25">
      <c r="A935" s="127" t="s">
        <v>9526</v>
      </c>
      <c r="B935" s="127" t="s">
        <v>7466</v>
      </c>
      <c r="C935" s="128" cm="1">
        <f t="array" ref="C935">IF(ROW() &lt; ROW(INDEX(persons[resource_ID],ROWS(persons[resource_ID]))), COUNTIF(INDEX(persons[resource_ID],1):persons[[#This Row],[resource_ID]],persons[[#This Row],[resource_ID]]), "")</f>
        <v>1</v>
      </c>
      <c r="D935" s="128" t="s">
        <v>9204</v>
      </c>
      <c r="E935" s="127" t="s">
        <v>9205</v>
      </c>
      <c r="F935" s="127" t="s">
        <v>9206</v>
      </c>
      <c r="G935" s="127"/>
      <c r="H935" s="127"/>
      <c r="I935" s="179" t="s">
        <v>9212</v>
      </c>
      <c r="J935" s="127"/>
    </row>
    <row r="936" spans="1:10" x14ac:dyDescent="0.25">
      <c r="A936" s="127" t="s">
        <v>9526</v>
      </c>
      <c r="B936" s="127" t="s">
        <v>7466</v>
      </c>
      <c r="C936" s="128" cm="1">
        <f t="array" ref="C936">IF(ROW() &lt; ROW(INDEX(persons[resource_ID],ROWS(persons[resource_ID]))), COUNTIF(INDEX(persons[resource_ID],1):persons[[#This Row],[resource_ID]],persons[[#This Row],[resource_ID]]), "")</f>
        <v>2</v>
      </c>
      <c r="D936" s="128" t="s">
        <v>9203</v>
      </c>
      <c r="E936" s="127" t="s">
        <v>9207</v>
      </c>
      <c r="F936" s="127" t="s">
        <v>9208</v>
      </c>
      <c r="G936" s="127"/>
      <c r="H936" s="127"/>
      <c r="I936" s="127" t="s">
        <v>9213</v>
      </c>
      <c r="J936" s="127"/>
    </row>
    <row r="937" spans="1:10" x14ac:dyDescent="0.25">
      <c r="A937" s="127" t="s">
        <v>9526</v>
      </c>
      <c r="B937" s="127" t="s">
        <v>7466</v>
      </c>
      <c r="C937" s="128" cm="1">
        <f t="array" ref="C937">IF(ROW() &lt; ROW(INDEX(persons[resource_ID],ROWS(persons[resource_ID]))), COUNTIF(INDEX(persons[resource_ID],1):persons[[#This Row],[resource_ID]],persons[[#This Row],[resource_ID]]), "")</f>
        <v>3</v>
      </c>
      <c r="D937" s="128" t="s">
        <v>9203</v>
      </c>
      <c r="E937" s="127" t="s">
        <v>9209</v>
      </c>
      <c r="F937" s="127" t="s">
        <v>9210</v>
      </c>
      <c r="G937" s="127"/>
      <c r="H937" s="127"/>
      <c r="I937" s="127"/>
      <c r="J937" s="127"/>
    </row>
    <row r="938" spans="1:10" x14ac:dyDescent="0.25">
      <c r="A938" s="127" t="s">
        <v>9527</v>
      </c>
      <c r="B938" s="127" t="s">
        <v>7466</v>
      </c>
      <c r="C938" s="128" cm="1">
        <f t="array" ref="C938">IF(ROW() &lt; ROW(INDEX(persons[resource_ID],ROWS(persons[resource_ID]))), COUNTIF(INDEX(persons[resource_ID],1):persons[[#This Row],[resource_ID]],persons[[#This Row],[resource_ID]]), "")</f>
        <v>1</v>
      </c>
      <c r="D938" s="128" t="s">
        <v>9204</v>
      </c>
      <c r="E938" s="127" t="s">
        <v>9205</v>
      </c>
      <c r="F938" s="127" t="s">
        <v>9206</v>
      </c>
      <c r="G938" s="127"/>
      <c r="H938" s="127"/>
      <c r="I938" s="179" t="s">
        <v>9212</v>
      </c>
      <c r="J938" s="127"/>
    </row>
    <row r="939" spans="1:10" x14ac:dyDescent="0.25">
      <c r="A939" s="127" t="s">
        <v>9527</v>
      </c>
      <c r="B939" s="127" t="s">
        <v>7466</v>
      </c>
      <c r="C939" s="128" cm="1">
        <f t="array" ref="C939">IF(ROW() &lt; ROW(INDEX(persons[resource_ID],ROWS(persons[resource_ID]))), COUNTIF(INDEX(persons[resource_ID],1):persons[[#This Row],[resource_ID]],persons[[#This Row],[resource_ID]]), "")</f>
        <v>2</v>
      </c>
      <c r="D939" s="128" t="s">
        <v>9203</v>
      </c>
      <c r="E939" s="127" t="s">
        <v>9207</v>
      </c>
      <c r="F939" s="127" t="s">
        <v>9208</v>
      </c>
      <c r="G939" s="127"/>
      <c r="H939" s="127"/>
      <c r="I939" s="127" t="s">
        <v>9213</v>
      </c>
      <c r="J939" s="127"/>
    </row>
    <row r="940" spans="1:10" x14ac:dyDescent="0.25">
      <c r="A940" s="127" t="s">
        <v>9527</v>
      </c>
      <c r="B940" s="127" t="s">
        <v>7466</v>
      </c>
      <c r="C940" s="128" cm="1">
        <f t="array" ref="C940">IF(ROW() &lt; ROW(INDEX(persons[resource_ID],ROWS(persons[resource_ID]))), COUNTIF(INDEX(persons[resource_ID],1):persons[[#This Row],[resource_ID]],persons[[#This Row],[resource_ID]]), "")</f>
        <v>3</v>
      </c>
      <c r="D940" s="128" t="s">
        <v>9203</v>
      </c>
      <c r="E940" s="127" t="s">
        <v>9209</v>
      </c>
      <c r="F940" s="127" t="s">
        <v>9210</v>
      </c>
      <c r="G940" s="127"/>
      <c r="H940" s="127"/>
      <c r="I940" s="127"/>
      <c r="J940" s="127"/>
    </row>
    <row r="941" spans="1:10" x14ac:dyDescent="0.25">
      <c r="A941" s="127" t="s">
        <v>9528</v>
      </c>
      <c r="B941" s="127" t="s">
        <v>7466</v>
      </c>
      <c r="C941" s="128" cm="1">
        <f t="array" ref="C941">IF(ROW() &lt; ROW(INDEX(persons[resource_ID],ROWS(persons[resource_ID]))), COUNTIF(INDEX(persons[resource_ID],1):persons[[#This Row],[resource_ID]],persons[[#This Row],[resource_ID]]), "")</f>
        <v>1</v>
      </c>
      <c r="D941" s="128" t="s">
        <v>9204</v>
      </c>
      <c r="E941" s="127" t="s">
        <v>9205</v>
      </c>
      <c r="F941" s="127" t="s">
        <v>9206</v>
      </c>
      <c r="G941" s="127"/>
      <c r="H941" s="127"/>
      <c r="I941" s="179" t="s">
        <v>9212</v>
      </c>
      <c r="J941" s="127"/>
    </row>
    <row r="942" spans="1:10" x14ac:dyDescent="0.25">
      <c r="A942" s="127" t="s">
        <v>9528</v>
      </c>
      <c r="B942" s="127" t="s">
        <v>7466</v>
      </c>
      <c r="C942" s="128" cm="1">
        <f t="array" ref="C942">IF(ROW() &lt; ROW(INDEX(persons[resource_ID],ROWS(persons[resource_ID]))), COUNTIF(INDEX(persons[resource_ID],1):persons[[#This Row],[resource_ID]],persons[[#This Row],[resource_ID]]), "")</f>
        <v>2</v>
      </c>
      <c r="D942" s="128" t="s">
        <v>9203</v>
      </c>
      <c r="E942" s="127" t="s">
        <v>9207</v>
      </c>
      <c r="F942" s="127" t="s">
        <v>9208</v>
      </c>
      <c r="G942" s="127"/>
      <c r="H942" s="127"/>
      <c r="I942" s="127" t="s">
        <v>9213</v>
      </c>
      <c r="J942" s="127"/>
    </row>
    <row r="943" spans="1:10" x14ac:dyDescent="0.25">
      <c r="A943" s="127" t="s">
        <v>9528</v>
      </c>
      <c r="B943" s="127" t="s">
        <v>7466</v>
      </c>
      <c r="C943" s="128" cm="1">
        <f t="array" ref="C943">IF(ROW() &lt; ROW(INDEX(persons[resource_ID],ROWS(persons[resource_ID]))), COUNTIF(INDEX(persons[resource_ID],1):persons[[#This Row],[resource_ID]],persons[[#This Row],[resource_ID]]), "")</f>
        <v>3</v>
      </c>
      <c r="D943" s="128" t="s">
        <v>9203</v>
      </c>
      <c r="E943" s="127" t="s">
        <v>9209</v>
      </c>
      <c r="F943" s="127" t="s">
        <v>9210</v>
      </c>
      <c r="G943" s="127"/>
      <c r="H943" s="127"/>
      <c r="I943" s="127"/>
      <c r="J943" s="127"/>
    </row>
    <row r="944" spans="1:10" x14ac:dyDescent="0.25">
      <c r="A944" s="127" t="s">
        <v>9529</v>
      </c>
      <c r="B944" s="127" t="s">
        <v>7466</v>
      </c>
      <c r="C944" s="128" cm="1">
        <f t="array" ref="C944">IF(ROW() &lt; ROW(INDEX(persons[resource_ID],ROWS(persons[resource_ID]))), COUNTIF(INDEX(persons[resource_ID],1):persons[[#This Row],[resource_ID]],persons[[#This Row],[resource_ID]]), "")</f>
        <v>1</v>
      </c>
      <c r="D944" s="128" t="s">
        <v>9204</v>
      </c>
      <c r="E944" s="127" t="s">
        <v>9205</v>
      </c>
      <c r="F944" s="127" t="s">
        <v>9206</v>
      </c>
      <c r="G944" s="127"/>
      <c r="H944" s="127"/>
      <c r="I944" s="179" t="s">
        <v>9212</v>
      </c>
      <c r="J944" s="127"/>
    </row>
    <row r="945" spans="1:10" x14ac:dyDescent="0.25">
      <c r="A945" s="127" t="s">
        <v>9529</v>
      </c>
      <c r="B945" s="127" t="s">
        <v>7466</v>
      </c>
      <c r="C945" s="128" cm="1">
        <f t="array" ref="C945">IF(ROW() &lt; ROW(INDEX(persons[resource_ID],ROWS(persons[resource_ID]))), COUNTIF(INDEX(persons[resource_ID],1):persons[[#This Row],[resource_ID]],persons[[#This Row],[resource_ID]]), "")</f>
        <v>2</v>
      </c>
      <c r="D945" s="128" t="s">
        <v>9203</v>
      </c>
      <c r="E945" s="127" t="s">
        <v>9207</v>
      </c>
      <c r="F945" s="127" t="s">
        <v>9208</v>
      </c>
      <c r="G945" s="127"/>
      <c r="H945" s="127"/>
      <c r="I945" s="127" t="s">
        <v>9213</v>
      </c>
      <c r="J945" s="127"/>
    </row>
    <row r="946" spans="1:10" x14ac:dyDescent="0.25">
      <c r="A946" s="127" t="s">
        <v>9529</v>
      </c>
      <c r="B946" s="127" t="s">
        <v>7466</v>
      </c>
      <c r="C946" s="128" cm="1">
        <f t="array" ref="C946">IF(ROW() &lt; ROW(INDEX(persons[resource_ID],ROWS(persons[resource_ID]))), COUNTIF(INDEX(persons[resource_ID],1):persons[[#This Row],[resource_ID]],persons[[#This Row],[resource_ID]]), "")</f>
        <v>3</v>
      </c>
      <c r="D946" s="128" t="s">
        <v>9203</v>
      </c>
      <c r="E946" s="127" t="s">
        <v>9209</v>
      </c>
      <c r="F946" s="127" t="s">
        <v>9210</v>
      </c>
      <c r="G946" s="127"/>
      <c r="H946" s="127"/>
      <c r="I946" s="127"/>
      <c r="J946" s="127"/>
    </row>
    <row r="947" spans="1:10" x14ac:dyDescent="0.25">
      <c r="A947" s="127" t="s">
        <v>9533</v>
      </c>
      <c r="B947" s="127" t="s">
        <v>7466</v>
      </c>
      <c r="C947" s="128" cm="1">
        <f t="array" ref="C947">IF(ROW() &lt; ROW(INDEX(persons[resource_ID],ROWS(persons[resource_ID]))), COUNTIF(INDEX(persons[resource_ID],1):persons[[#This Row],[resource_ID]],persons[[#This Row],[resource_ID]]), "")</f>
        <v>1</v>
      </c>
      <c r="D947" s="128" t="s">
        <v>9204</v>
      </c>
      <c r="E947" s="127" t="s">
        <v>9205</v>
      </c>
      <c r="F947" s="127" t="s">
        <v>9206</v>
      </c>
      <c r="G947" s="127"/>
      <c r="H947" s="127"/>
      <c r="I947" s="179" t="s">
        <v>9212</v>
      </c>
      <c r="J947" s="127"/>
    </row>
    <row r="948" spans="1:10" x14ac:dyDescent="0.25">
      <c r="A948" s="127" t="s">
        <v>9533</v>
      </c>
      <c r="B948" s="127" t="s">
        <v>7466</v>
      </c>
      <c r="C948" s="128" cm="1">
        <f t="array" ref="C948">IF(ROW() &lt; ROW(INDEX(persons[resource_ID],ROWS(persons[resource_ID]))), COUNTIF(INDEX(persons[resource_ID],1):persons[[#This Row],[resource_ID]],persons[[#This Row],[resource_ID]]), "")</f>
        <v>2</v>
      </c>
      <c r="D948" s="128" t="s">
        <v>9203</v>
      </c>
      <c r="E948" s="127" t="s">
        <v>9207</v>
      </c>
      <c r="F948" s="127" t="s">
        <v>9208</v>
      </c>
      <c r="G948" s="127"/>
      <c r="H948" s="127"/>
      <c r="I948" s="127" t="s">
        <v>9213</v>
      </c>
      <c r="J948" s="127"/>
    </row>
    <row r="949" spans="1:10" x14ac:dyDescent="0.25">
      <c r="A949" s="127" t="s">
        <v>9533</v>
      </c>
      <c r="B949" s="127" t="s">
        <v>7466</v>
      </c>
      <c r="C949" s="128" cm="1">
        <f t="array" ref="C949">IF(ROW() &lt; ROW(INDEX(persons[resource_ID],ROWS(persons[resource_ID]))), COUNTIF(INDEX(persons[resource_ID],1):persons[[#This Row],[resource_ID]],persons[[#This Row],[resource_ID]]), "")</f>
        <v>3</v>
      </c>
      <c r="D949" s="128" t="s">
        <v>9203</v>
      </c>
      <c r="E949" s="127" t="s">
        <v>9209</v>
      </c>
      <c r="F949" s="127" t="s">
        <v>9210</v>
      </c>
      <c r="G949" s="127"/>
      <c r="H949" s="127"/>
      <c r="I949" s="127"/>
      <c r="J949" s="127"/>
    </row>
    <row r="950" spans="1:10" x14ac:dyDescent="0.25">
      <c r="A950" s="127" t="s">
        <v>9646</v>
      </c>
      <c r="B950" s="127" t="s">
        <v>7466</v>
      </c>
      <c r="C950" s="128" cm="1">
        <f t="array" ref="C950">IF(ROW() &lt; ROW(INDEX(persons[resource_ID],ROWS(persons[resource_ID]))), COUNTIF(INDEX(persons[resource_ID],1):persons[[#This Row],[resource_ID]],persons[[#This Row],[resource_ID]]), "")</f>
        <v>1</v>
      </c>
      <c r="D950" s="128" t="s">
        <v>9578</v>
      </c>
      <c r="E950" s="127" t="s">
        <v>6835</v>
      </c>
      <c r="F950" s="127" t="s">
        <v>9579</v>
      </c>
      <c r="G950" s="127"/>
      <c r="H950" s="127"/>
      <c r="I950" s="127"/>
      <c r="J950" s="127"/>
    </row>
    <row r="951" spans="1:10" x14ac:dyDescent="0.25">
      <c r="A951" s="127" t="s">
        <v>9645</v>
      </c>
      <c r="B951" s="127" t="s">
        <v>7466</v>
      </c>
      <c r="C951" s="128" cm="1">
        <f t="array" ref="C951">IF(ROW() &lt; ROW(INDEX(persons[resource_ID],ROWS(persons[resource_ID]))), COUNTIF(INDEX(persons[resource_ID],1):persons[[#This Row],[resource_ID]],persons[[#This Row],[resource_ID]]), "")</f>
        <v>1</v>
      </c>
      <c r="D951" s="128" t="s">
        <v>9605</v>
      </c>
      <c r="E951" s="127" t="s">
        <v>9632</v>
      </c>
      <c r="F951" s="127" t="s">
        <v>9633</v>
      </c>
      <c r="G951" s="127"/>
      <c r="H951" s="127"/>
      <c r="I951" s="127"/>
      <c r="J951" s="127"/>
    </row>
    <row r="952" spans="1:10" x14ac:dyDescent="0.25">
      <c r="A952" s="127" t="s">
        <v>9645</v>
      </c>
      <c r="B952" s="127" t="s">
        <v>7466</v>
      </c>
      <c r="C952" s="128" cm="1">
        <f t="array" ref="C952">IF(ROW() &lt; ROW(INDEX(persons[resource_ID],ROWS(persons[resource_ID]))), COUNTIF(INDEX(persons[resource_ID],1):persons[[#This Row],[resource_ID]],persons[[#This Row],[resource_ID]]), "")</f>
        <v>2</v>
      </c>
      <c r="D952" s="128" t="s">
        <v>9605</v>
      </c>
      <c r="E952" s="127" t="s">
        <v>9631</v>
      </c>
      <c r="F952" s="127" t="s">
        <v>9604</v>
      </c>
      <c r="G952" s="127"/>
      <c r="H952" s="127"/>
      <c r="I952" s="127"/>
      <c r="J952" s="127"/>
    </row>
    <row r="953" spans="1:10" x14ac:dyDescent="0.25">
      <c r="A953" s="127"/>
      <c r="B953" s="127"/>
      <c r="C953" s="128" t="str" cm="1">
        <f t="array" ref="C953">IF(ROW() &lt; ROW(INDEX(persons[resource_ID],ROWS(persons[resource_ID]))), COUNTIF(INDEX(persons[resource_ID],1):persons[[#This Row],[resource_ID]],persons[[#This Row],[resource_ID]]), "")</f>
        <v/>
      </c>
      <c r="D953" s="128"/>
      <c r="E953" s="127"/>
      <c r="F953" s="127"/>
      <c r="G953" s="127"/>
      <c r="H953" s="127"/>
      <c r="I953" s="127"/>
      <c r="J953" s="127"/>
    </row>
    <row r="954" spans="1:10" x14ac:dyDescent="0.25">
      <c r="A954" s="127"/>
      <c r="B954" s="127"/>
      <c r="C954" s="128"/>
      <c r="D954" s="128"/>
      <c r="E954" s="127"/>
      <c r="F954" s="127"/>
      <c r="G954" s="127"/>
      <c r="H954" s="127"/>
      <c r="I954" s="127"/>
      <c r="J954" s="127"/>
    </row>
  </sheetData>
  <mergeCells count="1">
    <mergeCell ref="A1:J1"/>
  </mergeCells>
  <phoneticPr fontId="23" type="noConversion"/>
  <dataValidations count="3">
    <dataValidation allowBlank="1" showDropDown="1" showInputMessage="1" showErrorMessage="1" sqref="E21 G21 E5:F20 E27:F28 E22:F25 E26 G26 E31:F34 E37:F40 E43:F425 E497:F497 E569:F569 E641:F641 E713:F713 E785:F785 E950:F952" xr:uid="{84BF0FF7-55F5-41D7-8517-632E6AED2750}"/>
    <dataValidation type="list" allowBlank="1" showDropDown="1" showInputMessage="1" showErrorMessage="1" sqref="B5:B856 B860:B949 B953:B954" xr:uid="{DC459455-7DE7-44D6-9A99-7BCD2C37EF6A}">
      <formula1>"Experiment, Soil data, Weather data"</formula1>
    </dataValidation>
    <dataValidation type="list" allowBlank="1" showInputMessage="1" showErrorMessage="1" sqref="A5:A954" xr:uid="{32D67F2A-7C56-4054-9E07-F8F1A4D3871D}">
      <formula1>ddl_resources</formula1>
    </dataValidation>
  </dataValidations>
  <hyperlinks>
    <hyperlink ref="I10" r:id="rId1" xr:uid="{C6D58476-AC0B-40A3-8A95-0998F96FC2BB}"/>
    <hyperlink ref="I23" r:id="rId2" xr:uid="{F20CDA4B-801E-4E70-A663-991518518BFC}"/>
    <hyperlink ref="I47" r:id="rId3" xr:uid="{5C3C5B5D-9885-4A7B-B3B8-E92A01A60E56}"/>
    <hyperlink ref="I248" r:id="rId4" xr:uid="{2C39F021-05C2-4406-BBAA-3A31B11C2D84}"/>
    <hyperlink ref="I252" r:id="rId5" xr:uid="{1373994F-D686-41E6-BA9C-8911B1301FA8}"/>
    <hyperlink ref="I322" r:id="rId6" xr:uid="{A1FECB8D-A171-49ED-8093-5C9FAE7FAA1B}"/>
    <hyperlink ref="I11" r:id="rId7" xr:uid="{DEF14DCB-A179-45B5-A086-0CBFE9E2AF2B}"/>
    <hyperlink ref="I323" r:id="rId8" xr:uid="{4F3E25D9-C72F-4EC0-BA31-6F240CF9A783}"/>
    <hyperlink ref="I324" r:id="rId9" xr:uid="{D8B644B0-BEBF-4FEC-AFCB-C51616E31076}"/>
    <hyperlink ref="I325" r:id="rId10" xr:uid="{542ECAD2-F354-40F7-AE36-EF0BB9EA6985}"/>
    <hyperlink ref="I326" r:id="rId11" xr:uid="{5271675C-28DE-437B-A830-C63AB0CCCCE3}"/>
    <hyperlink ref="I327" r:id="rId12" xr:uid="{0597B3EA-6F07-45E4-8898-013F44FE4969}"/>
    <hyperlink ref="I328" r:id="rId13" xr:uid="{DBC2D595-DF84-4539-A03E-976F8902A777}"/>
    <hyperlink ref="I329" r:id="rId14" xr:uid="{3E3E4DBC-4527-4916-AAE5-1DE6FCCF4C9B}"/>
    <hyperlink ref="I17" r:id="rId15" xr:uid="{F8CFE6DF-1303-4A89-82FD-07C7F018BFDE}"/>
    <hyperlink ref="I18" r:id="rId16" xr:uid="{79146370-5664-4D7D-A1C4-E115E6C2CD10}"/>
    <hyperlink ref="I28" r:id="rId17" xr:uid="{1E19008D-82C8-49CD-B96B-52BBCD4EB9BF}"/>
    <hyperlink ref="I52" r:id="rId18" xr:uid="{BA11042C-41BF-4EA4-AF59-11687E0B0A17}"/>
    <hyperlink ref="I57" r:id="rId19" xr:uid="{73383C49-38F3-43DF-9DD8-5D49889CADF0}"/>
    <hyperlink ref="I62" r:id="rId20" xr:uid="{EDD6F4E2-4293-4D21-B2F7-087B463FDB0C}"/>
    <hyperlink ref="I67" r:id="rId21" xr:uid="{72B467B1-051B-4514-A383-F5FDD5670142}"/>
    <hyperlink ref="I72" r:id="rId22" xr:uid="{6E6B3B1E-31F5-4880-B83A-5B46F58BB946}"/>
    <hyperlink ref="I77" r:id="rId23" xr:uid="{37E8DA44-19EB-498E-BCAC-18E1BC26AF19}"/>
    <hyperlink ref="I82" r:id="rId24" xr:uid="{BC10C338-3454-45C6-B627-83B9EC7CF9FB}"/>
    <hyperlink ref="I87" r:id="rId25" xr:uid="{7671DA16-A384-4D7D-833C-A8A5C81D7BFF}"/>
    <hyperlink ref="I92" r:id="rId26" xr:uid="{42941427-0E90-45DB-A787-F65B002FD84F}"/>
    <hyperlink ref="I97" r:id="rId27" xr:uid="{279348A1-6207-4A77-9E53-5473EADAD56E}"/>
    <hyperlink ref="I102" r:id="rId28" xr:uid="{9FBEA2A2-72E7-45C6-880E-EF90D1A90811}"/>
    <hyperlink ref="I107" r:id="rId29" xr:uid="{DDD1A8D7-7822-4E1C-813F-8EA90471C733}"/>
    <hyperlink ref="I112" r:id="rId30" xr:uid="{A12D0ED5-DF4F-4271-86F8-E3148FF97508}"/>
    <hyperlink ref="I117" r:id="rId31" xr:uid="{A5010BC3-6B79-416C-BE61-371B40DE67A7}"/>
    <hyperlink ref="I122" r:id="rId32" xr:uid="{7ACEF8BD-1A41-4D69-A9C8-18BAB05F629A}"/>
    <hyperlink ref="I127" r:id="rId33" xr:uid="{6FAF4AF1-E292-45DC-881A-CBD4A8A01780}"/>
    <hyperlink ref="I132" r:id="rId34" xr:uid="{1D6D2AAA-4A4A-4A7A-BB02-51FD02CB6FEA}"/>
    <hyperlink ref="I137" r:id="rId35" xr:uid="{61554C33-0F16-4630-BD93-455B238DE359}"/>
    <hyperlink ref="I142" r:id="rId36" xr:uid="{A9FCB7D0-C53F-4ADB-8F43-A6E6438A1316}"/>
    <hyperlink ref="I147" r:id="rId37" xr:uid="{01DE5CD5-682B-4994-B15A-B7CCEED5D48B}"/>
    <hyperlink ref="I152" r:id="rId38" xr:uid="{49CFC7FD-0D09-4FAC-AFE6-2C9512FFCC5F}"/>
    <hyperlink ref="I157" r:id="rId39" xr:uid="{91475A0A-552B-4874-9A8D-7C79337A2380}"/>
    <hyperlink ref="I162" r:id="rId40" xr:uid="{55BA4CB6-360F-4FB9-A66C-22488B28BFE5}"/>
    <hyperlink ref="I167" r:id="rId41" xr:uid="{7D2DD6D2-1956-47E5-88CF-EE8B36D3C677}"/>
    <hyperlink ref="I172" r:id="rId42" xr:uid="{04F4B0F0-A6ED-4AB5-B972-6FCADB67DE04}"/>
    <hyperlink ref="I177" r:id="rId43" xr:uid="{D52B3FA0-2637-45B0-9682-850BD758AD15}"/>
    <hyperlink ref="I182" r:id="rId44" xr:uid="{1801EACD-7616-4DEA-B61C-5F381A37348D}"/>
    <hyperlink ref="I187" r:id="rId45" xr:uid="{5AFFBA8A-F30C-4E10-98DD-1DFEEA7CE939}"/>
    <hyperlink ref="I192" r:id="rId46" xr:uid="{44B90F2E-3DBF-4F54-9CDF-062AC2D92468}"/>
    <hyperlink ref="I197" r:id="rId47" xr:uid="{01B40DF8-1150-4187-B032-4686538AE3F0}"/>
    <hyperlink ref="I202" r:id="rId48" xr:uid="{37CA3F80-BB43-4E4F-B5AB-5A5F7EB2DABA}"/>
    <hyperlink ref="I207" r:id="rId49" xr:uid="{EA03DE30-71A6-43FC-A59C-029671D0AB7C}"/>
    <hyperlink ref="I212" r:id="rId50" xr:uid="{F792F906-8FE5-4E6B-B5A3-1BA1F961DC55}"/>
    <hyperlink ref="I217" r:id="rId51" xr:uid="{0F962547-E3D4-4F85-91B7-2238F7B95815}"/>
    <hyperlink ref="I222" r:id="rId52" xr:uid="{6D5C2BE8-3F09-40CD-9F52-D57B0AD65522}"/>
    <hyperlink ref="I257" r:id="rId53" xr:uid="{D9C17611-A6D0-4378-992F-526B1AE56D0B}"/>
    <hyperlink ref="I262" r:id="rId54" xr:uid="{E697B951-0536-4818-931E-D0B27F6946FF}"/>
    <hyperlink ref="I267" r:id="rId55" xr:uid="{91AD761D-49E1-4FFF-BDE2-E899ACE80AB4}"/>
    <hyperlink ref="I272" r:id="rId56" xr:uid="{8093BFE1-BFD8-4DE5-95E1-300A5B94233B}"/>
    <hyperlink ref="I277" r:id="rId57" xr:uid="{778081A1-FCB0-48FA-A3C3-E408DC243353}"/>
    <hyperlink ref="I282" r:id="rId58" xr:uid="{2CFB2EC0-4271-4275-AAA6-DA500F937248}"/>
    <hyperlink ref="I287" r:id="rId59" xr:uid="{0D89BEF9-759E-46C2-BC22-32DA0A752A1B}"/>
    <hyperlink ref="I292" r:id="rId60" xr:uid="{13861F56-A5DE-4F7A-BFF7-AE7370AE15E4}"/>
    <hyperlink ref="I297" r:id="rId61" xr:uid="{B155B7BF-CFD5-4044-A910-763FC8EEE532}"/>
    <hyperlink ref="I302" r:id="rId62" xr:uid="{F7B4AD88-78DA-4D04-92D0-0E03D3CFADC2}"/>
    <hyperlink ref="I307" r:id="rId63" xr:uid="{089FECA7-467A-48AE-84A4-9A7A7F0F4E81}"/>
    <hyperlink ref="I312" r:id="rId64" xr:uid="{54F59A95-4748-44AA-81A7-1EF67C437B1F}"/>
    <hyperlink ref="I317" r:id="rId65" xr:uid="{1BEE6AB0-EC82-47FA-8580-E27E7BD5D4E0}"/>
    <hyperlink ref="I330" r:id="rId66" xr:uid="{2D11A316-8B15-4465-A35A-3DA5577669C8}"/>
    <hyperlink ref="I331" r:id="rId67" xr:uid="{9456A292-0E2E-44A1-89E6-2ADEA0469DA0}"/>
    <hyperlink ref="I332" r:id="rId68" xr:uid="{AB217EE6-1860-465F-941F-A1596433CE16}"/>
    <hyperlink ref="I333" r:id="rId69" xr:uid="{A2580785-F060-4FFF-ABF0-EDBBEF084C94}"/>
    <hyperlink ref="I334" r:id="rId70" xr:uid="{3ADB80E7-7BFA-4038-9E13-21A312620C62}"/>
    <hyperlink ref="I335" r:id="rId71" xr:uid="{EF3C28EF-F0F8-40E1-AD79-01A1A84909DD}"/>
    <hyperlink ref="I336" r:id="rId72" xr:uid="{D345BE0C-E9BC-4DB5-8F3B-B2D12414E85A}"/>
    <hyperlink ref="I337" r:id="rId73" xr:uid="{75175A60-EA95-49BB-B1E3-06A29A7A09D6}"/>
    <hyperlink ref="I338" r:id="rId74" xr:uid="{02785709-96A5-4E78-9944-338B152DFDB4}"/>
    <hyperlink ref="I339" r:id="rId75" xr:uid="{98ABB03B-C1CA-4E6D-94BF-0BAFDCEB142D}"/>
    <hyperlink ref="I340" r:id="rId76" xr:uid="{509271A0-4227-46A2-B882-C7B018411C0F}"/>
    <hyperlink ref="I341" r:id="rId77" xr:uid="{046CE56B-2F49-43CC-BE01-1561F2DBE33C}"/>
    <hyperlink ref="I342" r:id="rId78" xr:uid="{4570F50B-6475-4D59-8987-0098616C07CD}"/>
    <hyperlink ref="I343" r:id="rId79" xr:uid="{0BB09C0B-CC1B-41AA-B343-647EAB18CBEC}"/>
    <hyperlink ref="I344" r:id="rId80" xr:uid="{D6DC2F36-A299-4F85-B1EC-05B60CCB09B2}"/>
    <hyperlink ref="I345" r:id="rId81" xr:uid="{B0B0E7E1-AEE5-4F6C-9ABF-E70462CAD7F5}"/>
    <hyperlink ref="I350" r:id="rId82" xr:uid="{F5D77A0D-FE17-4E8A-89BB-F500092A5C0D}"/>
    <hyperlink ref="I355" r:id="rId83" xr:uid="{3B0211CD-DDCC-4987-BA6A-030B26B18F29}"/>
    <hyperlink ref="I360" r:id="rId84" xr:uid="{DFE254D2-6B2C-4D11-89A7-B5AEFD8B3457}"/>
    <hyperlink ref="I365" r:id="rId85" xr:uid="{4B64CB68-C8FC-4CCD-8F37-525D715CD81E}"/>
    <hyperlink ref="I370" r:id="rId86" xr:uid="{02B77240-9290-457C-8E31-174380F15BC5}"/>
    <hyperlink ref="I375" r:id="rId87" xr:uid="{B5A01177-0A2B-4279-8F27-9A35CB0F00C5}"/>
    <hyperlink ref="I380" r:id="rId88" xr:uid="{77B6AB60-1FB2-497F-A87B-5C5648C1FF5D}"/>
    <hyperlink ref="I385" r:id="rId89" xr:uid="{FD1F039C-9F03-4A46-BDE3-2A60FF926DFF}"/>
    <hyperlink ref="I390" r:id="rId90" xr:uid="{29B131A0-2682-4638-A28C-65B5B8CF8E52}"/>
    <hyperlink ref="I395" r:id="rId91" xr:uid="{D5103667-2BC8-4DBA-8675-5DB7F1752643}"/>
    <hyperlink ref="I400" r:id="rId92" xr:uid="{3DD5E211-E097-4563-90A7-C430240FC6BE}"/>
    <hyperlink ref="I405" r:id="rId93" xr:uid="{D47552EE-EEF3-4DC1-8508-3E60F86E104E}"/>
    <hyperlink ref="I410" r:id="rId94" xr:uid="{4C5F57A1-914F-4FD6-B148-E7F0F4E6A06B}"/>
    <hyperlink ref="I415" r:id="rId95" xr:uid="{0734B3E6-C6FF-48B8-A5D1-5727126BA177}"/>
    <hyperlink ref="I420" r:id="rId96" xr:uid="{8E06183F-96FD-47E2-B645-F8D09E7C7986}"/>
    <hyperlink ref="I857" r:id="rId97" xr:uid="{C3D7AE6F-84FB-4B74-9E18-40E6A93DF001}"/>
    <hyperlink ref="I860" r:id="rId98" xr:uid="{8C706C59-4BD5-4B47-9C2D-4F4FB28AF328}"/>
    <hyperlink ref="I863" r:id="rId99" xr:uid="{D401967A-8CBA-4B16-91AD-3856E18751C8}"/>
    <hyperlink ref="I866" r:id="rId100" xr:uid="{D022DC6A-2730-4F8F-8B70-3F7450374E9E}"/>
    <hyperlink ref="I869" r:id="rId101" xr:uid="{0D5A853E-D1F3-4B96-B44E-E2D21205B10E}"/>
    <hyperlink ref="I872" r:id="rId102" xr:uid="{8419FD86-ADC1-48B4-B10D-E97558C296CD}"/>
    <hyperlink ref="I875" r:id="rId103" xr:uid="{D5CDBD34-7701-4BAF-AA57-53231B3827CD}"/>
    <hyperlink ref="I878" r:id="rId104" xr:uid="{39EB85FA-A6F1-4636-9BF9-7789C9F78DBC}"/>
    <hyperlink ref="I881" r:id="rId105" xr:uid="{EE973F7D-EED9-455F-AFC5-DD7B38FDD900}"/>
    <hyperlink ref="I884" r:id="rId106" xr:uid="{D12CDA6B-7195-4743-860E-AFC0920BF333}"/>
    <hyperlink ref="I887" r:id="rId107" xr:uid="{6AF31D40-358F-4EDF-9407-6FBAAE95D1CA}"/>
    <hyperlink ref="I890" r:id="rId108" xr:uid="{D1B3F36D-5338-4385-8359-E3C62799CE91}"/>
    <hyperlink ref="I893" r:id="rId109" xr:uid="{D4533135-65E1-4545-91DC-75B6CB5F8C4E}"/>
    <hyperlink ref="I896" r:id="rId110" xr:uid="{D446EE90-803A-4B3C-BAF3-1582F8E2AA09}"/>
    <hyperlink ref="I899" r:id="rId111" xr:uid="{18484781-ED09-45C6-98CA-54C335F25A1C}"/>
    <hyperlink ref="I902" r:id="rId112" xr:uid="{0A7920D3-EABA-4A1F-A9DB-80563100747A}"/>
    <hyperlink ref="I905" r:id="rId113" xr:uid="{5A7C740E-D8B3-4CD5-A78A-7A644A8659B4}"/>
    <hyperlink ref="I908" r:id="rId114" xr:uid="{643E5431-D02B-44B4-9155-1E3B69A772A7}"/>
    <hyperlink ref="I911" r:id="rId115" xr:uid="{55DF27A1-4A32-4211-A86B-B9F663D99252}"/>
    <hyperlink ref="I914" r:id="rId116" xr:uid="{44B3BC7C-776E-4C2D-956F-A986B420CF5E}"/>
    <hyperlink ref="I917" r:id="rId117" xr:uid="{5E12FD1C-E75E-45DE-BDED-61EE1665068C}"/>
    <hyperlink ref="I920" r:id="rId118" xr:uid="{F8E439E9-4BB6-46AA-921E-01B013B56D29}"/>
    <hyperlink ref="I923" r:id="rId119" xr:uid="{AAB90E5B-B668-445C-A77D-27910C28F267}"/>
    <hyperlink ref="I926" r:id="rId120" xr:uid="{A26533B7-8215-407C-8C59-F9D2F260466C}"/>
    <hyperlink ref="I929" r:id="rId121" xr:uid="{776CA327-C7EE-47A1-80A1-F7F9BDDD68E8}"/>
    <hyperlink ref="I932" r:id="rId122" xr:uid="{B5903D27-C926-4802-BC4D-01ECA6FF9BA3}"/>
    <hyperlink ref="I935" r:id="rId123" xr:uid="{4D8746BC-762D-448C-8419-1F33911EDEF0}"/>
    <hyperlink ref="I938" r:id="rId124" xr:uid="{2BC6B1B0-880E-45D0-987F-7480C50366E7}"/>
    <hyperlink ref="I941" r:id="rId125" xr:uid="{D97F016F-2461-401C-998C-F48E05EA3F1B}"/>
    <hyperlink ref="I944" r:id="rId126" xr:uid="{9F7A444B-B5EC-4F86-BCCA-B860B7F6E39F}"/>
    <hyperlink ref="I947" r:id="rId127" xr:uid="{35F46226-0F17-4224-B904-8A4F5E6F71C6}"/>
  </hyperlinks>
  <printOptions gridLines="1"/>
  <pageMargins left="0.7" right="0.7" top="0.75" bottom="0.75" header="0.3" footer="0.3"/>
  <pageSetup paperSize="9" orientation="portrait" horizontalDpi="300" verticalDpi="300" r:id="rId128"/>
  <drawing r:id="rId129"/>
  <tableParts count="1">
    <tablePart r:id="rId130"/>
  </tableParts>
  <extLst>
    <ext xmlns:x14="http://schemas.microsoft.com/office/spreadsheetml/2009/9/main" uri="{CCE6A557-97BC-4b89-ADB6-D9C93CAAB3DF}">
      <x14:dataValidations xmlns:xm="http://schemas.microsoft.com/office/excel/2006/main" count="2">
        <x14:dataValidation type="list" allowBlank="1" showInputMessage="1" showErrorMessage="1" xr:uid="{4EA9FA00-C6D9-40A6-9F00-1EDCC55158B3}">
          <x14:formula1>
            <xm:f>DropDown!$I$3:$I$9</xm:f>
          </x14:formula1>
          <xm:sqref>G21 H5:H20 H27:H28 H22:H25 G26 H30:H34 H36:H40 H42:H425 H497 H569 H641 H713 H785</xm:sqref>
        </x14:dataValidation>
        <x14:dataValidation type="list" allowBlank="1" showInputMessage="1" showErrorMessage="1" xr:uid="{D56058C1-5524-495F-894C-6E705C533057}">
          <x14:formula1>
            <xm:f>_xlfn.ANCHORARRAY(_xlfn.XLOOKUP($A5,ddlInstitutions!$A$2:$A$500,ddlInstitutions!$B$2:$B$500))</xm:f>
          </x14:formula1>
          <xm:sqref>D5:D952 D953:D954</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25"/>
  <sheetViews>
    <sheetView zoomScaleNormal="100" workbookViewId="0">
      <pane ySplit="4" topLeftCell="A86" activePane="bottomLeft" state="frozen"/>
      <selection activeCell="I19" sqref="I19"/>
      <selection pane="bottomLeft" activeCell="G122" sqref="G122"/>
    </sheetView>
  </sheetViews>
  <sheetFormatPr defaultColWidth="8.85546875"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98" t="s">
        <v>6582</v>
      </c>
      <c r="B1" s="198"/>
      <c r="C1" s="198"/>
      <c r="D1" s="198"/>
      <c r="E1" s="198"/>
      <c r="F1" s="198"/>
      <c r="G1" s="198"/>
      <c r="H1" s="198"/>
    </row>
    <row r="2" spans="1:8" ht="28.5" customHeight="1" x14ac:dyDescent="0.25">
      <c r="A2" s="89"/>
      <c r="B2" s="89"/>
      <c r="C2" s="89"/>
      <c r="D2" s="90"/>
    </row>
    <row r="3" spans="1:8" s="15" customFormat="1" ht="32.25" customHeight="1" x14ac:dyDescent="0.25">
      <c r="A3" s="15" t="s">
        <v>6613</v>
      </c>
      <c r="B3" s="15" t="s">
        <v>7464</v>
      </c>
      <c r="C3" s="15" t="s">
        <v>1922</v>
      </c>
      <c r="D3" s="15" t="s">
        <v>2501</v>
      </c>
      <c r="E3" s="15" t="s">
        <v>1928</v>
      </c>
      <c r="F3" s="15" t="s">
        <v>1930</v>
      </c>
      <c r="G3" s="15" t="s">
        <v>1927</v>
      </c>
      <c r="H3" s="15" t="s">
        <v>1929</v>
      </c>
    </row>
    <row r="4" spans="1:8" x14ac:dyDescent="0.25">
      <c r="A4" t="s">
        <v>6611</v>
      </c>
      <c r="B4" t="s">
        <v>6612</v>
      </c>
      <c r="C4" s="4" t="s">
        <v>110</v>
      </c>
      <c r="D4" s="4" t="s">
        <v>114</v>
      </c>
      <c r="E4" s="4" t="s">
        <v>112</v>
      </c>
      <c r="F4" s="4" t="s">
        <v>115</v>
      </c>
      <c r="G4" s="4" t="s">
        <v>111</v>
      </c>
      <c r="H4" s="4" t="s">
        <v>113</v>
      </c>
    </row>
    <row r="5" spans="1:8" x14ac:dyDescent="0.25">
      <c r="A5" s="127" t="s">
        <v>9234</v>
      </c>
      <c r="B5" s="127" t="s">
        <v>7466</v>
      </c>
      <c r="C5" s="128" cm="1">
        <f t="array" ref="C5">IF(ROW() &lt; ROW(INDEX(documents[resource_ID],ROWS(documents[resource_ID]))), COUNTIF(INDEX(documents[resource_ID],1):documents[[#This Row],[resource_ID]],documents[[#This Row],[resource_ID]]), "")</f>
        <v>1</v>
      </c>
      <c r="D5" s="180">
        <v>45499</v>
      </c>
      <c r="E5" s="166" t="s">
        <v>8812</v>
      </c>
      <c r="F5" s="166" t="s">
        <v>8811</v>
      </c>
      <c r="G5" s="127" t="s">
        <v>8813</v>
      </c>
      <c r="H5" s="127" t="s">
        <v>6836</v>
      </c>
    </row>
    <row r="6" spans="1:8" x14ac:dyDescent="0.25">
      <c r="A6" s="127" t="s">
        <v>9235</v>
      </c>
      <c r="B6" s="127" t="s">
        <v>7466</v>
      </c>
      <c r="C6" s="128" cm="1">
        <f t="array" ref="C6">IF(ROW() &lt; ROW(INDEX(documents[resource_ID],ROWS(documents[resource_ID]))), COUNTIF(INDEX(documents[resource_ID],1):documents[[#This Row],[resource_ID]],documents[[#This Row],[resource_ID]]), "")</f>
        <v>1</v>
      </c>
      <c r="D6" s="180">
        <v>45499</v>
      </c>
      <c r="E6" s="166" t="s">
        <v>8812</v>
      </c>
      <c r="F6" s="166" t="s">
        <v>8811</v>
      </c>
      <c r="G6" s="127" t="s">
        <v>8813</v>
      </c>
      <c r="H6" s="127" t="s">
        <v>6836</v>
      </c>
    </row>
    <row r="7" spans="1:8" x14ac:dyDescent="0.25">
      <c r="A7" s="127" t="s">
        <v>9247</v>
      </c>
      <c r="B7" s="127" t="s">
        <v>7466</v>
      </c>
      <c r="C7" s="128" cm="1">
        <f t="array" ref="C7">IF(ROW() &lt; ROW(INDEX(documents[resource_ID],ROWS(documents[resource_ID]))), COUNTIF(INDEX(documents[resource_ID],1):documents[[#This Row],[resource_ID]],documents[[#This Row],[resource_ID]]), "")</f>
        <v>1</v>
      </c>
      <c r="D7" s="21"/>
      <c r="E7" s="178"/>
      <c r="F7" s="127"/>
      <c r="G7" s="127" t="s">
        <v>8814</v>
      </c>
      <c r="H7" s="127" t="s">
        <v>6836</v>
      </c>
    </row>
    <row r="8" spans="1:8" x14ac:dyDescent="0.25">
      <c r="A8" s="127" t="s">
        <v>9248</v>
      </c>
      <c r="B8" s="127" t="s">
        <v>7466</v>
      </c>
      <c r="C8" s="128" cm="1">
        <f t="array" ref="C8">IF(ROW() &lt; ROW(INDEX(documents[resource_ID],ROWS(documents[resource_ID]))), COUNTIF(INDEX(documents[resource_ID],1):documents[[#This Row],[resource_ID]],documents[[#This Row],[resource_ID]]), "")</f>
        <v>1</v>
      </c>
      <c r="D8" s="21"/>
      <c r="E8" s="178"/>
      <c r="F8" s="127"/>
      <c r="G8" s="127" t="s">
        <v>8814</v>
      </c>
      <c r="H8" s="127" t="s">
        <v>6836</v>
      </c>
    </row>
    <row r="9" spans="1:8" x14ac:dyDescent="0.25">
      <c r="A9" s="127" t="s">
        <v>9254</v>
      </c>
      <c r="B9" s="127" t="s">
        <v>7466</v>
      </c>
      <c r="C9" s="128" cm="1">
        <f t="array" ref="C9">IF(ROW() &lt; ROW(INDEX(documents[resource_ID],ROWS(documents[resource_ID]))), COUNTIF(INDEX(documents[resource_ID],1):documents[[#This Row],[resource_ID]],documents[[#This Row],[resource_ID]]), "")</f>
        <v>1</v>
      </c>
      <c r="D9" s="21"/>
      <c r="E9" s="127" t="s">
        <v>8817</v>
      </c>
      <c r="F9" s="151" t="s">
        <v>8816</v>
      </c>
      <c r="G9" s="127" t="s">
        <v>8815</v>
      </c>
      <c r="H9" s="127" t="s">
        <v>6836</v>
      </c>
    </row>
    <row r="10" spans="1:8" x14ac:dyDescent="0.25">
      <c r="A10" s="127" t="s">
        <v>9255</v>
      </c>
      <c r="B10" s="127" t="s">
        <v>7466</v>
      </c>
      <c r="C10" s="128" cm="1">
        <f t="array" ref="C10">IF(ROW() &lt; ROW(INDEX(documents[resource_ID],ROWS(documents[resource_ID]))), COUNTIF(INDEX(documents[resource_ID],1):documents[[#This Row],[resource_ID]],documents[[#This Row],[resource_ID]]), "")</f>
        <v>1</v>
      </c>
      <c r="D10" s="21"/>
      <c r="E10" s="127" t="s">
        <v>8817</v>
      </c>
      <c r="F10" s="151" t="s">
        <v>8816</v>
      </c>
      <c r="G10" s="127" t="s">
        <v>8815</v>
      </c>
      <c r="H10" s="127" t="s">
        <v>6836</v>
      </c>
    </row>
    <row r="11" spans="1:8" x14ac:dyDescent="0.25">
      <c r="A11" s="127" t="s">
        <v>9257</v>
      </c>
      <c r="B11" s="127" t="s">
        <v>7466</v>
      </c>
      <c r="C11" s="128" cm="1">
        <f t="array" ref="C11">IF(ROW() &lt; ROW(INDEX(documents[resource_ID],ROWS(documents[resource_ID]))), COUNTIF(INDEX(documents[resource_ID],1):documents[[#This Row],[resource_ID]],documents[[#This Row],[resource_ID]]), "")</f>
        <v>1</v>
      </c>
      <c r="D11" s="21"/>
      <c r="E11" s="127" t="s">
        <v>8817</v>
      </c>
      <c r="F11" s="151" t="s">
        <v>8816</v>
      </c>
      <c r="G11" s="127" t="s">
        <v>8815</v>
      </c>
      <c r="H11" s="127" t="s">
        <v>6836</v>
      </c>
    </row>
    <row r="12" spans="1:8" x14ac:dyDescent="0.25">
      <c r="A12" s="127" t="s">
        <v>9279</v>
      </c>
      <c r="B12" s="127" t="s">
        <v>7466</v>
      </c>
      <c r="C12" s="128" cm="1">
        <f t="array" ref="C12">IF(ROW() &lt; ROW(INDEX(documents[resource_ID],ROWS(documents[resource_ID]))), COUNTIF(INDEX(documents[resource_ID],1):documents[[#This Row],[resource_ID]],documents[[#This Row],[resource_ID]]), "")</f>
        <v>1</v>
      </c>
      <c r="D12" s="21">
        <v>42436</v>
      </c>
      <c r="E12" s="127" t="s">
        <v>8820</v>
      </c>
      <c r="F12" s="166" t="s">
        <v>8819</v>
      </c>
      <c r="G12" s="127" t="s">
        <v>8818</v>
      </c>
      <c r="H12" s="127" t="s">
        <v>6836</v>
      </c>
    </row>
    <row r="13" spans="1:8" x14ac:dyDescent="0.25">
      <c r="A13" s="127" t="s">
        <v>9280</v>
      </c>
      <c r="B13" s="127" t="s">
        <v>7466</v>
      </c>
      <c r="C13" s="128" cm="1">
        <f t="array" ref="C13">IF(ROW() &lt; ROW(INDEX(documents[resource_ID],ROWS(documents[resource_ID]))), COUNTIF(INDEX(documents[resource_ID],1):documents[[#This Row],[resource_ID]],documents[[#This Row],[resource_ID]]), "")</f>
        <v>1</v>
      </c>
      <c r="D13" s="21">
        <v>42436</v>
      </c>
      <c r="E13" s="127" t="s">
        <v>8820</v>
      </c>
      <c r="F13" s="166" t="s">
        <v>8819</v>
      </c>
      <c r="G13" s="127" t="s">
        <v>8818</v>
      </c>
      <c r="H13" s="127" t="s">
        <v>6836</v>
      </c>
    </row>
    <row r="14" spans="1:8" x14ac:dyDescent="0.25">
      <c r="A14" s="127" t="s">
        <v>9281</v>
      </c>
      <c r="B14" s="127" t="s">
        <v>7466</v>
      </c>
      <c r="C14" s="128" cm="1">
        <f t="array" ref="C14">IF(ROW() &lt; ROW(INDEX(documents[resource_ID],ROWS(documents[resource_ID]))), COUNTIF(INDEX(documents[resource_ID],1):documents[[#This Row],[resource_ID]],documents[[#This Row],[resource_ID]]), "")</f>
        <v>1</v>
      </c>
      <c r="D14" s="21">
        <v>42436</v>
      </c>
      <c r="E14" s="127" t="s">
        <v>8820</v>
      </c>
      <c r="F14" s="166" t="s">
        <v>8819</v>
      </c>
      <c r="G14" s="127" t="s">
        <v>8818</v>
      </c>
      <c r="H14" s="127" t="s">
        <v>6836</v>
      </c>
    </row>
    <row r="15" spans="1:8" x14ac:dyDescent="0.25">
      <c r="A15" s="127" t="s">
        <v>9282</v>
      </c>
      <c r="B15" s="127" t="s">
        <v>7466</v>
      </c>
      <c r="C15" s="128" cm="1">
        <f t="array" ref="C15">IF(ROW() &lt; ROW(INDEX(documents[resource_ID],ROWS(documents[resource_ID]))), COUNTIF(INDEX(documents[resource_ID],1):documents[[#This Row],[resource_ID]],documents[[#This Row],[resource_ID]]), "")</f>
        <v>1</v>
      </c>
      <c r="D15" s="21">
        <v>42436</v>
      </c>
      <c r="E15" s="127" t="s">
        <v>8820</v>
      </c>
      <c r="F15" s="166" t="s">
        <v>8819</v>
      </c>
      <c r="G15" s="127" t="s">
        <v>8818</v>
      </c>
      <c r="H15" s="127" t="s">
        <v>6836</v>
      </c>
    </row>
    <row r="16" spans="1:8" x14ac:dyDescent="0.25">
      <c r="A16" s="127" t="s">
        <v>9283</v>
      </c>
      <c r="B16" s="127" t="s">
        <v>7466</v>
      </c>
      <c r="C16" s="128" cm="1">
        <f t="array" ref="C16">IF(ROW() &lt; ROW(INDEX(documents[resource_ID],ROWS(documents[resource_ID]))), COUNTIF(INDEX(documents[resource_ID],1):documents[[#This Row],[resource_ID]],documents[[#This Row],[resource_ID]]), "")</f>
        <v>1</v>
      </c>
      <c r="D16" s="21">
        <v>42436</v>
      </c>
      <c r="E16" s="127" t="s">
        <v>8820</v>
      </c>
      <c r="F16" s="166" t="s">
        <v>8819</v>
      </c>
      <c r="G16" s="127" t="s">
        <v>8818</v>
      </c>
      <c r="H16" s="127" t="s">
        <v>6836</v>
      </c>
    </row>
    <row r="17" spans="1:8" x14ac:dyDescent="0.25">
      <c r="A17" s="127" t="s">
        <v>9284</v>
      </c>
      <c r="B17" s="127" t="s">
        <v>7466</v>
      </c>
      <c r="C17" s="128" cm="1">
        <f t="array" ref="C17">IF(ROW() &lt; ROW(INDEX(documents[resource_ID],ROWS(documents[resource_ID]))), COUNTIF(INDEX(documents[resource_ID],1):documents[[#This Row],[resource_ID]],documents[[#This Row],[resource_ID]]), "")</f>
        <v>1</v>
      </c>
      <c r="D17" s="21">
        <v>42436</v>
      </c>
      <c r="E17" s="127" t="s">
        <v>8820</v>
      </c>
      <c r="F17" s="166" t="s">
        <v>8819</v>
      </c>
      <c r="G17" s="127" t="s">
        <v>8818</v>
      </c>
      <c r="H17" s="127" t="s">
        <v>6836</v>
      </c>
    </row>
    <row r="18" spans="1:8" x14ac:dyDescent="0.25">
      <c r="A18" s="127" t="s">
        <v>9285</v>
      </c>
      <c r="B18" s="127" t="s">
        <v>7466</v>
      </c>
      <c r="C18" s="128" cm="1">
        <f t="array" ref="C18">IF(ROW() &lt; ROW(INDEX(documents[resource_ID],ROWS(documents[resource_ID]))), COUNTIF(INDEX(documents[resource_ID],1):documents[[#This Row],[resource_ID]],documents[[#This Row],[resource_ID]]), "")</f>
        <v>1</v>
      </c>
      <c r="D18" s="21">
        <v>42436</v>
      </c>
      <c r="E18" s="127" t="s">
        <v>8820</v>
      </c>
      <c r="F18" s="166" t="s">
        <v>8819</v>
      </c>
      <c r="G18" s="127" t="s">
        <v>8818</v>
      </c>
      <c r="H18" s="127" t="s">
        <v>6836</v>
      </c>
    </row>
    <row r="19" spans="1:8" x14ac:dyDescent="0.25">
      <c r="A19" s="127" t="s">
        <v>9286</v>
      </c>
      <c r="B19" s="127" t="s">
        <v>7466</v>
      </c>
      <c r="C19" s="128" cm="1">
        <f t="array" ref="C19">IF(ROW() &lt; ROW(INDEX(documents[resource_ID],ROWS(documents[resource_ID]))), COUNTIF(INDEX(documents[resource_ID],1):documents[[#This Row],[resource_ID]],documents[[#This Row],[resource_ID]]), "")</f>
        <v>1</v>
      </c>
      <c r="D19" s="21">
        <v>42436</v>
      </c>
      <c r="E19" s="127" t="s">
        <v>8820</v>
      </c>
      <c r="F19" s="166" t="s">
        <v>8819</v>
      </c>
      <c r="G19" s="127" t="s">
        <v>8818</v>
      </c>
      <c r="H19" s="127" t="s">
        <v>6836</v>
      </c>
    </row>
    <row r="20" spans="1:8" x14ac:dyDescent="0.25">
      <c r="A20" s="127" t="s">
        <v>9287</v>
      </c>
      <c r="B20" s="127" t="s">
        <v>7466</v>
      </c>
      <c r="C20" s="128" cm="1">
        <f t="array" ref="C20">IF(ROW() &lt; ROW(INDEX(documents[resource_ID],ROWS(documents[resource_ID]))), COUNTIF(INDEX(documents[resource_ID],1):documents[[#This Row],[resource_ID]],documents[[#This Row],[resource_ID]]), "")</f>
        <v>1</v>
      </c>
      <c r="D20" s="21">
        <v>42436</v>
      </c>
      <c r="E20" s="127" t="s">
        <v>8820</v>
      </c>
      <c r="F20" s="166" t="s">
        <v>8819</v>
      </c>
      <c r="G20" s="127" t="s">
        <v>8818</v>
      </c>
      <c r="H20" s="127" t="s">
        <v>6836</v>
      </c>
    </row>
    <row r="21" spans="1:8" x14ac:dyDescent="0.25">
      <c r="A21" s="127" t="s">
        <v>9288</v>
      </c>
      <c r="B21" s="127" t="s">
        <v>7466</v>
      </c>
      <c r="C21" s="128" cm="1">
        <f t="array" ref="C21">IF(ROW() &lt; ROW(INDEX(documents[resource_ID],ROWS(documents[resource_ID]))), COUNTIF(INDEX(documents[resource_ID],1):documents[[#This Row],[resource_ID]],documents[[#This Row],[resource_ID]]), "")</f>
        <v>1</v>
      </c>
      <c r="D21" s="21">
        <v>42436</v>
      </c>
      <c r="E21" s="127" t="s">
        <v>8820</v>
      </c>
      <c r="F21" s="166" t="s">
        <v>8819</v>
      </c>
      <c r="G21" s="127" t="s">
        <v>8818</v>
      </c>
      <c r="H21" s="127" t="s">
        <v>6836</v>
      </c>
    </row>
    <row r="22" spans="1:8" x14ac:dyDescent="0.25">
      <c r="A22" s="127" t="s">
        <v>9289</v>
      </c>
      <c r="B22" s="127" t="s">
        <v>7466</v>
      </c>
      <c r="C22" s="128" cm="1">
        <f t="array" ref="C22">IF(ROW() &lt; ROW(INDEX(documents[resource_ID],ROWS(documents[resource_ID]))), COUNTIF(INDEX(documents[resource_ID],1):documents[[#This Row],[resource_ID]],documents[[#This Row],[resource_ID]]), "")</f>
        <v>1</v>
      </c>
      <c r="D22" s="21">
        <v>42436</v>
      </c>
      <c r="E22" s="127" t="s">
        <v>8820</v>
      </c>
      <c r="F22" s="166" t="s">
        <v>8819</v>
      </c>
      <c r="G22" s="127" t="s">
        <v>8818</v>
      </c>
      <c r="H22" s="127" t="s">
        <v>6836</v>
      </c>
    </row>
    <row r="23" spans="1:8" x14ac:dyDescent="0.25">
      <c r="A23" s="127" t="s">
        <v>9290</v>
      </c>
      <c r="B23" s="127" t="s">
        <v>7466</v>
      </c>
      <c r="C23" s="128" cm="1">
        <f t="array" ref="C23">IF(ROW() &lt; ROW(INDEX(documents[resource_ID],ROWS(documents[resource_ID]))), COUNTIF(INDEX(documents[resource_ID],1):documents[[#This Row],[resource_ID]],documents[[#This Row],[resource_ID]]), "")</f>
        <v>1</v>
      </c>
      <c r="D23" s="21">
        <v>42436</v>
      </c>
      <c r="E23" s="127" t="s">
        <v>8820</v>
      </c>
      <c r="F23" s="166" t="s">
        <v>8819</v>
      </c>
      <c r="G23" s="127" t="s">
        <v>8818</v>
      </c>
      <c r="H23" s="127" t="s">
        <v>6836</v>
      </c>
    </row>
    <row r="24" spans="1:8" x14ac:dyDescent="0.25">
      <c r="A24" s="127" t="s">
        <v>9291</v>
      </c>
      <c r="B24" s="127" t="s">
        <v>7466</v>
      </c>
      <c r="C24" s="128" cm="1">
        <f t="array" ref="C24">IF(ROW() &lt; ROW(INDEX(documents[resource_ID],ROWS(documents[resource_ID]))), COUNTIF(INDEX(documents[resource_ID],1):documents[[#This Row],[resource_ID]],documents[[#This Row],[resource_ID]]), "")</f>
        <v>1</v>
      </c>
      <c r="D24" s="21">
        <v>42436</v>
      </c>
      <c r="E24" s="127" t="s">
        <v>8820</v>
      </c>
      <c r="F24" s="166" t="s">
        <v>8819</v>
      </c>
      <c r="G24" s="127" t="s">
        <v>8818</v>
      </c>
      <c r="H24" s="127" t="s">
        <v>6836</v>
      </c>
    </row>
    <row r="25" spans="1:8" x14ac:dyDescent="0.25">
      <c r="A25" s="127" t="s">
        <v>9292</v>
      </c>
      <c r="B25" s="127" t="s">
        <v>7466</v>
      </c>
      <c r="C25" s="128" cm="1">
        <f t="array" ref="C25">IF(ROW() &lt; ROW(INDEX(documents[resource_ID],ROWS(documents[resource_ID]))), COUNTIF(INDEX(documents[resource_ID],1):documents[[#This Row],[resource_ID]],documents[[#This Row],[resource_ID]]), "")</f>
        <v>1</v>
      </c>
      <c r="D25" s="21">
        <v>42436</v>
      </c>
      <c r="E25" s="127" t="s">
        <v>8820</v>
      </c>
      <c r="F25" s="166" t="s">
        <v>8819</v>
      </c>
      <c r="G25" s="127" t="s">
        <v>8818</v>
      </c>
      <c r="H25" s="127" t="s">
        <v>6836</v>
      </c>
    </row>
    <row r="26" spans="1:8" x14ac:dyDescent="0.25">
      <c r="A26" s="127" t="s">
        <v>9293</v>
      </c>
      <c r="B26" s="127" t="s">
        <v>7466</v>
      </c>
      <c r="C26" s="128" cm="1">
        <f t="array" ref="C26">IF(ROW() &lt; ROW(INDEX(documents[resource_ID],ROWS(documents[resource_ID]))), COUNTIF(INDEX(documents[resource_ID],1):documents[[#This Row],[resource_ID]],documents[[#This Row],[resource_ID]]), "")</f>
        <v>1</v>
      </c>
      <c r="D26" s="21">
        <v>42436</v>
      </c>
      <c r="E26" s="127" t="s">
        <v>8820</v>
      </c>
      <c r="F26" s="166" t="s">
        <v>8819</v>
      </c>
      <c r="G26" s="127" t="s">
        <v>8818</v>
      </c>
      <c r="H26" s="127" t="s">
        <v>6836</v>
      </c>
    </row>
    <row r="27" spans="1:8" x14ac:dyDescent="0.25">
      <c r="A27" s="127" t="s">
        <v>9294</v>
      </c>
      <c r="B27" s="127" t="s">
        <v>7466</v>
      </c>
      <c r="C27" s="128" cm="1">
        <f t="array" ref="C27">IF(ROW() &lt; ROW(INDEX(documents[resource_ID],ROWS(documents[resource_ID]))), COUNTIF(INDEX(documents[resource_ID],1):documents[[#This Row],[resource_ID]],documents[[#This Row],[resource_ID]]), "")</f>
        <v>1</v>
      </c>
      <c r="D27" s="21">
        <v>42436</v>
      </c>
      <c r="E27" s="127" t="s">
        <v>8820</v>
      </c>
      <c r="F27" s="166" t="s">
        <v>8819</v>
      </c>
      <c r="G27" s="127" t="s">
        <v>8818</v>
      </c>
      <c r="H27" s="127" t="s">
        <v>6836</v>
      </c>
    </row>
    <row r="28" spans="1:8" x14ac:dyDescent="0.25">
      <c r="A28" s="127" t="s">
        <v>9295</v>
      </c>
      <c r="B28" s="127" t="s">
        <v>7466</v>
      </c>
      <c r="C28" s="128" cm="1">
        <f t="array" ref="C28">IF(ROW() &lt; ROW(INDEX(documents[resource_ID],ROWS(documents[resource_ID]))), COUNTIF(INDEX(documents[resource_ID],1):documents[[#This Row],[resource_ID]],documents[[#This Row],[resource_ID]]), "")</f>
        <v>1</v>
      </c>
      <c r="D28" s="21">
        <v>42436</v>
      </c>
      <c r="E28" s="127" t="s">
        <v>8820</v>
      </c>
      <c r="F28" s="166" t="s">
        <v>8819</v>
      </c>
      <c r="G28" s="127" t="s">
        <v>8818</v>
      </c>
      <c r="H28" s="127" t="s">
        <v>6836</v>
      </c>
    </row>
    <row r="29" spans="1:8" x14ac:dyDescent="0.25">
      <c r="A29" s="127" t="s">
        <v>9296</v>
      </c>
      <c r="B29" s="127" t="s">
        <v>7466</v>
      </c>
      <c r="C29" s="128" cm="1">
        <f t="array" ref="C29">IF(ROW() &lt; ROW(INDEX(documents[resource_ID],ROWS(documents[resource_ID]))), COUNTIF(INDEX(documents[resource_ID],1):documents[[#This Row],[resource_ID]],documents[[#This Row],[resource_ID]]), "")</f>
        <v>1</v>
      </c>
      <c r="D29" s="21">
        <v>42436</v>
      </c>
      <c r="E29" s="127" t="s">
        <v>8820</v>
      </c>
      <c r="F29" s="166" t="s">
        <v>8819</v>
      </c>
      <c r="G29" s="127" t="s">
        <v>8818</v>
      </c>
      <c r="H29" s="127" t="s">
        <v>6836</v>
      </c>
    </row>
    <row r="30" spans="1:8" x14ac:dyDescent="0.25">
      <c r="A30" s="127" t="s">
        <v>9297</v>
      </c>
      <c r="B30" s="127" t="s">
        <v>7466</v>
      </c>
      <c r="C30" s="128" cm="1">
        <f t="array" ref="C30">IF(ROW() &lt; ROW(INDEX(documents[resource_ID],ROWS(documents[resource_ID]))), COUNTIF(INDEX(documents[resource_ID],1):documents[[#This Row],[resource_ID]],documents[[#This Row],[resource_ID]]), "")</f>
        <v>1</v>
      </c>
      <c r="D30" s="21">
        <v>42436</v>
      </c>
      <c r="E30" s="127" t="s">
        <v>8820</v>
      </c>
      <c r="F30" s="166" t="s">
        <v>8819</v>
      </c>
      <c r="G30" s="127" t="s">
        <v>8818</v>
      </c>
      <c r="H30" s="127" t="s">
        <v>6836</v>
      </c>
    </row>
    <row r="31" spans="1:8" x14ac:dyDescent="0.25">
      <c r="A31" s="127" t="s">
        <v>9298</v>
      </c>
      <c r="B31" s="127" t="s">
        <v>7466</v>
      </c>
      <c r="C31" s="128" cm="1">
        <f t="array" ref="C31">IF(ROW() &lt; ROW(INDEX(documents[resource_ID],ROWS(documents[resource_ID]))), COUNTIF(INDEX(documents[resource_ID],1):documents[[#This Row],[resource_ID]],documents[[#This Row],[resource_ID]]), "")</f>
        <v>1</v>
      </c>
      <c r="D31" s="21">
        <v>42436</v>
      </c>
      <c r="E31" s="127" t="s">
        <v>8820</v>
      </c>
      <c r="F31" s="166" t="s">
        <v>8819</v>
      </c>
      <c r="G31" s="127" t="s">
        <v>8818</v>
      </c>
      <c r="H31" s="127" t="s">
        <v>6836</v>
      </c>
    </row>
    <row r="32" spans="1:8" x14ac:dyDescent="0.25">
      <c r="A32" s="127" t="s">
        <v>9299</v>
      </c>
      <c r="B32" s="127" t="s">
        <v>7466</v>
      </c>
      <c r="C32" s="128" cm="1">
        <f t="array" ref="C32">IF(ROW() &lt; ROW(INDEX(documents[resource_ID],ROWS(documents[resource_ID]))), COUNTIF(INDEX(documents[resource_ID],1):documents[[#This Row],[resource_ID]],documents[[#This Row],[resource_ID]]), "")</f>
        <v>1</v>
      </c>
      <c r="D32" s="21">
        <v>42436</v>
      </c>
      <c r="E32" s="127" t="s">
        <v>8820</v>
      </c>
      <c r="F32" s="166" t="s">
        <v>8819</v>
      </c>
      <c r="G32" s="127" t="s">
        <v>8818</v>
      </c>
      <c r="H32" s="127" t="s">
        <v>6836</v>
      </c>
    </row>
    <row r="33" spans="1:8" x14ac:dyDescent="0.25">
      <c r="A33" s="127" t="s">
        <v>9300</v>
      </c>
      <c r="B33" s="127" t="s">
        <v>7466</v>
      </c>
      <c r="C33" s="128" cm="1">
        <f t="array" ref="C33">IF(ROW() &lt; ROW(INDEX(documents[resource_ID],ROWS(documents[resource_ID]))), COUNTIF(INDEX(documents[resource_ID],1):documents[[#This Row],[resource_ID]],documents[[#This Row],[resource_ID]]), "")</f>
        <v>1</v>
      </c>
      <c r="D33" s="21">
        <v>42436</v>
      </c>
      <c r="E33" s="127" t="s">
        <v>8820</v>
      </c>
      <c r="F33" s="166" t="s">
        <v>8819</v>
      </c>
      <c r="G33" s="127" t="s">
        <v>8818</v>
      </c>
      <c r="H33" s="127" t="s">
        <v>6836</v>
      </c>
    </row>
    <row r="34" spans="1:8" x14ac:dyDescent="0.25">
      <c r="A34" s="127" t="s">
        <v>9301</v>
      </c>
      <c r="B34" s="127" t="s">
        <v>7466</v>
      </c>
      <c r="C34" s="128" cm="1">
        <f t="array" ref="C34">IF(ROW() &lt; ROW(INDEX(documents[resource_ID],ROWS(documents[resource_ID]))), COUNTIF(INDEX(documents[resource_ID],1):documents[[#This Row],[resource_ID]],documents[[#This Row],[resource_ID]]), "")</f>
        <v>1</v>
      </c>
      <c r="D34" s="21">
        <v>42436</v>
      </c>
      <c r="E34" s="127" t="s">
        <v>8820</v>
      </c>
      <c r="F34" s="166" t="s">
        <v>8819</v>
      </c>
      <c r="G34" s="127" t="s">
        <v>8818</v>
      </c>
      <c r="H34" s="127" t="s">
        <v>6836</v>
      </c>
    </row>
    <row r="35" spans="1:8" x14ac:dyDescent="0.25">
      <c r="A35" s="127" t="s">
        <v>9302</v>
      </c>
      <c r="B35" s="127" t="s">
        <v>7466</v>
      </c>
      <c r="C35" s="128" cm="1">
        <f t="array" ref="C35">IF(ROW() &lt; ROW(INDEX(documents[resource_ID],ROWS(documents[resource_ID]))), COUNTIF(INDEX(documents[resource_ID],1):documents[[#This Row],[resource_ID]],documents[[#This Row],[resource_ID]]), "")</f>
        <v>1</v>
      </c>
      <c r="D35" s="21">
        <v>42436</v>
      </c>
      <c r="E35" s="127" t="s">
        <v>8820</v>
      </c>
      <c r="F35" s="166" t="s">
        <v>8819</v>
      </c>
      <c r="G35" s="127" t="s">
        <v>8818</v>
      </c>
      <c r="H35" s="127" t="s">
        <v>6836</v>
      </c>
    </row>
    <row r="36" spans="1:8" x14ac:dyDescent="0.25">
      <c r="A36" s="127" t="s">
        <v>9303</v>
      </c>
      <c r="B36" s="127" t="s">
        <v>7466</v>
      </c>
      <c r="C36" s="128" cm="1">
        <f t="array" ref="C36">IF(ROW() &lt; ROW(INDEX(documents[resource_ID],ROWS(documents[resource_ID]))), COUNTIF(INDEX(documents[resource_ID],1):documents[[#This Row],[resource_ID]],documents[[#This Row],[resource_ID]]), "")</f>
        <v>1</v>
      </c>
      <c r="D36" s="21">
        <v>42436</v>
      </c>
      <c r="E36" s="127" t="s">
        <v>8820</v>
      </c>
      <c r="F36" s="166" t="s">
        <v>8819</v>
      </c>
      <c r="G36" s="127" t="s">
        <v>8818</v>
      </c>
      <c r="H36" s="127" t="s">
        <v>6836</v>
      </c>
    </row>
    <row r="37" spans="1:8" x14ac:dyDescent="0.25">
      <c r="A37" s="127" t="s">
        <v>9304</v>
      </c>
      <c r="B37" s="127" t="s">
        <v>7466</v>
      </c>
      <c r="C37" s="128" cm="1">
        <f t="array" ref="C37">IF(ROW() &lt; ROW(INDEX(documents[resource_ID],ROWS(documents[resource_ID]))), COUNTIF(INDEX(documents[resource_ID],1):documents[[#This Row],[resource_ID]],documents[[#This Row],[resource_ID]]), "")</f>
        <v>1</v>
      </c>
      <c r="D37" s="21">
        <v>42436</v>
      </c>
      <c r="E37" s="127" t="s">
        <v>8820</v>
      </c>
      <c r="F37" s="166" t="s">
        <v>8819</v>
      </c>
      <c r="G37" s="127" t="s">
        <v>8818</v>
      </c>
      <c r="H37" s="127" t="s">
        <v>6836</v>
      </c>
    </row>
    <row r="38" spans="1:8" x14ac:dyDescent="0.25">
      <c r="A38" s="127" t="s">
        <v>9305</v>
      </c>
      <c r="B38" s="127" t="s">
        <v>7466</v>
      </c>
      <c r="C38" s="128" cm="1">
        <f t="array" ref="C38">IF(ROW() &lt; ROW(INDEX(documents[resource_ID],ROWS(documents[resource_ID]))), COUNTIF(INDEX(documents[resource_ID],1):documents[[#This Row],[resource_ID]],documents[[#This Row],[resource_ID]]), "")</f>
        <v>1</v>
      </c>
      <c r="D38" s="21">
        <v>42436</v>
      </c>
      <c r="E38" s="127" t="s">
        <v>8820</v>
      </c>
      <c r="F38" s="166" t="s">
        <v>8819</v>
      </c>
      <c r="G38" s="127" t="s">
        <v>8818</v>
      </c>
      <c r="H38" s="127" t="s">
        <v>6836</v>
      </c>
    </row>
    <row r="39" spans="1:8" x14ac:dyDescent="0.25">
      <c r="A39" s="127" t="s">
        <v>9306</v>
      </c>
      <c r="B39" s="127" t="s">
        <v>7466</v>
      </c>
      <c r="C39" s="128" cm="1">
        <f t="array" ref="C39">IF(ROW() &lt; ROW(INDEX(documents[resource_ID],ROWS(documents[resource_ID]))), COUNTIF(INDEX(documents[resource_ID],1):documents[[#This Row],[resource_ID]],documents[[#This Row],[resource_ID]]), "")</f>
        <v>1</v>
      </c>
      <c r="D39" s="21">
        <v>42436</v>
      </c>
      <c r="E39" s="127" t="s">
        <v>8820</v>
      </c>
      <c r="F39" s="166" t="s">
        <v>8819</v>
      </c>
      <c r="G39" s="127" t="s">
        <v>8818</v>
      </c>
      <c r="H39" s="127" t="s">
        <v>6836</v>
      </c>
    </row>
    <row r="40" spans="1:8" x14ac:dyDescent="0.25">
      <c r="A40" s="127" t="s">
        <v>9307</v>
      </c>
      <c r="B40" s="127" t="s">
        <v>7466</v>
      </c>
      <c r="C40" s="128" cm="1">
        <f t="array" ref="C40">IF(ROW() &lt; ROW(INDEX(documents[resource_ID],ROWS(documents[resource_ID]))), COUNTIF(INDEX(documents[resource_ID],1):documents[[#This Row],[resource_ID]],documents[[#This Row],[resource_ID]]), "")</f>
        <v>1</v>
      </c>
      <c r="D40" s="21">
        <v>42436</v>
      </c>
      <c r="E40" s="127" t="s">
        <v>8820</v>
      </c>
      <c r="F40" s="166" t="s">
        <v>8819</v>
      </c>
      <c r="G40" s="127" t="s">
        <v>8818</v>
      </c>
      <c r="H40" s="127" t="s">
        <v>6836</v>
      </c>
    </row>
    <row r="41" spans="1:8" x14ac:dyDescent="0.25">
      <c r="A41" s="127" t="s">
        <v>9308</v>
      </c>
      <c r="B41" s="127" t="s">
        <v>7466</v>
      </c>
      <c r="C41" s="128" cm="1">
        <f t="array" ref="C41">IF(ROW() &lt; ROW(INDEX(documents[resource_ID],ROWS(documents[resource_ID]))), COUNTIF(INDEX(documents[resource_ID],1):documents[[#This Row],[resource_ID]],documents[[#This Row],[resource_ID]]), "")</f>
        <v>1</v>
      </c>
      <c r="D41" s="21">
        <v>42436</v>
      </c>
      <c r="E41" s="127" t="s">
        <v>8820</v>
      </c>
      <c r="F41" s="166" t="s">
        <v>8819</v>
      </c>
      <c r="G41" s="127" t="s">
        <v>8818</v>
      </c>
      <c r="H41" s="127" t="s">
        <v>6836</v>
      </c>
    </row>
    <row r="42" spans="1:8" x14ac:dyDescent="0.25">
      <c r="A42" s="127" t="s">
        <v>9309</v>
      </c>
      <c r="B42" s="127" t="s">
        <v>7466</v>
      </c>
      <c r="C42" s="128" cm="1">
        <f t="array" ref="C42">IF(ROW() &lt; ROW(INDEX(documents[resource_ID],ROWS(documents[resource_ID]))), COUNTIF(INDEX(documents[resource_ID],1):documents[[#This Row],[resource_ID]],documents[[#This Row],[resource_ID]]), "")</f>
        <v>1</v>
      </c>
      <c r="D42" s="21">
        <v>42436</v>
      </c>
      <c r="E42" s="127" t="s">
        <v>8820</v>
      </c>
      <c r="F42" s="166" t="s">
        <v>8819</v>
      </c>
      <c r="G42" s="127" t="s">
        <v>8818</v>
      </c>
      <c r="H42" s="127" t="s">
        <v>6836</v>
      </c>
    </row>
    <row r="43" spans="1:8" x14ac:dyDescent="0.25">
      <c r="A43" s="127" t="s">
        <v>9310</v>
      </c>
      <c r="B43" s="127" t="s">
        <v>7466</v>
      </c>
      <c r="C43" s="128" cm="1">
        <f t="array" ref="C43">IF(ROW() &lt; ROW(INDEX(documents[resource_ID],ROWS(documents[resource_ID]))), COUNTIF(INDEX(documents[resource_ID],1):documents[[#This Row],[resource_ID]],documents[[#This Row],[resource_ID]]), "")</f>
        <v>1</v>
      </c>
      <c r="D43" s="21">
        <v>42436</v>
      </c>
      <c r="E43" s="127" t="s">
        <v>8820</v>
      </c>
      <c r="F43" s="166" t="s">
        <v>8819</v>
      </c>
      <c r="G43" s="127" t="s">
        <v>8818</v>
      </c>
      <c r="H43" s="127" t="s">
        <v>6836</v>
      </c>
    </row>
    <row r="44" spans="1:8" x14ac:dyDescent="0.25">
      <c r="A44" s="127" t="s">
        <v>9311</v>
      </c>
      <c r="B44" s="127" t="s">
        <v>7466</v>
      </c>
      <c r="C44" s="128" cm="1">
        <f t="array" ref="C44">IF(ROW() &lt; ROW(INDEX(documents[resource_ID],ROWS(documents[resource_ID]))), COUNTIF(INDEX(documents[resource_ID],1):documents[[#This Row],[resource_ID]],documents[[#This Row],[resource_ID]]), "")</f>
        <v>1</v>
      </c>
      <c r="D44" s="21">
        <v>42436</v>
      </c>
      <c r="E44" s="127" t="s">
        <v>8820</v>
      </c>
      <c r="F44" s="166" t="s">
        <v>8819</v>
      </c>
      <c r="G44" s="127" t="s">
        <v>8818</v>
      </c>
      <c r="H44" s="127" t="s">
        <v>6836</v>
      </c>
    </row>
    <row r="45" spans="1:8" x14ac:dyDescent="0.25">
      <c r="A45" s="127" t="s">
        <v>9312</v>
      </c>
      <c r="B45" s="127" t="s">
        <v>7466</v>
      </c>
      <c r="C45" s="128" cm="1">
        <f t="array" ref="C45">IF(ROW() &lt; ROW(INDEX(documents[resource_ID],ROWS(documents[resource_ID]))), COUNTIF(INDEX(documents[resource_ID],1):documents[[#This Row],[resource_ID]],documents[[#This Row],[resource_ID]]), "")</f>
        <v>1</v>
      </c>
      <c r="D45" s="21">
        <v>42436</v>
      </c>
      <c r="E45" s="127" t="s">
        <v>8820</v>
      </c>
      <c r="F45" s="166" t="s">
        <v>8819</v>
      </c>
      <c r="G45" s="127" t="s">
        <v>8818</v>
      </c>
      <c r="H45" s="127" t="s">
        <v>6836</v>
      </c>
    </row>
    <row r="46" spans="1:8" x14ac:dyDescent="0.25">
      <c r="A46" s="127" t="s">
        <v>9313</v>
      </c>
      <c r="B46" s="127" t="s">
        <v>7466</v>
      </c>
      <c r="C46" s="128" cm="1">
        <f t="array" ref="C46">IF(ROW() &lt; ROW(INDEX(documents[resource_ID],ROWS(documents[resource_ID]))), COUNTIF(INDEX(documents[resource_ID],1):documents[[#This Row],[resource_ID]],documents[[#This Row],[resource_ID]]), "")</f>
        <v>1</v>
      </c>
      <c r="D46" s="21">
        <v>42436</v>
      </c>
      <c r="E46" s="127" t="s">
        <v>8820</v>
      </c>
      <c r="F46" s="166" t="s">
        <v>8819</v>
      </c>
      <c r="G46" s="127" t="s">
        <v>8818</v>
      </c>
      <c r="H46" s="127" t="s">
        <v>6836</v>
      </c>
    </row>
    <row r="47" spans="1:8" x14ac:dyDescent="0.25">
      <c r="A47" s="127" t="s">
        <v>9314</v>
      </c>
      <c r="B47" s="127" t="s">
        <v>7466</v>
      </c>
      <c r="C47" s="128" cm="1">
        <f t="array" ref="C47">IF(ROW() &lt; ROW(INDEX(documents[resource_ID],ROWS(documents[resource_ID]))), COUNTIF(INDEX(documents[resource_ID],1):documents[[#This Row],[resource_ID]],documents[[#This Row],[resource_ID]]), "")</f>
        <v>1</v>
      </c>
      <c r="D47" s="21">
        <v>42436</v>
      </c>
      <c r="E47" s="127" t="s">
        <v>8820</v>
      </c>
      <c r="F47" s="166" t="s">
        <v>8819</v>
      </c>
      <c r="G47" s="127" t="s">
        <v>8818</v>
      </c>
      <c r="H47" s="127" t="s">
        <v>6836</v>
      </c>
    </row>
    <row r="48" spans="1:8" x14ac:dyDescent="0.25">
      <c r="A48" s="127" t="s">
        <v>9366</v>
      </c>
      <c r="B48" s="127" t="s">
        <v>7466</v>
      </c>
      <c r="C48" s="128" cm="1">
        <f t="array" ref="C48">IF(ROW() &lt; ROW(INDEX(documents[resource_ID],ROWS(documents[resource_ID]))), COUNTIF(INDEX(documents[resource_ID],1):documents[[#This Row],[resource_ID]],documents[[#This Row],[resource_ID]]), "")</f>
        <v>1</v>
      </c>
      <c r="D48" s="21">
        <v>41597</v>
      </c>
      <c r="E48" s="127" t="s">
        <v>8822</v>
      </c>
      <c r="F48" s="166" t="s">
        <v>8821</v>
      </c>
      <c r="G48" s="127" t="s">
        <v>8823</v>
      </c>
      <c r="H48" s="127" t="s">
        <v>6836</v>
      </c>
    </row>
    <row r="49" spans="1:8" x14ac:dyDescent="0.25">
      <c r="A49" s="127" t="s">
        <v>9367</v>
      </c>
      <c r="B49" s="127"/>
      <c r="C49" s="128" cm="1">
        <f t="array" ref="C49">IF(ROW() &lt; ROW(INDEX(documents[resource_ID],ROWS(documents[resource_ID]))), COUNTIF(INDEX(documents[resource_ID],1):documents[[#This Row],[resource_ID]],documents[[#This Row],[resource_ID]]), "")</f>
        <v>1</v>
      </c>
      <c r="D49" s="21">
        <v>41597</v>
      </c>
      <c r="E49" s="127" t="s">
        <v>8822</v>
      </c>
      <c r="F49" s="166" t="s">
        <v>8821</v>
      </c>
      <c r="G49" s="127" t="s">
        <v>8823</v>
      </c>
      <c r="H49" s="127" t="s">
        <v>6836</v>
      </c>
    </row>
    <row r="50" spans="1:8" x14ac:dyDescent="0.25">
      <c r="A50" s="127" t="s">
        <v>9368</v>
      </c>
      <c r="B50" s="127"/>
      <c r="C50" s="128" cm="1">
        <f t="array" ref="C50">IF(ROW() &lt; ROW(INDEX(documents[resource_ID],ROWS(documents[resource_ID]))), COUNTIF(INDEX(documents[resource_ID],1):documents[[#This Row],[resource_ID]],documents[[#This Row],[resource_ID]]), "")</f>
        <v>1</v>
      </c>
      <c r="D50" s="21">
        <v>41597</v>
      </c>
      <c r="E50" s="127" t="s">
        <v>8822</v>
      </c>
      <c r="F50" s="166" t="s">
        <v>8821</v>
      </c>
      <c r="G50" s="127" t="s">
        <v>8823</v>
      </c>
      <c r="H50" s="127" t="s">
        <v>6836</v>
      </c>
    </row>
    <row r="51" spans="1:8" x14ac:dyDescent="0.25">
      <c r="A51" s="127" t="s">
        <v>9644</v>
      </c>
      <c r="B51" s="127" t="s">
        <v>7466</v>
      </c>
      <c r="C51" s="128" cm="1">
        <f t="array" ref="C51">IF(ROW() &lt; ROW(INDEX(documents[resource_ID],ROWS(documents[resource_ID]))), COUNTIF(INDEX(documents[resource_ID],1):documents[[#This Row],[resource_ID]],documents[[#This Row],[resource_ID]]), "")</f>
        <v>1</v>
      </c>
      <c r="D51" s="21"/>
      <c r="E51" s="127" t="s">
        <v>8825</v>
      </c>
      <c r="F51" s="127"/>
      <c r="G51" s="127" t="s">
        <v>8824</v>
      </c>
      <c r="H51" s="127" t="s">
        <v>6836</v>
      </c>
    </row>
    <row r="52" spans="1:8" x14ac:dyDescent="0.25">
      <c r="A52" s="127" t="s">
        <v>9411</v>
      </c>
      <c r="B52" s="127" t="s">
        <v>7466</v>
      </c>
      <c r="C52" s="128" cm="1">
        <f t="array" ref="C52">IF(ROW() &lt; ROW(INDEX(documents[resource_ID],ROWS(documents[resource_ID]))), COUNTIF(INDEX(documents[resource_ID],1):documents[[#This Row],[resource_ID]],documents[[#This Row],[resource_ID]]), "")</f>
        <v>1</v>
      </c>
      <c r="D52" s="21">
        <v>42031</v>
      </c>
      <c r="E52" s="127" t="s">
        <v>8828</v>
      </c>
      <c r="F52" s="166" t="s">
        <v>8827</v>
      </c>
      <c r="G52" s="127" t="s">
        <v>8826</v>
      </c>
      <c r="H52" s="127" t="s">
        <v>6836</v>
      </c>
    </row>
    <row r="53" spans="1:8" x14ac:dyDescent="0.25">
      <c r="A53" s="127" t="s">
        <v>9412</v>
      </c>
      <c r="B53" s="127" t="s">
        <v>7466</v>
      </c>
      <c r="C53" s="128" cm="1">
        <f t="array" ref="C53">IF(ROW() &lt; ROW(INDEX(documents[resource_ID],ROWS(documents[resource_ID]))), COUNTIF(INDEX(documents[resource_ID],1):documents[[#This Row],[resource_ID]],documents[[#This Row],[resource_ID]]), "")</f>
        <v>1</v>
      </c>
      <c r="D53" s="21">
        <v>42031</v>
      </c>
      <c r="E53" s="127" t="s">
        <v>8828</v>
      </c>
      <c r="F53" s="166" t="s">
        <v>8827</v>
      </c>
      <c r="G53" s="127" t="s">
        <v>8826</v>
      </c>
      <c r="H53" s="127" t="s">
        <v>6836</v>
      </c>
    </row>
    <row r="54" spans="1:8" x14ac:dyDescent="0.25">
      <c r="A54" s="127" t="s">
        <v>9413</v>
      </c>
      <c r="B54" s="127" t="s">
        <v>7466</v>
      </c>
      <c r="C54" s="128" cm="1">
        <f t="array" ref="C54">IF(ROW() &lt; ROW(INDEX(documents[resource_ID],ROWS(documents[resource_ID]))), COUNTIF(INDEX(documents[resource_ID],1):documents[[#This Row],[resource_ID]],documents[[#This Row],[resource_ID]]), "")</f>
        <v>1</v>
      </c>
      <c r="D54" s="21">
        <v>42031</v>
      </c>
      <c r="E54" s="127" t="s">
        <v>8828</v>
      </c>
      <c r="F54" s="166" t="s">
        <v>8827</v>
      </c>
      <c r="G54" s="127" t="s">
        <v>8826</v>
      </c>
      <c r="H54" s="127" t="s">
        <v>6836</v>
      </c>
    </row>
    <row r="55" spans="1:8" x14ac:dyDescent="0.25">
      <c r="A55" s="127" t="s">
        <v>9414</v>
      </c>
      <c r="B55" s="127" t="s">
        <v>7466</v>
      </c>
      <c r="C55" s="128" cm="1">
        <f t="array" ref="C55">IF(ROW() &lt; ROW(INDEX(documents[resource_ID],ROWS(documents[resource_ID]))), COUNTIF(INDEX(documents[resource_ID],1):documents[[#This Row],[resource_ID]],documents[[#This Row],[resource_ID]]), "")</f>
        <v>1</v>
      </c>
      <c r="D55" s="21">
        <v>42031</v>
      </c>
      <c r="E55" s="127" t="s">
        <v>8828</v>
      </c>
      <c r="F55" s="166" t="s">
        <v>8827</v>
      </c>
      <c r="G55" s="127" t="s">
        <v>8826</v>
      </c>
      <c r="H55" s="127" t="s">
        <v>6836</v>
      </c>
    </row>
    <row r="56" spans="1:8" x14ac:dyDescent="0.25">
      <c r="A56" s="127" t="s">
        <v>9415</v>
      </c>
      <c r="B56" s="127" t="s">
        <v>7466</v>
      </c>
      <c r="C56" s="128" cm="1">
        <f t="array" ref="C56">IF(ROW() &lt; ROW(INDEX(documents[resource_ID],ROWS(documents[resource_ID]))), COUNTIF(INDEX(documents[resource_ID],1):documents[[#This Row],[resource_ID]],documents[[#This Row],[resource_ID]]), "")</f>
        <v>1</v>
      </c>
      <c r="D56" s="21">
        <v>42031</v>
      </c>
      <c r="E56" s="127" t="s">
        <v>8828</v>
      </c>
      <c r="F56" s="166" t="s">
        <v>8827</v>
      </c>
      <c r="G56" s="127" t="s">
        <v>8826</v>
      </c>
      <c r="H56" s="127" t="s">
        <v>6836</v>
      </c>
    </row>
    <row r="57" spans="1:8" x14ac:dyDescent="0.25">
      <c r="A57" s="127" t="s">
        <v>9416</v>
      </c>
      <c r="B57" s="127" t="s">
        <v>7466</v>
      </c>
      <c r="C57" s="128" cm="1">
        <f t="array" ref="C57">IF(ROW() &lt; ROW(INDEX(documents[resource_ID],ROWS(documents[resource_ID]))), COUNTIF(INDEX(documents[resource_ID],1):documents[[#This Row],[resource_ID]],documents[[#This Row],[resource_ID]]), "")</f>
        <v>1</v>
      </c>
      <c r="D57" s="21">
        <v>42031</v>
      </c>
      <c r="E57" s="127" t="s">
        <v>8828</v>
      </c>
      <c r="F57" s="166" t="s">
        <v>8827</v>
      </c>
      <c r="G57" s="127" t="s">
        <v>8826</v>
      </c>
      <c r="H57" s="127" t="s">
        <v>6836</v>
      </c>
    </row>
    <row r="58" spans="1:8" x14ac:dyDescent="0.25">
      <c r="A58" s="127" t="s">
        <v>9417</v>
      </c>
      <c r="B58" s="127" t="s">
        <v>7466</v>
      </c>
      <c r="C58" s="128" cm="1">
        <f t="array" ref="C58">IF(ROW() &lt; ROW(INDEX(documents[resource_ID],ROWS(documents[resource_ID]))), COUNTIF(INDEX(documents[resource_ID],1):documents[[#This Row],[resource_ID]],documents[[#This Row],[resource_ID]]), "")</f>
        <v>1</v>
      </c>
      <c r="D58" s="21">
        <v>42031</v>
      </c>
      <c r="E58" s="127" t="s">
        <v>8828</v>
      </c>
      <c r="F58" s="166" t="s">
        <v>8827</v>
      </c>
      <c r="G58" s="127" t="s">
        <v>8826</v>
      </c>
      <c r="H58" s="127" t="s">
        <v>6836</v>
      </c>
    </row>
    <row r="59" spans="1:8" x14ac:dyDescent="0.25">
      <c r="A59" s="127" t="s">
        <v>9418</v>
      </c>
      <c r="B59" s="127" t="s">
        <v>7466</v>
      </c>
      <c r="C59" s="128" cm="1">
        <f t="array" ref="C59">IF(ROW() &lt; ROW(INDEX(documents[resource_ID],ROWS(documents[resource_ID]))), COUNTIF(INDEX(documents[resource_ID],1):documents[[#This Row],[resource_ID]],documents[[#This Row],[resource_ID]]), "")</f>
        <v>1</v>
      </c>
      <c r="D59" s="21">
        <v>42031</v>
      </c>
      <c r="E59" s="127" t="s">
        <v>8828</v>
      </c>
      <c r="F59" s="166" t="s">
        <v>8827</v>
      </c>
      <c r="G59" s="127" t="s">
        <v>8826</v>
      </c>
      <c r="H59" s="127" t="s">
        <v>6836</v>
      </c>
    </row>
    <row r="60" spans="1:8" x14ac:dyDescent="0.25">
      <c r="A60" s="127" t="s">
        <v>9419</v>
      </c>
      <c r="B60" s="127" t="s">
        <v>7466</v>
      </c>
      <c r="C60" s="128" cm="1">
        <f t="array" ref="C60">IF(ROW() &lt; ROW(INDEX(documents[resource_ID],ROWS(documents[resource_ID]))), COUNTIF(INDEX(documents[resource_ID],1):documents[[#This Row],[resource_ID]],documents[[#This Row],[resource_ID]]), "")</f>
        <v>1</v>
      </c>
      <c r="D60" s="21">
        <v>42031</v>
      </c>
      <c r="E60" s="127" t="s">
        <v>8828</v>
      </c>
      <c r="F60" s="166" t="s">
        <v>8827</v>
      </c>
      <c r="G60" s="127" t="s">
        <v>8826</v>
      </c>
      <c r="H60" s="127" t="s">
        <v>6836</v>
      </c>
    </row>
    <row r="61" spans="1:8" x14ac:dyDescent="0.25">
      <c r="A61" s="127" t="s">
        <v>9420</v>
      </c>
      <c r="B61" s="127" t="s">
        <v>7466</v>
      </c>
      <c r="C61" s="128" cm="1">
        <f t="array" ref="C61">IF(ROW() &lt; ROW(INDEX(documents[resource_ID],ROWS(documents[resource_ID]))), COUNTIF(INDEX(documents[resource_ID],1):documents[[#This Row],[resource_ID]],documents[[#This Row],[resource_ID]]), "")</f>
        <v>1</v>
      </c>
      <c r="D61" s="21">
        <v>42031</v>
      </c>
      <c r="E61" s="127" t="s">
        <v>8828</v>
      </c>
      <c r="F61" s="166" t="s">
        <v>8827</v>
      </c>
      <c r="G61" s="127" t="s">
        <v>8826</v>
      </c>
      <c r="H61" s="127" t="s">
        <v>6836</v>
      </c>
    </row>
    <row r="62" spans="1:8" x14ac:dyDescent="0.25">
      <c r="A62" s="127" t="s">
        <v>9421</v>
      </c>
      <c r="B62" s="127" t="s">
        <v>7466</v>
      </c>
      <c r="C62" s="128" cm="1">
        <f t="array" ref="C62">IF(ROW() &lt; ROW(INDEX(documents[resource_ID],ROWS(documents[resource_ID]))), COUNTIF(INDEX(documents[resource_ID],1):documents[[#This Row],[resource_ID]],documents[[#This Row],[resource_ID]]), "")</f>
        <v>1</v>
      </c>
      <c r="D62" s="21">
        <v>42031</v>
      </c>
      <c r="E62" s="127" t="s">
        <v>8828</v>
      </c>
      <c r="F62" s="166" t="s">
        <v>8827</v>
      </c>
      <c r="G62" s="127" t="s">
        <v>8826</v>
      </c>
      <c r="H62" s="127" t="s">
        <v>6836</v>
      </c>
    </row>
    <row r="63" spans="1:8" x14ac:dyDescent="0.25">
      <c r="A63" s="127" t="s">
        <v>9422</v>
      </c>
      <c r="B63" s="127" t="s">
        <v>7466</v>
      </c>
      <c r="C63" s="128" cm="1">
        <f t="array" ref="C63">IF(ROW() &lt; ROW(INDEX(documents[resource_ID],ROWS(documents[resource_ID]))), COUNTIF(INDEX(documents[resource_ID],1):documents[[#This Row],[resource_ID]],documents[[#This Row],[resource_ID]]), "")</f>
        <v>1</v>
      </c>
      <c r="D63" s="21">
        <v>42031</v>
      </c>
      <c r="E63" s="127" t="s">
        <v>8828</v>
      </c>
      <c r="F63" s="166" t="s">
        <v>8827</v>
      </c>
      <c r="G63" s="127" t="s">
        <v>8826</v>
      </c>
      <c r="H63" s="127" t="s">
        <v>6836</v>
      </c>
    </row>
    <row r="64" spans="1:8" x14ac:dyDescent="0.25">
      <c r="A64" s="127" t="s">
        <v>9423</v>
      </c>
      <c r="B64" s="127" t="s">
        <v>7466</v>
      </c>
      <c r="C64" s="128" cm="1">
        <f t="array" ref="C64">IF(ROW() &lt; ROW(INDEX(documents[resource_ID],ROWS(documents[resource_ID]))), COUNTIF(INDEX(documents[resource_ID],1):documents[[#This Row],[resource_ID]],documents[[#This Row],[resource_ID]]), "")</f>
        <v>1</v>
      </c>
      <c r="D64" s="21">
        <v>42031</v>
      </c>
      <c r="E64" s="127" t="s">
        <v>8828</v>
      </c>
      <c r="F64" s="166" t="s">
        <v>8827</v>
      </c>
      <c r="G64" s="127" t="s">
        <v>8826</v>
      </c>
      <c r="H64" s="127" t="s">
        <v>6836</v>
      </c>
    </row>
    <row r="65" spans="1:8" x14ac:dyDescent="0.25">
      <c r="A65" s="127" t="s">
        <v>9424</v>
      </c>
      <c r="B65" s="127" t="s">
        <v>7466</v>
      </c>
      <c r="C65" s="128" cm="1">
        <f t="array" ref="C65">IF(ROW() &lt; ROW(INDEX(documents[resource_ID],ROWS(documents[resource_ID]))), COUNTIF(INDEX(documents[resource_ID],1):documents[[#This Row],[resource_ID]],documents[[#This Row],[resource_ID]]), "")</f>
        <v>1</v>
      </c>
      <c r="D65" s="21">
        <v>42031</v>
      </c>
      <c r="E65" s="127" t="s">
        <v>8828</v>
      </c>
      <c r="F65" s="166" t="s">
        <v>8827</v>
      </c>
      <c r="G65" s="127" t="s">
        <v>8826</v>
      </c>
      <c r="H65" s="127" t="s">
        <v>6836</v>
      </c>
    </row>
    <row r="66" spans="1:8" x14ac:dyDescent="0.25">
      <c r="A66" s="127" t="s">
        <v>9434</v>
      </c>
      <c r="B66" s="127" t="s">
        <v>7466</v>
      </c>
      <c r="C66" s="128" cm="1">
        <f t="array" ref="C66">IF(ROW() &lt; ROW(INDEX(documents[resource_ID],ROWS(documents[resource_ID]))), COUNTIF(INDEX(documents[resource_ID],1):documents[[#This Row],[resource_ID]],documents[[#This Row],[resource_ID]]), "")</f>
        <v>1</v>
      </c>
      <c r="D66" s="21">
        <v>41658</v>
      </c>
      <c r="E66" s="127" t="s">
        <v>8833</v>
      </c>
      <c r="F66" s="166" t="s">
        <v>8832</v>
      </c>
      <c r="G66" s="127" t="s">
        <v>8831</v>
      </c>
      <c r="H66" s="127" t="s">
        <v>6836</v>
      </c>
    </row>
    <row r="67" spans="1:8" x14ac:dyDescent="0.25">
      <c r="A67" s="127" t="s">
        <v>9435</v>
      </c>
      <c r="B67" s="127" t="s">
        <v>7466</v>
      </c>
      <c r="C67" s="128" cm="1">
        <f t="array" ref="C67">IF(ROW() &lt; ROW(INDEX(documents[resource_ID],ROWS(documents[resource_ID]))), COUNTIF(INDEX(documents[resource_ID],1):documents[[#This Row],[resource_ID]],documents[[#This Row],[resource_ID]]), "")</f>
        <v>1</v>
      </c>
      <c r="D67" s="21">
        <v>41658</v>
      </c>
      <c r="E67" s="127" t="s">
        <v>8833</v>
      </c>
      <c r="F67" s="166" t="s">
        <v>8832</v>
      </c>
      <c r="G67" s="127" t="s">
        <v>8831</v>
      </c>
      <c r="H67" s="127" t="s">
        <v>6836</v>
      </c>
    </row>
    <row r="68" spans="1:8" x14ac:dyDescent="0.25">
      <c r="A68" s="127" t="s">
        <v>9436</v>
      </c>
      <c r="B68" s="127" t="s">
        <v>7466</v>
      </c>
      <c r="C68" s="128" cm="1">
        <f t="array" ref="C68">IF(ROW() &lt; ROW(INDEX(documents[resource_ID],ROWS(documents[resource_ID]))), COUNTIF(INDEX(documents[resource_ID],1):documents[[#This Row],[resource_ID]],documents[[#This Row],[resource_ID]]), "")</f>
        <v>1</v>
      </c>
      <c r="D68" s="21">
        <v>41658</v>
      </c>
      <c r="E68" s="127" t="s">
        <v>8833</v>
      </c>
      <c r="F68" s="166" t="s">
        <v>8832</v>
      </c>
      <c r="G68" s="127" t="s">
        <v>8831</v>
      </c>
      <c r="H68" s="127" t="s">
        <v>6836</v>
      </c>
    </row>
    <row r="69" spans="1:8" x14ac:dyDescent="0.25">
      <c r="A69" s="127" t="s">
        <v>9448</v>
      </c>
      <c r="B69" s="127" t="s">
        <v>7466</v>
      </c>
      <c r="C69" s="128" cm="1">
        <f t="array" ref="C69">IF(ROW() &lt; ROW(INDEX(documents[resource_ID],ROWS(documents[resource_ID]))), COUNTIF(INDEX(documents[resource_ID],1):documents[[#This Row],[resource_ID]],documents[[#This Row],[resource_ID]]), "")</f>
        <v>1</v>
      </c>
      <c r="D69" s="21">
        <v>40287</v>
      </c>
      <c r="E69" s="127" t="s">
        <v>8830</v>
      </c>
      <c r="F69" s="127"/>
      <c r="G69" s="127" t="s">
        <v>8829</v>
      </c>
      <c r="H69" s="127" t="s">
        <v>6836</v>
      </c>
    </row>
    <row r="70" spans="1:8" x14ac:dyDescent="0.25">
      <c r="A70" s="127" t="s">
        <v>9449</v>
      </c>
      <c r="B70" s="127" t="s">
        <v>7466</v>
      </c>
      <c r="C70" s="128" cm="1">
        <f t="array" ref="C70">IF(ROW() &lt; ROW(INDEX(documents[resource_ID],ROWS(documents[resource_ID]))), COUNTIF(INDEX(documents[resource_ID],1):documents[[#This Row],[resource_ID]],documents[[#This Row],[resource_ID]]), "")</f>
        <v>1</v>
      </c>
      <c r="D70" s="21">
        <v>40287</v>
      </c>
      <c r="E70" s="127" t="s">
        <v>8830</v>
      </c>
      <c r="F70" s="127"/>
      <c r="G70" s="127" t="s">
        <v>8829</v>
      </c>
      <c r="H70" s="127" t="s">
        <v>6836</v>
      </c>
    </row>
    <row r="71" spans="1:8" x14ac:dyDescent="0.25">
      <c r="A71" s="127" t="s">
        <v>9450</v>
      </c>
      <c r="B71" s="127" t="s">
        <v>7466</v>
      </c>
      <c r="C71" s="128" cm="1">
        <f t="array" ref="C71">IF(ROW() &lt; ROW(INDEX(documents[resource_ID],ROWS(documents[resource_ID]))), COUNTIF(INDEX(documents[resource_ID],1):documents[[#This Row],[resource_ID]],documents[[#This Row],[resource_ID]]), "")</f>
        <v>1</v>
      </c>
      <c r="D71" s="21">
        <v>40287</v>
      </c>
      <c r="E71" s="127" t="s">
        <v>8830</v>
      </c>
      <c r="F71" s="127"/>
      <c r="G71" s="127" t="s">
        <v>8829</v>
      </c>
      <c r="H71" s="127" t="s">
        <v>6836</v>
      </c>
    </row>
    <row r="72" spans="1:8" x14ac:dyDescent="0.25">
      <c r="A72" s="127" t="s">
        <v>9451</v>
      </c>
      <c r="B72" s="127" t="s">
        <v>7466</v>
      </c>
      <c r="C72" s="128" cm="1">
        <f t="array" ref="C72">IF(ROW() &lt; ROW(INDEX(documents[resource_ID],ROWS(documents[resource_ID]))), COUNTIF(INDEX(documents[resource_ID],1):documents[[#This Row],[resource_ID]],documents[[#This Row],[resource_ID]]), "")</f>
        <v>1</v>
      </c>
      <c r="D72" s="21">
        <v>40287</v>
      </c>
      <c r="E72" s="127" t="s">
        <v>8830</v>
      </c>
      <c r="F72" s="127"/>
      <c r="G72" s="127" t="s">
        <v>8829</v>
      </c>
      <c r="H72" s="127" t="s">
        <v>6836</v>
      </c>
    </row>
    <row r="73" spans="1:8" x14ac:dyDescent="0.25">
      <c r="A73" s="127" t="s">
        <v>9452</v>
      </c>
      <c r="B73" s="127" t="s">
        <v>7466</v>
      </c>
      <c r="C73" s="128" cm="1">
        <f t="array" ref="C73">IF(ROW() &lt; ROW(INDEX(documents[resource_ID],ROWS(documents[resource_ID]))), COUNTIF(INDEX(documents[resource_ID],1):documents[[#This Row],[resource_ID]],documents[[#This Row],[resource_ID]]), "")</f>
        <v>1</v>
      </c>
      <c r="D73" s="21">
        <v>40287</v>
      </c>
      <c r="E73" s="127" t="s">
        <v>8830</v>
      </c>
      <c r="F73" s="127"/>
      <c r="G73" s="127" t="s">
        <v>8829</v>
      </c>
      <c r="H73" s="127" t="s">
        <v>6836</v>
      </c>
    </row>
    <row r="74" spans="1:8" x14ac:dyDescent="0.25">
      <c r="A74" s="127" t="s">
        <v>9453</v>
      </c>
      <c r="B74" s="127" t="s">
        <v>7466</v>
      </c>
      <c r="C74" s="128" cm="1">
        <f t="array" ref="C74">IF(ROW() &lt; ROW(INDEX(documents[resource_ID],ROWS(documents[resource_ID]))), COUNTIF(INDEX(documents[resource_ID],1):documents[[#This Row],[resource_ID]],documents[[#This Row],[resource_ID]]), "")</f>
        <v>1</v>
      </c>
      <c r="D74" s="21">
        <v>40287</v>
      </c>
      <c r="E74" s="127" t="s">
        <v>8830</v>
      </c>
      <c r="F74" s="127"/>
      <c r="G74" s="127" t="s">
        <v>8829</v>
      </c>
      <c r="H74" s="127" t="s">
        <v>6836</v>
      </c>
    </row>
    <row r="75" spans="1:8" x14ac:dyDescent="0.25">
      <c r="A75" s="127" t="s">
        <v>9454</v>
      </c>
      <c r="B75" s="127" t="s">
        <v>7466</v>
      </c>
      <c r="C75" s="128" cm="1">
        <f t="array" ref="C75">IF(ROW() &lt; ROW(INDEX(documents[resource_ID],ROWS(documents[resource_ID]))), COUNTIF(INDEX(documents[resource_ID],1):documents[[#This Row],[resource_ID]],documents[[#This Row],[resource_ID]]), "")</f>
        <v>1</v>
      </c>
      <c r="D75" s="21">
        <v>40287</v>
      </c>
      <c r="E75" s="127" t="s">
        <v>8830</v>
      </c>
      <c r="F75" s="127"/>
      <c r="G75" s="127" t="s">
        <v>8829</v>
      </c>
      <c r="H75" s="127" t="s">
        <v>6836</v>
      </c>
    </row>
    <row r="76" spans="1:8" x14ac:dyDescent="0.25">
      <c r="A76" s="127" t="s">
        <v>9455</v>
      </c>
      <c r="B76" s="127" t="s">
        <v>7466</v>
      </c>
      <c r="C76" s="128" cm="1">
        <f t="array" ref="C76">IF(ROW() &lt; ROW(INDEX(documents[resource_ID],ROWS(documents[resource_ID]))), COUNTIF(INDEX(documents[resource_ID],1):documents[[#This Row],[resource_ID]],documents[[#This Row],[resource_ID]]), "")</f>
        <v>1</v>
      </c>
      <c r="D76" s="21">
        <v>40287</v>
      </c>
      <c r="E76" s="127" t="s">
        <v>8830</v>
      </c>
      <c r="F76" s="127"/>
      <c r="G76" s="127" t="s">
        <v>8829</v>
      </c>
      <c r="H76" s="127" t="s">
        <v>6836</v>
      </c>
    </row>
    <row r="77" spans="1:8" x14ac:dyDescent="0.25">
      <c r="A77" s="127" t="s">
        <v>9456</v>
      </c>
      <c r="B77" s="127" t="s">
        <v>7466</v>
      </c>
      <c r="C77" s="128" cm="1">
        <f t="array" ref="C77">IF(ROW() &lt; ROW(INDEX(documents[resource_ID],ROWS(documents[resource_ID]))), COUNTIF(INDEX(documents[resource_ID],1):documents[[#This Row],[resource_ID]],documents[[#This Row],[resource_ID]]), "")</f>
        <v>1</v>
      </c>
      <c r="D77" s="21">
        <v>40287</v>
      </c>
      <c r="E77" s="127" t="s">
        <v>8830</v>
      </c>
      <c r="F77" s="127"/>
      <c r="G77" s="127" t="s">
        <v>8829</v>
      </c>
      <c r="H77" s="127" t="s">
        <v>6836</v>
      </c>
    </row>
    <row r="78" spans="1:8" x14ac:dyDescent="0.25">
      <c r="A78" s="127" t="s">
        <v>9457</v>
      </c>
      <c r="B78" s="127" t="s">
        <v>7466</v>
      </c>
      <c r="C78" s="128" cm="1">
        <f t="array" ref="C78">IF(ROW() &lt; ROW(INDEX(documents[resource_ID],ROWS(documents[resource_ID]))), COUNTIF(INDEX(documents[resource_ID],1):documents[[#This Row],[resource_ID]],documents[[#This Row],[resource_ID]]), "")</f>
        <v>1</v>
      </c>
      <c r="D78" s="21">
        <v>40287</v>
      </c>
      <c r="E78" s="127" t="s">
        <v>8830</v>
      </c>
      <c r="F78" s="127"/>
      <c r="G78" s="127" t="s">
        <v>8829</v>
      </c>
      <c r="H78" s="127" t="s">
        <v>6836</v>
      </c>
    </row>
    <row r="79" spans="1:8" x14ac:dyDescent="0.25">
      <c r="A79" s="127" t="s">
        <v>9458</v>
      </c>
      <c r="B79" s="127" t="s">
        <v>7466</v>
      </c>
      <c r="C79" s="128" cm="1">
        <f t="array" ref="C79">IF(ROW() &lt; ROW(INDEX(documents[resource_ID],ROWS(documents[resource_ID]))), COUNTIF(INDEX(documents[resource_ID],1):documents[[#This Row],[resource_ID]],documents[[#This Row],[resource_ID]]), "")</f>
        <v>1</v>
      </c>
      <c r="D79" s="21">
        <v>40287</v>
      </c>
      <c r="E79" s="127" t="s">
        <v>8830</v>
      </c>
      <c r="F79" s="127"/>
      <c r="G79" s="127" t="s">
        <v>8829</v>
      </c>
      <c r="H79" s="127" t="s">
        <v>6836</v>
      </c>
    </row>
    <row r="80" spans="1:8" x14ac:dyDescent="0.25">
      <c r="A80" s="127" t="s">
        <v>9459</v>
      </c>
      <c r="B80" s="127" t="s">
        <v>7466</v>
      </c>
      <c r="C80" s="128" cm="1">
        <f t="array" ref="C80">IF(ROW() &lt; ROW(INDEX(documents[resource_ID],ROWS(documents[resource_ID]))), COUNTIF(INDEX(documents[resource_ID],1):documents[[#This Row],[resource_ID]],documents[[#This Row],[resource_ID]]), "")</f>
        <v>1</v>
      </c>
      <c r="D80" s="21">
        <v>40287</v>
      </c>
      <c r="E80" s="127" t="s">
        <v>8830</v>
      </c>
      <c r="F80" s="127"/>
      <c r="G80" s="127" t="s">
        <v>8829</v>
      </c>
      <c r="H80" s="127" t="s">
        <v>6836</v>
      </c>
    </row>
    <row r="81" spans="1:8" x14ac:dyDescent="0.25">
      <c r="A81" s="127" t="s">
        <v>9460</v>
      </c>
      <c r="B81" s="127" t="s">
        <v>7466</v>
      </c>
      <c r="C81" s="128" cm="1">
        <f t="array" ref="C81">IF(ROW() &lt; ROW(INDEX(documents[resource_ID],ROWS(documents[resource_ID]))), COUNTIF(INDEX(documents[resource_ID],1):documents[[#This Row],[resource_ID]],documents[[#This Row],[resource_ID]]), "")</f>
        <v>1</v>
      </c>
      <c r="D81" s="21">
        <v>40287</v>
      </c>
      <c r="E81" s="127" t="s">
        <v>8830</v>
      </c>
      <c r="F81" s="127"/>
      <c r="G81" s="127" t="s">
        <v>8829</v>
      </c>
      <c r="H81" s="127" t="s">
        <v>6836</v>
      </c>
    </row>
    <row r="82" spans="1:8" x14ac:dyDescent="0.25">
      <c r="A82" s="127" t="s">
        <v>9461</v>
      </c>
      <c r="B82" s="127" t="s">
        <v>7466</v>
      </c>
      <c r="C82" s="128" cm="1">
        <f t="array" ref="C82">IF(ROW() &lt; ROW(INDEX(documents[resource_ID],ROWS(documents[resource_ID]))), COUNTIF(INDEX(documents[resource_ID],1):documents[[#This Row],[resource_ID]],documents[[#This Row],[resource_ID]]), "")</f>
        <v>1</v>
      </c>
      <c r="D82" s="21">
        <v>40287</v>
      </c>
      <c r="E82" s="127" t="s">
        <v>8830</v>
      </c>
      <c r="F82" s="127"/>
      <c r="G82" s="127" t="s">
        <v>8829</v>
      </c>
      <c r="H82" s="127" t="s">
        <v>6836</v>
      </c>
    </row>
    <row r="83" spans="1:8" x14ac:dyDescent="0.25">
      <c r="A83" s="127" t="s">
        <v>9462</v>
      </c>
      <c r="B83" s="127" t="s">
        <v>7466</v>
      </c>
      <c r="C83" s="128" cm="1">
        <f t="array" ref="C83">IF(ROW() &lt; ROW(INDEX(documents[resource_ID],ROWS(documents[resource_ID]))), COUNTIF(INDEX(documents[resource_ID],1):documents[[#This Row],[resource_ID]],documents[[#This Row],[resource_ID]]), "")</f>
        <v>1</v>
      </c>
      <c r="D83" s="21">
        <v>40287</v>
      </c>
      <c r="E83" s="127" t="s">
        <v>8830</v>
      </c>
      <c r="F83" s="127"/>
      <c r="G83" s="127" t="s">
        <v>8829</v>
      </c>
      <c r="H83" s="127" t="s">
        <v>6836</v>
      </c>
    </row>
    <row r="84" spans="1:8" x14ac:dyDescent="0.25">
      <c r="A84" s="127" t="s">
        <v>9463</v>
      </c>
      <c r="B84" s="127" t="s">
        <v>7466</v>
      </c>
      <c r="C84" s="128" cm="1">
        <f t="array" ref="C84">IF(ROW() &lt; ROW(INDEX(documents[resource_ID],ROWS(documents[resource_ID]))), COUNTIF(INDEX(documents[resource_ID],1):documents[[#This Row],[resource_ID]],documents[[#This Row],[resource_ID]]), "")</f>
        <v>1</v>
      </c>
      <c r="D84" s="21">
        <v>40287</v>
      </c>
      <c r="E84" s="127" t="s">
        <v>8830</v>
      </c>
      <c r="F84" s="127"/>
      <c r="G84" s="127" t="s">
        <v>8829</v>
      </c>
      <c r="H84" s="127" t="s">
        <v>6836</v>
      </c>
    </row>
    <row r="85" spans="1:8" x14ac:dyDescent="0.25">
      <c r="A85" s="127" t="s">
        <v>9469</v>
      </c>
      <c r="B85" s="127" t="s">
        <v>7466</v>
      </c>
      <c r="C85" s="128" cm="1">
        <f t="array" ref="C85">IF(ROW() &lt; ROW(INDEX(documents[resource_ID],ROWS(documents[resource_ID]))), COUNTIF(INDEX(documents[resource_ID],1):documents[[#This Row],[resource_ID]],documents[[#This Row],[resource_ID]]), "")</f>
        <v>1</v>
      </c>
      <c r="D85" s="21">
        <v>44733</v>
      </c>
      <c r="E85" s="127" t="s">
        <v>9182</v>
      </c>
      <c r="F85" s="166" t="s">
        <v>9181</v>
      </c>
      <c r="G85" s="127" t="s">
        <v>9183</v>
      </c>
      <c r="H85" s="127" t="s">
        <v>6836</v>
      </c>
    </row>
    <row r="86" spans="1:8" x14ac:dyDescent="0.25">
      <c r="A86" s="127" t="s">
        <v>9470</v>
      </c>
      <c r="B86" s="127" t="s">
        <v>7466</v>
      </c>
      <c r="C86" s="128" cm="1">
        <f t="array" ref="C86">IF(ROW() &lt; ROW(INDEX(documents[resource_ID],ROWS(documents[resource_ID]))), COUNTIF(INDEX(documents[resource_ID],1):documents[[#This Row],[resource_ID]],documents[[#This Row],[resource_ID]]), "")</f>
        <v>1</v>
      </c>
      <c r="D86" s="21">
        <v>44733</v>
      </c>
      <c r="E86" s="127" t="s">
        <v>9182</v>
      </c>
      <c r="F86" s="166" t="s">
        <v>9181</v>
      </c>
      <c r="G86" s="127" t="s">
        <v>9183</v>
      </c>
      <c r="H86" s="127" t="s">
        <v>6836</v>
      </c>
    </row>
    <row r="87" spans="1:8" x14ac:dyDescent="0.25">
      <c r="A87" s="127" t="s">
        <v>9471</v>
      </c>
      <c r="B87" s="127" t="s">
        <v>7466</v>
      </c>
      <c r="C87" s="128" cm="1">
        <f t="array" ref="C87">IF(ROW() &lt; ROW(INDEX(documents[resource_ID],ROWS(documents[resource_ID]))), COUNTIF(INDEX(documents[resource_ID],1):documents[[#This Row],[resource_ID]],documents[[#This Row],[resource_ID]]), "")</f>
        <v>1</v>
      </c>
      <c r="D87" s="21">
        <v>44733</v>
      </c>
      <c r="E87" s="127" t="s">
        <v>9182</v>
      </c>
      <c r="F87" s="166" t="s">
        <v>9181</v>
      </c>
      <c r="G87" s="127" t="s">
        <v>9183</v>
      </c>
      <c r="H87" s="127" t="s">
        <v>6836</v>
      </c>
    </row>
    <row r="88" spans="1:8" x14ac:dyDescent="0.25">
      <c r="A88" s="127" t="s">
        <v>9472</v>
      </c>
      <c r="B88" s="127" t="s">
        <v>7466</v>
      </c>
      <c r="C88" s="128" cm="1">
        <f t="array" ref="C88">IF(ROW() &lt; ROW(INDEX(documents[resource_ID],ROWS(documents[resource_ID]))), COUNTIF(INDEX(documents[resource_ID],1):documents[[#This Row],[resource_ID]],documents[[#This Row],[resource_ID]]), "")</f>
        <v>1</v>
      </c>
      <c r="D88" s="21">
        <v>44733</v>
      </c>
      <c r="E88" s="127" t="s">
        <v>9182</v>
      </c>
      <c r="F88" s="166" t="s">
        <v>9181</v>
      </c>
      <c r="G88" s="127" t="s">
        <v>9183</v>
      </c>
      <c r="H88" s="127" t="s">
        <v>6836</v>
      </c>
    </row>
    <row r="89" spans="1:8" x14ac:dyDescent="0.25">
      <c r="A89" s="127" t="s">
        <v>9473</v>
      </c>
      <c r="B89" s="127" t="s">
        <v>7466</v>
      </c>
      <c r="C89" s="128" cm="1">
        <f t="array" ref="C89">IF(ROW() &lt; ROW(INDEX(documents[resource_ID],ROWS(documents[resource_ID]))), COUNTIF(INDEX(documents[resource_ID],1):documents[[#This Row],[resource_ID]],documents[[#This Row],[resource_ID]]), "")</f>
        <v>1</v>
      </c>
      <c r="D89" s="21">
        <v>44733</v>
      </c>
      <c r="E89" s="127" t="s">
        <v>9182</v>
      </c>
      <c r="F89" s="166" t="s">
        <v>9181</v>
      </c>
      <c r="G89" s="127" t="s">
        <v>9183</v>
      </c>
      <c r="H89" s="127" t="s">
        <v>6836</v>
      </c>
    </row>
    <row r="90" spans="1:8" x14ac:dyDescent="0.25">
      <c r="A90" s="127" t="s">
        <v>9474</v>
      </c>
      <c r="B90" s="127" t="s">
        <v>7466</v>
      </c>
      <c r="C90" s="128" cm="1">
        <f t="array" ref="C90">IF(ROW() &lt; ROW(INDEX(documents[resource_ID],ROWS(documents[resource_ID]))), COUNTIF(INDEX(documents[resource_ID],1):documents[[#This Row],[resource_ID]],documents[[#This Row],[resource_ID]]), "")</f>
        <v>1</v>
      </c>
      <c r="D90" s="21">
        <v>44733</v>
      </c>
      <c r="E90" s="127" t="s">
        <v>9182</v>
      </c>
      <c r="F90" s="166" t="s">
        <v>9181</v>
      </c>
      <c r="G90" s="127" t="s">
        <v>9183</v>
      </c>
      <c r="H90" s="127" t="s">
        <v>6836</v>
      </c>
    </row>
    <row r="91" spans="1:8" x14ac:dyDescent="0.25">
      <c r="A91" s="127" t="s">
        <v>9500</v>
      </c>
      <c r="B91" s="127" t="s">
        <v>7466</v>
      </c>
      <c r="C91" s="128" cm="1">
        <f t="array" ref="C91">IF(ROW() &lt; ROW(INDEX(documents[resource_ID],ROWS(documents[resource_ID]))), COUNTIF(INDEX(documents[resource_ID],1):documents[[#This Row],[resource_ID]],documents[[#This Row],[resource_ID]]), "")</f>
        <v>1</v>
      </c>
      <c r="D91" s="21"/>
      <c r="E91" s="127" t="s">
        <v>9191</v>
      </c>
      <c r="F91" s="166" t="s">
        <v>9190</v>
      </c>
      <c r="G91" s="127" t="s">
        <v>9189</v>
      </c>
      <c r="H91" s="127"/>
    </row>
    <row r="92" spans="1:8" x14ac:dyDescent="0.25">
      <c r="A92" s="127" t="s">
        <v>9501</v>
      </c>
      <c r="B92" s="127" t="s">
        <v>7466</v>
      </c>
      <c r="C92" s="128" cm="1">
        <f t="array" ref="C92">IF(ROW() &lt; ROW(INDEX(documents[resource_ID],ROWS(documents[resource_ID]))), COUNTIF(INDEX(documents[resource_ID],1):documents[[#This Row],[resource_ID]],documents[[#This Row],[resource_ID]]), "")</f>
        <v>1</v>
      </c>
      <c r="D92" s="21"/>
      <c r="E92" s="127" t="s">
        <v>9191</v>
      </c>
      <c r="F92" s="166" t="s">
        <v>9190</v>
      </c>
      <c r="G92" s="127" t="s">
        <v>9189</v>
      </c>
      <c r="H92" s="127"/>
    </row>
    <row r="93" spans="1:8" x14ac:dyDescent="0.25">
      <c r="A93" s="127" t="s">
        <v>9502</v>
      </c>
      <c r="B93" s="127" t="s">
        <v>7466</v>
      </c>
      <c r="C93" s="128" cm="1">
        <f t="array" ref="C93">IF(ROW() &lt; ROW(INDEX(documents[resource_ID],ROWS(documents[resource_ID]))), COUNTIF(INDEX(documents[resource_ID],1):documents[[#This Row],[resource_ID]],documents[[#This Row],[resource_ID]]), "")</f>
        <v>1</v>
      </c>
      <c r="D93" s="21"/>
      <c r="E93" s="127" t="s">
        <v>9191</v>
      </c>
      <c r="F93" s="166" t="s">
        <v>9190</v>
      </c>
      <c r="G93" s="127" t="s">
        <v>9189</v>
      </c>
      <c r="H93" s="127"/>
    </row>
    <row r="94" spans="1:8" x14ac:dyDescent="0.25">
      <c r="A94" s="127" t="s">
        <v>9503</v>
      </c>
      <c r="B94" s="127" t="s">
        <v>7466</v>
      </c>
      <c r="C94" s="128" cm="1">
        <f t="array" ref="C94">IF(ROW() &lt; ROW(INDEX(documents[resource_ID],ROWS(documents[resource_ID]))), COUNTIF(INDEX(documents[resource_ID],1):documents[[#This Row],[resource_ID]],documents[[#This Row],[resource_ID]]), "")</f>
        <v>1</v>
      </c>
      <c r="D94" s="21"/>
      <c r="E94" s="127" t="s">
        <v>9191</v>
      </c>
      <c r="F94" s="166" t="s">
        <v>9190</v>
      </c>
      <c r="G94" s="127" t="s">
        <v>9189</v>
      </c>
      <c r="H94" s="127"/>
    </row>
    <row r="95" spans="1:8" x14ac:dyDescent="0.25">
      <c r="A95" s="127" t="s">
        <v>9504</v>
      </c>
      <c r="B95" s="127" t="s">
        <v>7466</v>
      </c>
      <c r="C95" s="128" cm="1">
        <f t="array" ref="C95">IF(ROW() &lt; ROW(INDEX(documents[resource_ID],ROWS(documents[resource_ID]))), COUNTIF(INDEX(documents[resource_ID],1):documents[[#This Row],[resource_ID]],documents[[#This Row],[resource_ID]]), "")</f>
        <v>1</v>
      </c>
      <c r="D95" s="21"/>
      <c r="E95" s="127" t="s">
        <v>9191</v>
      </c>
      <c r="F95" s="166" t="s">
        <v>9190</v>
      </c>
      <c r="G95" s="127" t="s">
        <v>9189</v>
      </c>
      <c r="H95" s="127"/>
    </row>
    <row r="96" spans="1:8" x14ac:dyDescent="0.25">
      <c r="A96" s="127" t="s">
        <v>9505</v>
      </c>
      <c r="B96" s="127" t="s">
        <v>7466</v>
      </c>
      <c r="C96" s="128" cm="1">
        <f t="array" ref="C96">IF(ROW() &lt; ROW(INDEX(documents[resource_ID],ROWS(documents[resource_ID]))), COUNTIF(INDEX(documents[resource_ID],1):documents[[#This Row],[resource_ID]],documents[[#This Row],[resource_ID]]), "")</f>
        <v>1</v>
      </c>
      <c r="D96" s="21"/>
      <c r="E96" s="127" t="s">
        <v>9191</v>
      </c>
      <c r="F96" s="166" t="s">
        <v>9190</v>
      </c>
      <c r="G96" s="127" t="s">
        <v>9189</v>
      </c>
      <c r="H96" s="127"/>
    </row>
    <row r="97" spans="1:8" x14ac:dyDescent="0.25">
      <c r="A97" s="127" t="s">
        <v>9506</v>
      </c>
      <c r="B97" s="127" t="s">
        <v>7466</v>
      </c>
      <c r="C97" s="128" cm="1">
        <f t="array" ref="C97">IF(ROW() &lt; ROW(INDEX(documents[resource_ID],ROWS(documents[resource_ID]))), COUNTIF(INDEX(documents[resource_ID],1):documents[[#This Row],[resource_ID]],documents[[#This Row],[resource_ID]]), "")</f>
        <v>1</v>
      </c>
      <c r="D97" s="21"/>
      <c r="E97" s="127" t="s">
        <v>9191</v>
      </c>
      <c r="F97" s="166" t="s">
        <v>9190</v>
      </c>
      <c r="G97" s="127" t="s">
        <v>9189</v>
      </c>
      <c r="H97" s="127"/>
    </row>
    <row r="98" spans="1:8" x14ac:dyDescent="0.25">
      <c r="A98" s="127" t="s">
        <v>9507</v>
      </c>
      <c r="B98" s="127" t="s">
        <v>7466</v>
      </c>
      <c r="C98" s="128" cm="1">
        <f t="array" ref="C98">IF(ROW() &lt; ROW(INDEX(documents[resource_ID],ROWS(documents[resource_ID]))), COUNTIF(INDEX(documents[resource_ID],1):documents[[#This Row],[resource_ID]],documents[[#This Row],[resource_ID]]), "")</f>
        <v>1</v>
      </c>
      <c r="D98" s="21"/>
      <c r="E98" s="127" t="s">
        <v>9191</v>
      </c>
      <c r="F98" s="166" t="s">
        <v>9190</v>
      </c>
      <c r="G98" s="127" t="s">
        <v>9189</v>
      </c>
      <c r="H98" s="127"/>
    </row>
    <row r="99" spans="1:8" x14ac:dyDescent="0.25">
      <c r="A99" s="127" t="s">
        <v>9508</v>
      </c>
      <c r="B99" s="127" t="s">
        <v>7466</v>
      </c>
      <c r="C99" s="128" cm="1">
        <f t="array" ref="C99">IF(ROW() &lt; ROW(INDEX(documents[resource_ID],ROWS(documents[resource_ID]))), COUNTIF(INDEX(documents[resource_ID],1):documents[[#This Row],[resource_ID]],documents[[#This Row],[resource_ID]]), "")</f>
        <v>1</v>
      </c>
      <c r="D99" s="21"/>
      <c r="E99" s="127" t="s">
        <v>9191</v>
      </c>
      <c r="F99" s="166" t="s">
        <v>9190</v>
      </c>
      <c r="G99" s="127" t="s">
        <v>9189</v>
      </c>
      <c r="H99" s="127"/>
    </row>
    <row r="100" spans="1:8" x14ac:dyDescent="0.25">
      <c r="A100" s="127" t="s">
        <v>9509</v>
      </c>
      <c r="B100" s="127" t="s">
        <v>7466</v>
      </c>
      <c r="C100" s="128" cm="1">
        <f t="array" ref="C100">IF(ROW() &lt; ROW(INDEX(documents[resource_ID],ROWS(documents[resource_ID]))), COUNTIF(INDEX(documents[resource_ID],1):documents[[#This Row],[resource_ID]],documents[[#This Row],[resource_ID]]), "")</f>
        <v>1</v>
      </c>
      <c r="D100" s="21"/>
      <c r="E100" s="127" t="s">
        <v>9191</v>
      </c>
      <c r="F100" s="166" t="s">
        <v>9190</v>
      </c>
      <c r="G100" s="127" t="s">
        <v>9189</v>
      </c>
      <c r="H100" s="127"/>
    </row>
    <row r="101" spans="1:8" x14ac:dyDescent="0.25">
      <c r="A101" s="127" t="s">
        <v>9510</v>
      </c>
      <c r="B101" s="127" t="s">
        <v>7466</v>
      </c>
      <c r="C101" s="128" cm="1">
        <f t="array" ref="C101">IF(ROW() &lt; ROW(INDEX(documents[resource_ID],ROWS(documents[resource_ID]))), COUNTIF(INDEX(documents[resource_ID],1):documents[[#This Row],[resource_ID]],documents[[#This Row],[resource_ID]]), "")</f>
        <v>1</v>
      </c>
      <c r="D101" s="21"/>
      <c r="E101" s="127" t="s">
        <v>9191</v>
      </c>
      <c r="F101" s="166" t="s">
        <v>9190</v>
      </c>
      <c r="G101" s="127" t="s">
        <v>9189</v>
      </c>
      <c r="H101" s="127"/>
    </row>
    <row r="102" spans="1:8" x14ac:dyDescent="0.25">
      <c r="A102" s="127" t="s">
        <v>9511</v>
      </c>
      <c r="B102" s="127" t="s">
        <v>7466</v>
      </c>
      <c r="C102" s="128" cm="1">
        <f t="array" ref="C102">IF(ROW() &lt; ROW(INDEX(documents[resource_ID],ROWS(documents[resource_ID]))), COUNTIF(INDEX(documents[resource_ID],1):documents[[#This Row],[resource_ID]],documents[[#This Row],[resource_ID]]), "")</f>
        <v>1</v>
      </c>
      <c r="D102" s="21"/>
      <c r="E102" s="127" t="s">
        <v>9191</v>
      </c>
      <c r="F102" s="166" t="s">
        <v>9190</v>
      </c>
      <c r="G102" s="127" t="s">
        <v>9189</v>
      </c>
      <c r="H102" s="127"/>
    </row>
    <row r="103" spans="1:8" x14ac:dyDescent="0.25">
      <c r="A103" s="127" t="s">
        <v>9512</v>
      </c>
      <c r="B103" s="127" t="s">
        <v>7466</v>
      </c>
      <c r="C103" s="128" cm="1">
        <f t="array" ref="C103">IF(ROW() &lt; ROW(INDEX(documents[resource_ID],ROWS(documents[resource_ID]))), COUNTIF(INDEX(documents[resource_ID],1):documents[[#This Row],[resource_ID]],documents[[#This Row],[resource_ID]]), "")</f>
        <v>1</v>
      </c>
      <c r="D103" s="21"/>
      <c r="E103" s="127" t="s">
        <v>9191</v>
      </c>
      <c r="F103" s="166" t="s">
        <v>9190</v>
      </c>
      <c r="G103" s="127" t="s">
        <v>9189</v>
      </c>
      <c r="H103" s="127"/>
    </row>
    <row r="104" spans="1:8" x14ac:dyDescent="0.25">
      <c r="A104" s="127" t="s">
        <v>9513</v>
      </c>
      <c r="B104" s="127" t="s">
        <v>7466</v>
      </c>
      <c r="C104" s="128" cm="1">
        <f t="array" ref="C104">IF(ROW() &lt; ROW(INDEX(documents[resource_ID],ROWS(documents[resource_ID]))), COUNTIF(INDEX(documents[resource_ID],1):documents[[#This Row],[resource_ID]],documents[[#This Row],[resource_ID]]), "")</f>
        <v>1</v>
      </c>
      <c r="D104" s="21"/>
      <c r="E104" s="127" t="s">
        <v>9191</v>
      </c>
      <c r="F104" s="166" t="s">
        <v>9190</v>
      </c>
      <c r="G104" s="127" t="s">
        <v>9189</v>
      </c>
      <c r="H104" s="127"/>
    </row>
    <row r="105" spans="1:8" x14ac:dyDescent="0.25">
      <c r="A105" s="127" t="s">
        <v>9514</v>
      </c>
      <c r="B105" s="127" t="s">
        <v>7466</v>
      </c>
      <c r="C105" s="128" cm="1">
        <f t="array" ref="C105">IF(ROW() &lt; ROW(INDEX(documents[resource_ID],ROWS(documents[resource_ID]))), COUNTIF(INDEX(documents[resource_ID],1):documents[[#This Row],[resource_ID]],documents[[#This Row],[resource_ID]]), "")</f>
        <v>1</v>
      </c>
      <c r="D105" s="21"/>
      <c r="E105" s="127" t="s">
        <v>9191</v>
      </c>
      <c r="F105" s="166" t="s">
        <v>9190</v>
      </c>
      <c r="G105" s="127" t="s">
        <v>9189</v>
      </c>
      <c r="H105" s="127"/>
    </row>
    <row r="106" spans="1:8" x14ac:dyDescent="0.25">
      <c r="A106" s="127" t="s">
        <v>9515</v>
      </c>
      <c r="B106" s="127" t="s">
        <v>7466</v>
      </c>
      <c r="C106" s="128" cm="1">
        <f t="array" ref="C106">IF(ROW() &lt; ROW(INDEX(documents[resource_ID],ROWS(documents[resource_ID]))), COUNTIF(INDEX(documents[resource_ID],1):documents[[#This Row],[resource_ID]],documents[[#This Row],[resource_ID]]), "")</f>
        <v>1</v>
      </c>
      <c r="D106" s="21"/>
      <c r="E106" s="127" t="s">
        <v>9191</v>
      </c>
      <c r="F106" s="166" t="s">
        <v>9190</v>
      </c>
      <c r="G106" s="127" t="s">
        <v>9189</v>
      </c>
      <c r="H106" s="127"/>
    </row>
    <row r="107" spans="1:8" x14ac:dyDescent="0.25">
      <c r="A107" s="127" t="s">
        <v>9516</v>
      </c>
      <c r="B107" s="127" t="s">
        <v>7466</v>
      </c>
      <c r="C107" s="128" cm="1">
        <f t="array" ref="C107">IF(ROW() &lt; ROW(INDEX(documents[resource_ID],ROWS(documents[resource_ID]))), COUNTIF(INDEX(documents[resource_ID],1):documents[[#This Row],[resource_ID]],documents[[#This Row],[resource_ID]]), "")</f>
        <v>1</v>
      </c>
      <c r="D107" s="21"/>
      <c r="E107" s="127" t="s">
        <v>9191</v>
      </c>
      <c r="F107" s="166" t="s">
        <v>9190</v>
      </c>
      <c r="G107" s="127" t="s">
        <v>9189</v>
      </c>
      <c r="H107" s="127"/>
    </row>
    <row r="108" spans="1:8" x14ac:dyDescent="0.25">
      <c r="A108" s="127" t="s">
        <v>9517</v>
      </c>
      <c r="B108" s="127" t="s">
        <v>7466</v>
      </c>
      <c r="C108" s="128" cm="1">
        <f t="array" ref="C108">IF(ROW() &lt; ROW(INDEX(documents[resource_ID],ROWS(documents[resource_ID]))), COUNTIF(INDEX(documents[resource_ID],1):documents[[#This Row],[resource_ID]],documents[[#This Row],[resource_ID]]), "")</f>
        <v>1</v>
      </c>
      <c r="D108" s="21"/>
      <c r="E108" s="127" t="s">
        <v>9191</v>
      </c>
      <c r="F108" s="166" t="s">
        <v>9190</v>
      </c>
      <c r="G108" s="127" t="s">
        <v>9189</v>
      </c>
      <c r="H108" s="127"/>
    </row>
    <row r="109" spans="1:8" x14ac:dyDescent="0.25">
      <c r="A109" s="127" t="s">
        <v>9518</v>
      </c>
      <c r="B109" s="127" t="s">
        <v>7466</v>
      </c>
      <c r="C109" s="128" cm="1">
        <f t="array" ref="C109">IF(ROW() &lt; ROW(INDEX(documents[resource_ID],ROWS(documents[resource_ID]))), COUNTIF(INDEX(documents[resource_ID],1):documents[[#This Row],[resource_ID]],documents[[#This Row],[resource_ID]]), "")</f>
        <v>1</v>
      </c>
      <c r="D109" s="21"/>
      <c r="E109" s="127" t="s">
        <v>9191</v>
      </c>
      <c r="F109" s="166" t="s">
        <v>9190</v>
      </c>
      <c r="G109" s="127" t="s">
        <v>9189</v>
      </c>
      <c r="H109" s="127"/>
    </row>
    <row r="110" spans="1:8" x14ac:dyDescent="0.25">
      <c r="A110" s="127" t="s">
        <v>9519</v>
      </c>
      <c r="B110" s="127" t="s">
        <v>7466</v>
      </c>
      <c r="C110" s="128" cm="1">
        <f t="array" ref="C110">IF(ROW() &lt; ROW(INDEX(documents[resource_ID],ROWS(documents[resource_ID]))), COUNTIF(INDEX(documents[resource_ID],1):documents[[#This Row],[resource_ID]],documents[[#This Row],[resource_ID]]), "")</f>
        <v>1</v>
      </c>
      <c r="D110" s="21"/>
      <c r="E110" s="127" t="s">
        <v>9191</v>
      </c>
      <c r="F110" s="166" t="s">
        <v>9190</v>
      </c>
      <c r="G110" s="127" t="s">
        <v>9189</v>
      </c>
      <c r="H110" s="127"/>
    </row>
    <row r="111" spans="1:8" x14ac:dyDescent="0.25">
      <c r="A111" s="127" t="s">
        <v>9520</v>
      </c>
      <c r="B111" s="127" t="s">
        <v>7466</v>
      </c>
      <c r="C111" s="128" cm="1">
        <f t="array" ref="C111">IF(ROW() &lt; ROW(INDEX(documents[resource_ID],ROWS(documents[resource_ID]))), COUNTIF(INDEX(documents[resource_ID],1):documents[[#This Row],[resource_ID]],documents[[#This Row],[resource_ID]]), "")</f>
        <v>1</v>
      </c>
      <c r="D111" s="21"/>
      <c r="E111" s="127" t="s">
        <v>9191</v>
      </c>
      <c r="F111" s="166" t="s">
        <v>9190</v>
      </c>
      <c r="G111" s="127" t="s">
        <v>9189</v>
      </c>
      <c r="H111" s="127"/>
    </row>
    <row r="112" spans="1:8" x14ac:dyDescent="0.25">
      <c r="A112" s="127" t="s">
        <v>9521</v>
      </c>
      <c r="B112" s="127" t="s">
        <v>7466</v>
      </c>
      <c r="C112" s="128" cm="1">
        <f t="array" ref="C112">IF(ROW() &lt; ROW(INDEX(documents[resource_ID],ROWS(documents[resource_ID]))), COUNTIF(INDEX(documents[resource_ID],1):documents[[#This Row],[resource_ID]],documents[[#This Row],[resource_ID]]), "")</f>
        <v>1</v>
      </c>
      <c r="D112" s="21"/>
      <c r="E112" s="127" t="s">
        <v>9191</v>
      </c>
      <c r="F112" s="166" t="s">
        <v>9190</v>
      </c>
      <c r="G112" s="127" t="s">
        <v>9189</v>
      </c>
      <c r="H112" s="127"/>
    </row>
    <row r="113" spans="1:8" x14ac:dyDescent="0.25">
      <c r="A113" s="127" t="s">
        <v>9522</v>
      </c>
      <c r="B113" s="127" t="s">
        <v>7466</v>
      </c>
      <c r="C113" s="128" cm="1">
        <f t="array" ref="C113">IF(ROW() &lt; ROW(INDEX(documents[resource_ID],ROWS(documents[resource_ID]))), COUNTIF(INDEX(documents[resource_ID],1):documents[[#This Row],[resource_ID]],documents[[#This Row],[resource_ID]]), "")</f>
        <v>1</v>
      </c>
      <c r="D113" s="21"/>
      <c r="E113" s="127" t="s">
        <v>9191</v>
      </c>
      <c r="F113" s="166" t="s">
        <v>9190</v>
      </c>
      <c r="G113" s="127" t="s">
        <v>9189</v>
      </c>
      <c r="H113" s="127"/>
    </row>
    <row r="114" spans="1:8" x14ac:dyDescent="0.25">
      <c r="A114" s="127" t="s">
        <v>9523</v>
      </c>
      <c r="B114" s="127" t="s">
        <v>7466</v>
      </c>
      <c r="C114" s="128" cm="1">
        <f t="array" ref="C114">IF(ROW() &lt; ROW(INDEX(documents[resource_ID],ROWS(documents[resource_ID]))), COUNTIF(INDEX(documents[resource_ID],1):documents[[#This Row],[resource_ID]],documents[[#This Row],[resource_ID]]), "")</f>
        <v>1</v>
      </c>
      <c r="D114" s="21"/>
      <c r="E114" s="127" t="s">
        <v>9191</v>
      </c>
      <c r="F114" s="166" t="s">
        <v>9190</v>
      </c>
      <c r="G114" s="127" t="s">
        <v>9189</v>
      </c>
      <c r="H114" s="127"/>
    </row>
    <row r="115" spans="1:8" x14ac:dyDescent="0.25">
      <c r="A115" s="127" t="s">
        <v>9524</v>
      </c>
      <c r="B115" s="127" t="s">
        <v>7466</v>
      </c>
      <c r="C115" s="128" cm="1">
        <f t="array" ref="C115">IF(ROW() &lt; ROW(INDEX(documents[resource_ID],ROWS(documents[resource_ID]))), COUNTIF(INDEX(documents[resource_ID],1):documents[[#This Row],[resource_ID]],documents[[#This Row],[resource_ID]]), "")</f>
        <v>1</v>
      </c>
      <c r="D115" s="21"/>
      <c r="E115" s="127" t="s">
        <v>9191</v>
      </c>
      <c r="F115" s="166" t="s">
        <v>9190</v>
      </c>
      <c r="G115" s="127" t="s">
        <v>9189</v>
      </c>
      <c r="H115" s="127"/>
    </row>
    <row r="116" spans="1:8" x14ac:dyDescent="0.25">
      <c r="A116" s="127" t="s">
        <v>9525</v>
      </c>
      <c r="B116" s="127" t="s">
        <v>7466</v>
      </c>
      <c r="C116" s="128" cm="1">
        <f t="array" ref="C116">IF(ROW() &lt; ROW(INDEX(documents[resource_ID],ROWS(documents[resource_ID]))), COUNTIF(INDEX(documents[resource_ID],1):documents[[#This Row],[resource_ID]],documents[[#This Row],[resource_ID]]), "")</f>
        <v>1</v>
      </c>
      <c r="D116" s="21"/>
      <c r="E116" s="127" t="s">
        <v>9191</v>
      </c>
      <c r="F116" s="166" t="s">
        <v>9190</v>
      </c>
      <c r="G116" s="127" t="s">
        <v>9189</v>
      </c>
      <c r="H116" s="127"/>
    </row>
    <row r="117" spans="1:8" x14ac:dyDescent="0.25">
      <c r="A117" s="127" t="s">
        <v>9526</v>
      </c>
      <c r="B117" s="127" t="s">
        <v>7466</v>
      </c>
      <c r="C117" s="128" cm="1">
        <f t="array" ref="C117">IF(ROW() &lt; ROW(INDEX(documents[resource_ID],ROWS(documents[resource_ID]))), COUNTIF(INDEX(documents[resource_ID],1):documents[[#This Row],[resource_ID]],documents[[#This Row],[resource_ID]]), "")</f>
        <v>1</v>
      </c>
      <c r="D117" s="21"/>
      <c r="E117" s="127" t="s">
        <v>9191</v>
      </c>
      <c r="F117" s="166" t="s">
        <v>9190</v>
      </c>
      <c r="G117" s="127" t="s">
        <v>9189</v>
      </c>
      <c r="H117" s="127"/>
    </row>
    <row r="118" spans="1:8" x14ac:dyDescent="0.25">
      <c r="A118" s="127" t="s">
        <v>9527</v>
      </c>
      <c r="B118" s="127" t="s">
        <v>7466</v>
      </c>
      <c r="C118" s="128" cm="1">
        <f t="array" ref="C118">IF(ROW() &lt; ROW(INDEX(documents[resource_ID],ROWS(documents[resource_ID]))), COUNTIF(INDEX(documents[resource_ID],1):documents[[#This Row],[resource_ID]],documents[[#This Row],[resource_ID]]), "")</f>
        <v>1</v>
      </c>
      <c r="D118" s="21"/>
      <c r="E118" s="127" t="s">
        <v>9191</v>
      </c>
      <c r="F118" s="166" t="s">
        <v>9190</v>
      </c>
      <c r="G118" s="127" t="s">
        <v>9189</v>
      </c>
      <c r="H118" s="127"/>
    </row>
    <row r="119" spans="1:8" x14ac:dyDescent="0.25">
      <c r="A119" s="127" t="s">
        <v>9528</v>
      </c>
      <c r="B119" s="127" t="s">
        <v>7466</v>
      </c>
      <c r="C119" s="128" cm="1">
        <f t="array" ref="C119">IF(ROW() &lt; ROW(INDEX(documents[resource_ID],ROWS(documents[resource_ID]))), COUNTIF(INDEX(documents[resource_ID],1):documents[[#This Row],[resource_ID]],documents[[#This Row],[resource_ID]]), "")</f>
        <v>1</v>
      </c>
      <c r="D119" s="21"/>
      <c r="E119" s="127" t="s">
        <v>9191</v>
      </c>
      <c r="F119" s="166" t="s">
        <v>9190</v>
      </c>
      <c r="G119" s="127" t="s">
        <v>9189</v>
      </c>
      <c r="H119" s="127"/>
    </row>
    <row r="120" spans="1:8" x14ac:dyDescent="0.25">
      <c r="A120" s="127" t="s">
        <v>9529</v>
      </c>
      <c r="B120" s="127" t="s">
        <v>7466</v>
      </c>
      <c r="C120" s="128" cm="1">
        <f t="array" ref="C120">IF(ROW() &lt; ROW(INDEX(documents[resource_ID],ROWS(documents[resource_ID]))), COUNTIF(INDEX(documents[resource_ID],1):documents[[#This Row],[resource_ID]],documents[[#This Row],[resource_ID]]), "")</f>
        <v>1</v>
      </c>
      <c r="D120" s="21"/>
      <c r="E120" s="127" t="s">
        <v>9191</v>
      </c>
      <c r="F120" s="166" t="s">
        <v>9190</v>
      </c>
      <c r="G120" s="127" t="s">
        <v>9189</v>
      </c>
      <c r="H120" s="127"/>
    </row>
    <row r="121" spans="1:8" x14ac:dyDescent="0.25">
      <c r="A121" s="127" t="s">
        <v>9533</v>
      </c>
      <c r="B121" s="127" t="s">
        <v>7466</v>
      </c>
      <c r="C121" s="128" cm="1">
        <f t="array" ref="C121">IF(ROW() &lt; ROW(INDEX(documents[resource_ID],ROWS(documents[resource_ID]))), COUNTIF(INDEX(documents[resource_ID],1):documents[[#This Row],[resource_ID]],documents[[#This Row],[resource_ID]]), "")</f>
        <v>1</v>
      </c>
      <c r="D121" s="21"/>
      <c r="E121" s="127" t="s">
        <v>9191</v>
      </c>
      <c r="F121" s="166" t="s">
        <v>9190</v>
      </c>
      <c r="G121" s="127" t="s">
        <v>9189</v>
      </c>
      <c r="H121" s="127"/>
    </row>
    <row r="122" spans="1:8" x14ac:dyDescent="0.25">
      <c r="A122" s="127" t="s">
        <v>9646</v>
      </c>
      <c r="B122" s="127" t="s">
        <v>7466</v>
      </c>
      <c r="C122" s="128" cm="1">
        <f t="array" ref="C122">IF(ROW() &lt; ROW(INDEX(documents[resource_ID],ROWS(documents[resource_ID]))), COUNTIF(INDEX(documents[resource_ID],1):documents[[#This Row],[resource_ID]],documents[[#This Row],[resource_ID]]), "")</f>
        <v>1</v>
      </c>
      <c r="D122" s="21">
        <v>28642</v>
      </c>
      <c r="E122" s="127" t="s">
        <v>9580</v>
      </c>
      <c r="F122" s="127" t="s">
        <v>9581</v>
      </c>
      <c r="G122" s="127" t="s">
        <v>9582</v>
      </c>
      <c r="H122" s="127" t="s">
        <v>6836</v>
      </c>
    </row>
    <row r="123" spans="1:8" x14ac:dyDescent="0.25">
      <c r="A123" s="127" t="s">
        <v>9645</v>
      </c>
      <c r="B123" s="127" t="s">
        <v>7466</v>
      </c>
      <c r="C123" s="128" cm="1">
        <f t="array" ref="C123">IF(ROW() &lt; ROW(INDEX(documents[resource_ID],ROWS(documents[resource_ID]))), COUNTIF(INDEX(documents[resource_ID],1):documents[[#This Row],[resource_ID]],documents[[#This Row],[resource_ID]]), "")</f>
        <v>1</v>
      </c>
      <c r="D123" s="21">
        <v>28691</v>
      </c>
      <c r="E123" s="127" t="s">
        <v>9606</v>
      </c>
      <c r="F123" s="127" t="s">
        <v>9607</v>
      </c>
      <c r="G123" s="127" t="s">
        <v>9608</v>
      </c>
      <c r="H123" s="127" t="s">
        <v>6836</v>
      </c>
    </row>
    <row r="124" spans="1:8" x14ac:dyDescent="0.25">
      <c r="A124" s="127"/>
      <c r="B124" s="127"/>
      <c r="C124" s="128" t="str" cm="1">
        <f t="array" ref="C124">IF(ROW() &lt; ROW(INDEX(documents[resource_ID],ROWS(documents[resource_ID]))), COUNTIF(INDEX(documents[resource_ID],1):documents[[#This Row],[resource_ID]],documents[[#This Row],[resource_ID]]), "")</f>
        <v/>
      </c>
      <c r="D124" s="21"/>
      <c r="E124" s="127"/>
      <c r="F124" s="166"/>
      <c r="G124" s="127"/>
      <c r="H124" s="127"/>
    </row>
    <row r="125" spans="1:8" x14ac:dyDescent="0.25">
      <c r="A125" s="127"/>
      <c r="B125" s="127"/>
      <c r="C125" s="128"/>
      <c r="D125" s="21"/>
      <c r="E125" s="127"/>
      <c r="F125" s="166"/>
      <c r="G125" s="127"/>
      <c r="H125" s="127"/>
    </row>
  </sheetData>
  <mergeCells count="1">
    <mergeCell ref="A1:H1"/>
  </mergeCells>
  <phoneticPr fontId="23" type="noConversion"/>
  <dataValidations count="2">
    <dataValidation type="list" allowBlank="1" showInputMessage="1" showErrorMessage="1" sqref="A5:A125" xr:uid="{89B47D2B-BAB4-4961-93A4-1A537510AF62}">
      <formula1>ddl_resources</formula1>
    </dataValidation>
    <dataValidation type="list" allowBlank="1" showDropDown="1" showInputMessage="1" showErrorMessage="1" sqref="B5:B125" xr:uid="{FAAD3EB2-C6FD-4AA9-B769-015442F686FA}">
      <formula1>"Experiment, Soil data, Weather data"</formula1>
    </dataValidation>
  </dataValidations>
  <hyperlinks>
    <hyperlink ref="F5" r:id="rId1" xr:uid="{087C209B-BBF7-41BB-8576-7884EE5C094D}"/>
    <hyperlink ref="F9" r:id="rId2" xr:uid="{B75A3BD1-F7DF-41C7-A714-7625E8980F2B}"/>
    <hyperlink ref="F12" r:id="rId3" xr:uid="{8625E0D4-0893-4BBE-BB2F-233E6CEAEB6F}"/>
    <hyperlink ref="F48" r:id="rId4" xr:uid="{D6903A24-90A8-4281-A54C-BE8AB5909DFC}"/>
    <hyperlink ref="F52" r:id="rId5" xr:uid="{137527AF-86FA-4F5C-BCFB-9E1F2F632624}"/>
    <hyperlink ref="F66" r:id="rId6" xr:uid="{5806DBA6-25D5-4D1C-8700-C40AB48F6887}"/>
    <hyperlink ref="F85" r:id="rId7" xr:uid="{933D948D-6ECA-49A6-99AF-83BD65CD8CDE}"/>
    <hyperlink ref="F6" r:id="rId8" xr:uid="{4149BB4A-DA46-4849-825D-3301B51FDDB3}"/>
    <hyperlink ref="F10" r:id="rId9" xr:uid="{E78803B9-F807-4A3E-B7F7-620BEB964A54}"/>
    <hyperlink ref="F11" r:id="rId10" xr:uid="{01F4AC24-6E4A-4D70-BBD6-843558F8EFF6}"/>
    <hyperlink ref="F13" r:id="rId11" xr:uid="{94F6359E-2087-4FC3-BE81-AC0CFA4B1381}"/>
    <hyperlink ref="F14" r:id="rId12" xr:uid="{2DD83A81-F17F-4A00-B456-E0B7F14EE57A}"/>
    <hyperlink ref="F15" r:id="rId13" xr:uid="{468EF3EB-8AE5-4F0B-B257-A5C230B6299F}"/>
    <hyperlink ref="F16" r:id="rId14" xr:uid="{22E94404-4F94-41CF-935C-2FBCDD893FC4}"/>
    <hyperlink ref="F17" r:id="rId15" xr:uid="{96180C06-859F-4F14-842A-77C7906F1222}"/>
    <hyperlink ref="F18" r:id="rId16" xr:uid="{9AC99B32-39D4-4ED9-B38F-AA3A1F1131DE}"/>
    <hyperlink ref="F19" r:id="rId17" xr:uid="{DD37C320-91F3-49F2-8E99-BFF7172516EC}"/>
    <hyperlink ref="F20" r:id="rId18" xr:uid="{4D24D8DA-1599-4DA6-B294-DF6A982714F7}"/>
    <hyperlink ref="F21" r:id="rId19" xr:uid="{DC6DEB79-E3C9-4A80-8A6C-96B3A0B5D16C}"/>
    <hyperlink ref="F22" r:id="rId20" xr:uid="{D2662312-7595-4257-8CD4-6AF058406948}"/>
    <hyperlink ref="F23" r:id="rId21" xr:uid="{CB565C5F-6B91-476E-B56A-79709DA02FAB}"/>
    <hyperlink ref="F24" r:id="rId22" xr:uid="{DD2DED42-7EFD-409A-8481-030A53116BB5}"/>
    <hyperlink ref="F25" r:id="rId23" xr:uid="{249D77A4-7C1F-47CC-8999-679CC7A6EB0D}"/>
    <hyperlink ref="F26" r:id="rId24" xr:uid="{CDCD0D94-56C3-455D-A570-37E4D0033DF1}"/>
    <hyperlink ref="F27" r:id="rId25" xr:uid="{3F36A99F-3E91-4BA4-8C72-08B5E578AE74}"/>
    <hyperlink ref="F28" r:id="rId26" xr:uid="{B9882631-144D-4BD6-8BA5-CEC4BDA0CFF2}"/>
    <hyperlink ref="F29" r:id="rId27" xr:uid="{4A452515-6847-403A-9BCE-2E368EF125E9}"/>
    <hyperlink ref="F30" r:id="rId28" xr:uid="{23D83ECB-A4A8-4012-8053-FCD92167E86A}"/>
    <hyperlink ref="F31" r:id="rId29" xr:uid="{D3A91DAD-4909-4871-B6DD-D61FCF98A4F9}"/>
    <hyperlink ref="F32" r:id="rId30" xr:uid="{D75D5AE4-BA2E-4098-B19D-500770A545F7}"/>
    <hyperlink ref="F33" r:id="rId31" xr:uid="{6F7200BE-C605-4F25-918D-206F8B8BF8DD}"/>
    <hyperlink ref="F34" r:id="rId32" xr:uid="{035AC558-D6D6-4A7E-B471-F0E08609F486}"/>
    <hyperlink ref="F35" r:id="rId33" xr:uid="{80F57048-A3C9-43C5-9F4D-E008A41024AA}"/>
    <hyperlink ref="F36" r:id="rId34" xr:uid="{6E30A85A-1DD4-42B9-85C4-2BFE15E2B4DA}"/>
    <hyperlink ref="F37" r:id="rId35" xr:uid="{F74C4576-EA8E-4957-8B0C-AD66AE57EAB7}"/>
    <hyperlink ref="F38" r:id="rId36" xr:uid="{59502384-FD48-499D-8CE1-4B4734DFF853}"/>
    <hyperlink ref="F39" r:id="rId37" xr:uid="{7220A63F-4FEC-46DB-A2AB-3153090F4CF3}"/>
    <hyperlink ref="F40" r:id="rId38" xr:uid="{79E30A0F-FAD1-4D47-B0EE-4873FA1F3F31}"/>
    <hyperlink ref="F41" r:id="rId39" xr:uid="{7D44FE7C-E175-4C94-8C3F-16A9B1CEC733}"/>
    <hyperlink ref="F42" r:id="rId40" xr:uid="{C8446B1A-19C2-4BC9-B217-A683DA30C2CA}"/>
    <hyperlink ref="F43" r:id="rId41" xr:uid="{DE68C592-38F0-41ED-88B4-6527515AD8E4}"/>
    <hyperlink ref="F44" r:id="rId42" xr:uid="{CF93CD65-A7B7-434D-8360-7DFEE5C54417}"/>
    <hyperlink ref="F45" r:id="rId43" xr:uid="{FBF0C5A1-2DDE-4AE6-9BF0-9E0E58AA9CC0}"/>
    <hyperlink ref="F46" r:id="rId44" xr:uid="{AB601E6E-E1CE-438E-997E-148B8DA2B413}"/>
    <hyperlink ref="F47" r:id="rId45" xr:uid="{1D4FED94-5C11-4147-99CE-FB690B279A4C}"/>
    <hyperlink ref="F49" r:id="rId46" xr:uid="{05DF3C7D-8B08-4379-B5E2-AF1BE4198359}"/>
    <hyperlink ref="F50" r:id="rId47" xr:uid="{AA78A3B9-DAFC-4FA4-83DB-49B5A94D92D4}"/>
    <hyperlink ref="F53" r:id="rId48" xr:uid="{9C61AE7B-3129-4823-82E8-73B5DDFB58C3}"/>
    <hyperlink ref="F54" r:id="rId49" xr:uid="{33463540-58E6-41E1-AA44-08AF7E500F7E}"/>
    <hyperlink ref="F55" r:id="rId50" xr:uid="{7221DF9C-B604-477D-90DD-22186FA5C4B0}"/>
    <hyperlink ref="F56" r:id="rId51" xr:uid="{3AD995BC-6588-4674-9D9F-F6B2225DE73C}"/>
    <hyperlink ref="F57" r:id="rId52" xr:uid="{F59B0DE5-E3DD-4781-A15A-1188D1C5B44D}"/>
    <hyperlink ref="F58" r:id="rId53" xr:uid="{F2D51B8E-5053-4033-B20C-BD39DA168785}"/>
    <hyperlink ref="F59" r:id="rId54" xr:uid="{BFD70324-DA17-4DFE-ACA4-2F5BCFF18136}"/>
    <hyperlink ref="F60" r:id="rId55" xr:uid="{4ACF3BC5-1BF0-4DE1-9063-670BB9D45684}"/>
    <hyperlink ref="F61" r:id="rId56" xr:uid="{C6B1B742-0BDA-42E0-9014-B464123EC561}"/>
    <hyperlink ref="F62" r:id="rId57" xr:uid="{5F3AB197-DD97-42F4-8CFF-59CFCBE67277}"/>
    <hyperlink ref="F63" r:id="rId58" xr:uid="{4B172135-92FC-4A40-B5B2-61AA66CAABDB}"/>
    <hyperlink ref="F64" r:id="rId59" xr:uid="{F61BD321-5B00-4764-84A9-836548B84B45}"/>
    <hyperlink ref="F65" r:id="rId60" xr:uid="{B3C89ECE-BD51-458E-A6D1-E390ED2526B0}"/>
    <hyperlink ref="F67" r:id="rId61" xr:uid="{81EAF1E8-6217-4A20-90E8-A0A2C42D56BA}"/>
    <hyperlink ref="F68" r:id="rId62" xr:uid="{E5B41C3E-C988-4F15-9807-75CFF45E9C3A}"/>
    <hyperlink ref="F86" r:id="rId63" xr:uid="{0D942F78-1D1D-4C38-B4D6-2041D6FADB68}"/>
    <hyperlink ref="F87" r:id="rId64" xr:uid="{081E519C-55DA-4DB1-A8FE-AAD2C1469F77}"/>
    <hyperlink ref="F88" r:id="rId65" xr:uid="{3EC38999-98FA-4764-A43B-228E77C4E3FA}"/>
    <hyperlink ref="F89" r:id="rId66" xr:uid="{2B8AD5B9-349B-45C8-9E00-DECC85A8C255}"/>
    <hyperlink ref="F90" r:id="rId67" xr:uid="{90B84EA9-3DD3-4984-B4D8-8F0EF69C16EC}"/>
    <hyperlink ref="F91" r:id="rId68" xr:uid="{CE45DE1E-4ADF-40FA-8EB4-CEFE2AB863FE}"/>
    <hyperlink ref="F92" r:id="rId69" xr:uid="{64D28887-0450-4134-B882-D4A0A7E3DC91}"/>
    <hyperlink ref="F93" r:id="rId70" xr:uid="{B88F697C-9187-4EA6-8056-0B22738B3E5A}"/>
    <hyperlink ref="F94" r:id="rId71" xr:uid="{6CF95824-8C1B-464F-AF60-8EFE1D1F7578}"/>
    <hyperlink ref="F95" r:id="rId72" xr:uid="{31100CE2-4777-4399-9011-D1BB22DF132A}"/>
    <hyperlink ref="F96" r:id="rId73" xr:uid="{F4ACB3DC-0CE9-4666-B54A-9E201B6E4404}"/>
    <hyperlink ref="F97" r:id="rId74" xr:uid="{5D2E5EF9-4418-4330-837F-4067A2B4E831}"/>
    <hyperlink ref="F98" r:id="rId75" xr:uid="{95D3325F-A1EE-491B-9ED3-2D9C94970662}"/>
    <hyperlink ref="F99" r:id="rId76" xr:uid="{4707CF0B-DC43-4757-8160-BA337425DFC8}"/>
    <hyperlink ref="F100" r:id="rId77" xr:uid="{399BE8DF-EFDF-4BC9-A9D3-56F55881E8CC}"/>
    <hyperlink ref="F101" r:id="rId78" xr:uid="{84992324-7641-425E-8306-665C39FDB0A7}"/>
    <hyperlink ref="F102" r:id="rId79" xr:uid="{437D44D4-0358-454A-BAB2-509908EB1EEF}"/>
    <hyperlink ref="F103" r:id="rId80" xr:uid="{2D965E09-B329-4CCD-97D3-3B06072EA6B8}"/>
    <hyperlink ref="F104" r:id="rId81" xr:uid="{23249585-FAA7-4154-8020-115FB68769F5}"/>
    <hyperlink ref="F105" r:id="rId82" xr:uid="{CAB3DEBD-F587-4300-A486-54CE5834585B}"/>
    <hyperlink ref="F106" r:id="rId83" xr:uid="{E8ED85E5-C574-47A9-8313-F56CFBF2CDDE}"/>
    <hyperlink ref="F107" r:id="rId84" xr:uid="{B33776D7-8091-41CC-A310-161B653D43CE}"/>
    <hyperlink ref="F108" r:id="rId85" xr:uid="{17CEBFEA-4ACC-4563-BEA3-5EF0AD9B6A61}"/>
    <hyperlink ref="F109" r:id="rId86" xr:uid="{6DD857D2-919A-4C02-9D0B-B6B4B6F8E3F9}"/>
    <hyperlink ref="F110" r:id="rId87" xr:uid="{242B33DC-C671-4CC9-91A0-A9BC3BCDCE11}"/>
    <hyperlink ref="F111" r:id="rId88" xr:uid="{D62F0FC6-4162-4B17-A72F-73521C77C9ED}"/>
    <hyperlink ref="F112" r:id="rId89" xr:uid="{6D914F21-AA8B-419A-A26A-43D4D12F8288}"/>
    <hyperlink ref="F113" r:id="rId90" xr:uid="{F2199257-21A8-4B04-8A65-169BD3595761}"/>
    <hyperlink ref="F114" r:id="rId91" xr:uid="{DD64A59B-A115-4706-A29A-41B02E17BAE0}"/>
    <hyperlink ref="F115" r:id="rId92" xr:uid="{0B45385F-7C7F-4D0D-9709-DA79108C27D3}"/>
    <hyperlink ref="F116" r:id="rId93" xr:uid="{6D311819-7C12-4DCE-8A23-5926500572E1}"/>
    <hyperlink ref="F117" r:id="rId94" xr:uid="{CD376716-562D-468D-A829-D88995E112D4}"/>
    <hyperlink ref="F118" r:id="rId95" xr:uid="{1533AAA7-477F-493A-8BF8-AEFB4DF4E708}"/>
    <hyperlink ref="F119" r:id="rId96" xr:uid="{1C76D083-E9EC-45B9-855B-564A2FC1327A}"/>
    <hyperlink ref="F120" r:id="rId97" xr:uid="{2CC9780D-8640-4EE5-B5B3-90283F934CCA}"/>
    <hyperlink ref="F121" r:id="rId98" xr:uid="{9FFB7AF7-6D9E-4B5F-BE63-E1BC7BFA21A2}"/>
  </hyperlinks>
  <printOptions gridLines="1"/>
  <pageMargins left="0.7" right="0.7" top="0.75" bottom="0.75" header="0.3" footer="0.3"/>
  <pageSetup paperSize="9" orientation="portrait" horizontalDpi="300" verticalDpi="300" r:id="rId99"/>
  <drawing r:id="rId100"/>
  <tableParts count="1">
    <tablePart r:id="rId10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4"/>
  <sheetViews>
    <sheetView zoomScaleNormal="100" workbookViewId="0">
      <pane ySplit="4" topLeftCell="A5" activePane="bottomLeft" state="frozen"/>
      <selection pane="bottomLeft" activeCell="C17" sqref="C17:C18"/>
    </sheetView>
  </sheetViews>
  <sheetFormatPr defaultColWidth="8.85546875" defaultRowHeight="15" x14ac:dyDescent="0.25"/>
  <cols>
    <col min="1" max="1" width="13.7109375" customWidth="1"/>
    <col min="2" max="15" width="20.7109375" customWidth="1"/>
    <col min="17" max="26" width="20.7109375" customWidth="1"/>
  </cols>
  <sheetData>
    <row r="1" spans="1:16" ht="150" customHeight="1" x14ac:dyDescent="0.25">
      <c r="A1" s="198" t="s">
        <v>6601</v>
      </c>
      <c r="B1" s="198"/>
      <c r="C1" s="198"/>
      <c r="D1" s="198"/>
      <c r="E1" s="198"/>
      <c r="F1" s="198"/>
      <c r="G1" s="198"/>
      <c r="H1" s="198"/>
    </row>
    <row r="2" spans="1:16" ht="28.5" customHeight="1" x14ac:dyDescent="0.25">
      <c r="A2" s="89"/>
      <c r="B2" s="89"/>
      <c r="C2" s="90"/>
    </row>
    <row r="3" spans="1:16" s="15" customFormat="1" ht="32.25" customHeight="1" x14ac:dyDescent="0.2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2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3" t="s">
        <v>8627</v>
      </c>
    </row>
    <row r="5" spans="1:16" x14ac:dyDescent="0.25">
      <c r="A5" s="127" t="s">
        <v>9236</v>
      </c>
      <c r="B5" s="169" t="s">
        <v>8584</v>
      </c>
      <c r="C5" s="127"/>
      <c r="D5" s="127"/>
      <c r="E5" s="106"/>
      <c r="F5" s="106" cm="1">
        <f t="array" aca="1" ref="F5" ca="1">F5:K5</f>
        <v>0</v>
      </c>
      <c r="G5" s="106"/>
      <c r="H5" s="128"/>
      <c r="I5" s="127"/>
      <c r="J5" s="106"/>
      <c r="K5" s="168" t="s">
        <v>872</v>
      </c>
      <c r="L5" s="127"/>
      <c r="M5" s="127"/>
      <c r="N5" s="127"/>
      <c r="O5" s="106"/>
      <c r="P5" s="130"/>
    </row>
    <row r="6" spans="1:16" x14ac:dyDescent="0.25">
      <c r="A6" s="127" t="s">
        <v>9249</v>
      </c>
      <c r="B6" s="127"/>
      <c r="C6" s="127"/>
      <c r="D6" s="127"/>
      <c r="E6" s="106"/>
      <c r="F6" s="106" cm="1">
        <f t="array" aca="1" ref="F6" ca="1">F6:K6</f>
        <v>0</v>
      </c>
      <c r="G6" s="106"/>
      <c r="H6" s="128"/>
      <c r="I6" s="127"/>
      <c r="J6" s="106"/>
      <c r="K6" s="127" t="s">
        <v>753</v>
      </c>
      <c r="L6" s="127"/>
      <c r="M6" s="127"/>
      <c r="N6" s="127"/>
      <c r="O6" s="106"/>
      <c r="P6" s="127"/>
    </row>
    <row r="7" spans="1:16" x14ac:dyDescent="0.25">
      <c r="A7" s="127" t="s">
        <v>9256</v>
      </c>
      <c r="B7" s="127"/>
      <c r="C7" s="127"/>
      <c r="D7" s="127"/>
      <c r="E7" s="106"/>
      <c r="F7" s="106" cm="1">
        <f t="array" aca="1" ref="F7" ca="1">F7:K7</f>
        <v>0</v>
      </c>
      <c r="G7" s="106"/>
      <c r="H7" s="128"/>
      <c r="I7" s="127"/>
      <c r="J7" s="106"/>
      <c r="K7" s="127"/>
      <c r="L7" s="127"/>
      <c r="M7" s="127"/>
      <c r="N7" s="127"/>
      <c r="O7" s="106"/>
      <c r="P7" s="130" t="s">
        <v>8628</v>
      </c>
    </row>
    <row r="8" spans="1:16" x14ac:dyDescent="0.25">
      <c r="A8" s="127" t="s">
        <v>9315</v>
      </c>
      <c r="B8" s="127" t="s">
        <v>8658</v>
      </c>
      <c r="C8" s="127" t="s">
        <v>8659</v>
      </c>
      <c r="D8" s="127"/>
      <c r="E8" s="106"/>
      <c r="F8" s="106" cm="1">
        <f t="array" aca="1" ref="F8" ca="1">F8:K8</f>
        <v>0</v>
      </c>
      <c r="G8" s="106"/>
      <c r="H8" s="128"/>
      <c r="I8" s="127"/>
      <c r="J8" s="106"/>
      <c r="K8" s="127" t="s">
        <v>753</v>
      </c>
      <c r="L8" s="127"/>
      <c r="M8" s="127"/>
      <c r="N8" s="127"/>
      <c r="O8" s="106"/>
      <c r="P8" s="127"/>
    </row>
    <row r="9" spans="1:16" x14ac:dyDescent="0.25">
      <c r="A9" s="127" t="s">
        <v>9369</v>
      </c>
      <c r="B9" s="127" t="s">
        <v>8692</v>
      </c>
      <c r="C9" s="127" t="s">
        <v>8691</v>
      </c>
      <c r="D9" s="127"/>
      <c r="E9" s="106"/>
      <c r="F9" s="106" cm="1">
        <f t="array" aca="1" ref="F9" ca="1">F9:K9</f>
        <v>0</v>
      </c>
      <c r="G9" s="106"/>
      <c r="H9" s="128"/>
      <c r="I9" s="127"/>
      <c r="J9" s="106"/>
      <c r="K9" s="127"/>
      <c r="L9" s="127"/>
      <c r="M9" s="127"/>
      <c r="N9" s="127"/>
      <c r="O9" s="106"/>
      <c r="P9" s="130" t="s">
        <v>8693</v>
      </c>
    </row>
    <row r="10" spans="1:16" x14ac:dyDescent="0.25">
      <c r="A10" s="127" t="s">
        <v>9396</v>
      </c>
      <c r="B10" s="127"/>
      <c r="C10" s="127"/>
      <c r="D10" s="127"/>
      <c r="E10" s="106"/>
      <c r="F10" s="106" cm="1">
        <f t="array" aca="1" ref="F10" ca="1">F10:K10</f>
        <v>0</v>
      </c>
      <c r="G10" s="106"/>
      <c r="H10" s="128"/>
      <c r="I10" s="127"/>
      <c r="J10" s="106"/>
      <c r="K10" s="127"/>
      <c r="L10" s="127"/>
      <c r="M10" s="127"/>
      <c r="N10" s="127"/>
      <c r="O10" s="106"/>
      <c r="P10" s="127"/>
    </row>
    <row r="11" spans="1:16" x14ac:dyDescent="0.25">
      <c r="A11" s="127" t="s">
        <v>9397</v>
      </c>
      <c r="B11" s="127"/>
      <c r="C11" s="127"/>
      <c r="D11" s="127"/>
      <c r="E11" s="106"/>
      <c r="F11" s="106" cm="1">
        <f t="array" aca="1" ref="F11" ca="1">F11:K11</f>
        <v>0</v>
      </c>
      <c r="G11" s="106"/>
      <c r="H11" s="128"/>
      <c r="I11" s="127"/>
      <c r="J11" s="106"/>
      <c r="K11" s="127"/>
      <c r="L11" s="127"/>
      <c r="M11" s="127"/>
      <c r="N11" s="127"/>
      <c r="O11" s="106"/>
      <c r="P11" s="130"/>
    </row>
    <row r="12" spans="1:16" x14ac:dyDescent="0.25">
      <c r="A12" s="127" t="s">
        <v>9425</v>
      </c>
      <c r="B12" s="127" t="s">
        <v>8736</v>
      </c>
      <c r="C12" s="127" t="s">
        <v>8737</v>
      </c>
      <c r="D12" s="127"/>
      <c r="E12" s="106"/>
      <c r="F12" s="106" cm="1">
        <f t="array" aca="1" ref="F12" ca="1">F12:K12</f>
        <v>0</v>
      </c>
      <c r="G12" s="106"/>
      <c r="H12" s="128"/>
      <c r="I12" s="127"/>
      <c r="J12" s="106"/>
      <c r="K12" s="127"/>
      <c r="L12" s="127"/>
      <c r="M12" s="127"/>
      <c r="N12" s="127"/>
      <c r="O12" s="106"/>
      <c r="P12" s="127" t="s">
        <v>8738</v>
      </c>
    </row>
    <row r="13" spans="1:16" x14ac:dyDescent="0.25">
      <c r="A13" s="127" t="s">
        <v>9437</v>
      </c>
      <c r="B13" s="127"/>
      <c r="C13" s="127"/>
      <c r="D13" s="127"/>
      <c r="E13" s="106"/>
      <c r="F13" s="106" cm="1">
        <f t="array" aca="1" ref="F13" ca="1">F13:K13</f>
        <v>0</v>
      </c>
      <c r="G13" s="106"/>
      <c r="H13" s="128"/>
      <c r="I13" s="127"/>
      <c r="J13" s="106"/>
      <c r="K13" s="127"/>
      <c r="L13" s="127"/>
      <c r="M13" s="127"/>
      <c r="N13" s="127"/>
      <c r="O13" s="106"/>
      <c r="P13" s="130" t="s">
        <v>8755</v>
      </c>
    </row>
    <row r="14" spans="1:16" x14ac:dyDescent="0.25">
      <c r="A14" s="127" t="s">
        <v>9464</v>
      </c>
      <c r="B14" s="127"/>
      <c r="C14" s="127"/>
      <c r="D14" s="127"/>
      <c r="E14" s="106"/>
      <c r="F14" s="106" cm="1">
        <f t="array" aca="1" ref="F14" ca="1">F14:K14</f>
        <v>0</v>
      </c>
      <c r="G14" s="106"/>
      <c r="H14" s="128"/>
      <c r="I14" s="127"/>
      <c r="J14" s="106"/>
      <c r="K14" s="127"/>
      <c r="L14" s="127"/>
      <c r="M14" s="127"/>
      <c r="N14" s="127"/>
      <c r="O14" s="106"/>
      <c r="P14" s="127"/>
    </row>
    <row r="15" spans="1:16" x14ac:dyDescent="0.25">
      <c r="A15" s="127" t="s">
        <v>9530</v>
      </c>
      <c r="B15" s="127"/>
      <c r="C15" s="127"/>
      <c r="D15" s="127"/>
      <c r="E15" s="106"/>
      <c r="F15" s="106"/>
      <c r="G15" s="106"/>
      <c r="H15" s="128"/>
      <c r="I15" s="127"/>
      <c r="J15" s="106"/>
      <c r="K15" s="127" t="s">
        <v>753</v>
      </c>
      <c r="L15" s="127"/>
      <c r="M15" s="127"/>
      <c r="N15" s="127"/>
      <c r="O15" s="106"/>
      <c r="P15" s="182"/>
    </row>
    <row r="16" spans="1:16" x14ac:dyDescent="0.25">
      <c r="A16" s="127" t="s">
        <v>9531</v>
      </c>
      <c r="B16" s="127"/>
      <c r="C16" s="127"/>
      <c r="D16" s="127"/>
      <c r="E16" s="106"/>
      <c r="F16" s="106"/>
      <c r="G16" s="106"/>
      <c r="H16" s="128"/>
      <c r="I16" s="127"/>
      <c r="J16" s="106"/>
      <c r="K16" s="127" t="s">
        <v>880</v>
      </c>
      <c r="L16" s="127"/>
      <c r="M16" s="127"/>
      <c r="N16" s="127"/>
      <c r="O16" s="106"/>
      <c r="P16" s="181"/>
    </row>
    <row r="17" spans="1:16" x14ac:dyDescent="0.25">
      <c r="A17" s="127" t="s">
        <v>9646</v>
      </c>
      <c r="B17" s="127"/>
      <c r="C17" s="127"/>
      <c r="D17" s="127"/>
      <c r="E17" s="106"/>
      <c r="F17" s="106" cm="1">
        <f t="array" aca="1" ref="F17" ca="1">F17:K17</f>
        <v>0</v>
      </c>
      <c r="G17" s="106"/>
      <c r="H17" s="128"/>
      <c r="I17" s="127"/>
      <c r="J17" s="106"/>
      <c r="K17" s="127" t="s">
        <v>728</v>
      </c>
      <c r="L17" s="127"/>
      <c r="M17" s="127"/>
      <c r="N17" s="127"/>
      <c r="O17" s="106"/>
      <c r="P17" s="127"/>
    </row>
    <row r="18" spans="1:16" x14ac:dyDescent="0.25">
      <c r="A18" s="127" t="s">
        <v>9645</v>
      </c>
      <c r="B18" s="127"/>
      <c r="C18" s="127"/>
      <c r="D18" s="127"/>
      <c r="E18" s="106"/>
      <c r="F18" s="106" cm="1">
        <f t="array" aca="1" ref="F18" ca="1">F18:K18</f>
        <v>0</v>
      </c>
      <c r="G18" s="106"/>
      <c r="H18" s="128"/>
      <c r="I18" s="127"/>
      <c r="J18" s="106"/>
      <c r="K18" s="127" t="s">
        <v>865</v>
      </c>
      <c r="L18" s="127"/>
      <c r="M18" s="127"/>
      <c r="N18" s="127"/>
      <c r="O18" s="106"/>
      <c r="P18" s="127"/>
    </row>
    <row r="19" spans="1:16" x14ac:dyDescent="0.25">
      <c r="A19" s="127"/>
      <c r="B19" s="127"/>
      <c r="C19" s="127"/>
      <c r="D19" s="127"/>
      <c r="E19" s="106"/>
      <c r="F19" s="106"/>
      <c r="G19" s="106"/>
      <c r="H19" s="128"/>
      <c r="I19" s="127"/>
      <c r="J19" s="106"/>
      <c r="K19" s="127"/>
      <c r="L19" s="127"/>
      <c r="M19" s="127"/>
      <c r="N19" s="127"/>
      <c r="O19" s="106"/>
      <c r="P19" s="127"/>
    </row>
    <row r="24" spans="1:16" x14ac:dyDescent="0.25">
      <c r="C24" t="s">
        <v>9636</v>
      </c>
    </row>
  </sheetData>
  <mergeCells count="1">
    <mergeCell ref="A1:H1"/>
  </mergeCells>
  <dataValidations count="2">
    <dataValidation type="list" allowBlank="1" showInputMessage="1" showErrorMessage="1" sqref="A5:A19" xr:uid="{3EC18367-8141-49C5-993E-891C6FDAA71B}">
      <formula1>ddl_resources</formula1>
    </dataValidation>
    <dataValidation allowBlank="1" showDropDown="1" showInputMessage="1" showErrorMessage="1" sqref="B5:C19 E5:J19"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D5:D19</xm:sqref>
        </x14:dataValidation>
        <x14:dataValidation type="list" allowBlank="1" showInputMessage="1" showErrorMessage="1" xr:uid="{9C3711C4-DFA3-425E-A7CE-8E8616A365C8}">
          <x14:formula1>
            <xm:f>DropDown!$U$3:$U$25</xm:f>
          </x14:formula1>
          <xm:sqref>K19 K5:K17 O5:O17 O19</xm:sqref>
        </x14:dataValidation>
        <x14:dataValidation type="list" allowBlank="1" showInputMessage="1" showErrorMessage="1" xr:uid="{081D9AD4-56EF-4DEF-8D55-CF29B0B1D5F4}">
          <x14:formula1>
            <xm:f>DropDown!$CQ$3:$CQ$8</xm:f>
          </x14:formula1>
          <xm:sqref>L5:L17 L19</xm:sqref>
        </x14:dataValidation>
        <x14:dataValidation type="list" allowBlank="1" showInputMessage="1" showErrorMessage="1" xr:uid="{54CEDA0E-A228-4504-B97F-5B146F8F9283}">
          <x14:formula1>
            <xm:f>DropDown!$CT$3:$CT$18</xm:f>
          </x14:formula1>
          <xm:sqref>M5:M17 M19</xm:sqref>
        </x14:dataValidation>
        <x14:dataValidation type="list" allowBlank="1" showInputMessage="1" showErrorMessage="1" xr:uid="{ECD9905A-4238-4486-A5EA-A82CC876F3D6}">
          <x14:formula1>
            <xm:f>DropDown!$CW$3:$CW$7</xm:f>
          </x14:formula1>
          <xm:sqref>N5:N17 N19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47"/>
  <sheetViews>
    <sheetView zoomScaleNormal="100" workbookViewId="0">
      <pane ySplit="4" topLeftCell="A6" activePane="bottomLeft" state="frozen"/>
      <selection pane="bottomLeft" activeCell="H51" sqref="H51"/>
    </sheetView>
  </sheetViews>
  <sheetFormatPr defaultColWidth="8.85546875" defaultRowHeight="15" x14ac:dyDescent="0.25"/>
  <cols>
    <col min="1" max="1" width="28.7109375" customWidth="1"/>
    <col min="2" max="3" width="16.7109375" customWidth="1"/>
    <col min="4" max="15" width="17.7109375" customWidth="1"/>
    <col min="16" max="16" width="17.28515625" customWidth="1"/>
    <col min="17" max="17" width="17.85546875" customWidth="1"/>
    <col min="18" max="21" width="17.28515625" customWidth="1"/>
  </cols>
  <sheetData>
    <row r="1" spans="1:22" ht="150" customHeight="1" x14ac:dyDescent="0.25">
      <c r="A1" s="198" t="s">
        <v>6602</v>
      </c>
      <c r="B1" s="198"/>
      <c r="C1" s="198"/>
      <c r="D1" s="198"/>
      <c r="E1" s="198"/>
      <c r="F1" s="198"/>
      <c r="G1" s="198"/>
      <c r="H1" s="198"/>
    </row>
    <row r="2" spans="1:22" ht="28.5" customHeight="1" x14ac:dyDescent="0.25">
      <c r="A2" s="89"/>
      <c r="B2" s="89"/>
      <c r="C2" s="90"/>
    </row>
    <row r="3" spans="1:22" s="16" customFormat="1" ht="47.25" customHeight="1" x14ac:dyDescent="0.2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2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3" t="s">
        <v>8779</v>
      </c>
    </row>
    <row r="5" spans="1:22" x14ac:dyDescent="0.25">
      <c r="A5" s="131" t="s">
        <v>9236</v>
      </c>
      <c r="B5" s="106">
        <v>0</v>
      </c>
      <c r="C5" s="106">
        <v>20</v>
      </c>
      <c r="D5" s="131"/>
      <c r="E5" s="117"/>
      <c r="F5" s="117"/>
      <c r="G5" s="117"/>
      <c r="H5" s="117"/>
      <c r="I5" s="167"/>
      <c r="J5" s="117"/>
      <c r="K5" s="117">
        <v>1.62</v>
      </c>
      <c r="L5" s="117"/>
      <c r="M5" s="117"/>
      <c r="N5" s="117"/>
      <c r="O5" s="170">
        <v>0.24</v>
      </c>
      <c r="P5" s="117"/>
      <c r="Q5" s="117"/>
      <c r="R5" s="117"/>
      <c r="S5" s="167"/>
      <c r="T5" s="117"/>
      <c r="U5" s="117"/>
      <c r="V5" s="185"/>
    </row>
    <row r="6" spans="1:22" x14ac:dyDescent="0.25">
      <c r="A6" s="131" t="s">
        <v>9236</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25">
      <c r="A7" s="131" t="s">
        <v>9236</v>
      </c>
      <c r="B7" s="106">
        <v>40</v>
      </c>
      <c r="C7" s="106">
        <v>60</v>
      </c>
      <c r="D7" s="131"/>
      <c r="E7" s="117"/>
      <c r="F7" s="117"/>
      <c r="G7" s="117"/>
      <c r="H7" s="117"/>
      <c r="I7" s="167"/>
      <c r="J7" s="117"/>
      <c r="K7" s="117">
        <v>1.57</v>
      </c>
      <c r="L7" s="117"/>
      <c r="M7" s="117"/>
      <c r="N7" s="117"/>
      <c r="O7" s="170">
        <v>0.23</v>
      </c>
      <c r="P7" s="117"/>
      <c r="Q7" s="117"/>
      <c r="R7" s="117"/>
      <c r="S7" s="167"/>
      <c r="T7" s="117"/>
      <c r="U7" s="117"/>
      <c r="V7" s="185"/>
    </row>
    <row r="8" spans="1:22" x14ac:dyDescent="0.25">
      <c r="A8" s="131" t="s">
        <v>9236</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25">
      <c r="A9" s="127" t="s">
        <v>9249</v>
      </c>
      <c r="B9" s="106">
        <v>0</v>
      </c>
      <c r="C9" s="106">
        <v>70</v>
      </c>
      <c r="D9" s="131"/>
      <c r="E9" s="117"/>
      <c r="F9" s="117"/>
      <c r="G9" s="117"/>
      <c r="H9" s="117"/>
      <c r="I9" s="167"/>
      <c r="J9" s="117"/>
      <c r="K9" s="117"/>
      <c r="L9" s="117">
        <v>0.3</v>
      </c>
      <c r="M9" s="117"/>
      <c r="N9" s="117"/>
      <c r="O9" s="117">
        <v>0.2</v>
      </c>
      <c r="P9" s="117"/>
      <c r="Q9" s="117"/>
      <c r="R9" s="117"/>
      <c r="S9" s="167"/>
      <c r="T9" s="117"/>
      <c r="U9" s="117"/>
      <c r="V9" s="185"/>
    </row>
    <row r="10" spans="1:22" x14ac:dyDescent="0.25">
      <c r="A10" s="127" t="s">
        <v>9249</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25">
      <c r="A11" s="127" t="s">
        <v>9256</v>
      </c>
      <c r="B11" s="106"/>
      <c r="C11" s="106"/>
      <c r="D11" s="131"/>
      <c r="E11" s="117"/>
      <c r="F11" s="117"/>
      <c r="G11" s="117"/>
      <c r="H11" s="117"/>
      <c r="I11" s="167"/>
      <c r="J11" s="117"/>
      <c r="K11" s="117"/>
      <c r="L11" s="117"/>
      <c r="M11" s="117"/>
      <c r="N11" s="117"/>
      <c r="O11" s="117"/>
      <c r="P11" s="117"/>
      <c r="Q11" s="117"/>
      <c r="R11" s="117"/>
      <c r="S11" s="167"/>
      <c r="T11" s="117"/>
      <c r="U11" s="117"/>
      <c r="V11" s="185"/>
    </row>
    <row r="12" spans="1:22" x14ac:dyDescent="0.25">
      <c r="A12" s="127" t="s">
        <v>9315</v>
      </c>
      <c r="B12" s="106">
        <v>0</v>
      </c>
      <c r="C12" s="106">
        <v>50</v>
      </c>
      <c r="D12" s="131"/>
      <c r="E12" s="117"/>
      <c r="F12" s="117"/>
      <c r="G12" s="117"/>
      <c r="H12" s="117"/>
      <c r="I12" s="167"/>
      <c r="J12" s="117"/>
      <c r="K12" s="117"/>
      <c r="L12" s="117"/>
      <c r="M12" s="117"/>
      <c r="N12" s="117"/>
      <c r="O12" s="117"/>
      <c r="P12" s="117"/>
      <c r="Q12" s="117"/>
      <c r="R12" s="117"/>
      <c r="S12" s="167">
        <v>0.12</v>
      </c>
      <c r="T12" s="117"/>
      <c r="U12" s="117"/>
      <c r="V12" s="117"/>
    </row>
    <row r="13" spans="1:22" x14ac:dyDescent="0.25">
      <c r="A13" s="127" t="s">
        <v>9396</v>
      </c>
      <c r="B13" s="106">
        <v>0</v>
      </c>
      <c r="C13" s="106">
        <v>15</v>
      </c>
      <c r="D13" s="131"/>
      <c r="E13" s="117">
        <v>20</v>
      </c>
      <c r="F13" s="117">
        <v>70.3</v>
      </c>
      <c r="G13" s="117"/>
      <c r="H13" s="117"/>
      <c r="I13" s="167">
        <v>1.8</v>
      </c>
      <c r="J13" s="117">
        <v>7.9</v>
      </c>
      <c r="K13" s="117"/>
      <c r="L13" s="117"/>
      <c r="M13" s="117"/>
      <c r="N13" s="117"/>
      <c r="O13" s="117"/>
      <c r="P13" s="117"/>
      <c r="Q13" s="117"/>
      <c r="R13" s="117">
        <v>10.9</v>
      </c>
      <c r="S13" s="167"/>
      <c r="T13" s="117"/>
      <c r="U13" s="117"/>
      <c r="V13" s="185"/>
    </row>
    <row r="14" spans="1:22" x14ac:dyDescent="0.25">
      <c r="A14" s="127" t="s">
        <v>9396</v>
      </c>
      <c r="B14" s="106">
        <v>15</v>
      </c>
      <c r="C14" s="106">
        <v>30</v>
      </c>
      <c r="D14" s="131"/>
      <c r="E14" s="117">
        <v>20.100000000000001</v>
      </c>
      <c r="F14" s="117">
        <v>70.099999999999994</v>
      </c>
      <c r="G14" s="117"/>
      <c r="H14" s="117"/>
      <c r="I14" s="167">
        <v>1.8</v>
      </c>
      <c r="J14" s="117">
        <v>7.9</v>
      </c>
      <c r="K14" s="117"/>
      <c r="L14" s="117"/>
      <c r="M14" s="117"/>
      <c r="N14" s="117"/>
      <c r="O14" s="117"/>
      <c r="P14" s="117"/>
      <c r="Q14" s="117"/>
      <c r="R14" s="117">
        <v>11</v>
      </c>
      <c r="S14" s="167"/>
      <c r="T14" s="117"/>
      <c r="U14" s="117"/>
      <c r="V14" s="117"/>
    </row>
    <row r="15" spans="1:22" x14ac:dyDescent="0.25">
      <c r="A15" s="127" t="s">
        <v>9396</v>
      </c>
      <c r="B15" s="106">
        <v>30</v>
      </c>
      <c r="C15" s="106">
        <v>45</v>
      </c>
      <c r="D15" s="131"/>
      <c r="E15" s="117">
        <v>18.5</v>
      </c>
      <c r="F15" s="117">
        <v>68.2</v>
      </c>
      <c r="G15" s="117"/>
      <c r="H15" s="117"/>
      <c r="I15" s="167">
        <v>0.5</v>
      </c>
      <c r="J15" s="117">
        <v>8.4</v>
      </c>
      <c r="K15" s="117"/>
      <c r="L15" s="117"/>
      <c r="M15" s="117"/>
      <c r="N15" s="117"/>
      <c r="O15" s="117"/>
      <c r="P15" s="117"/>
      <c r="Q15" s="117"/>
      <c r="R15" s="117">
        <v>10.9</v>
      </c>
      <c r="S15" s="167"/>
      <c r="T15" s="117"/>
      <c r="U15" s="117"/>
      <c r="V15" s="185"/>
    </row>
    <row r="16" spans="1:22" x14ac:dyDescent="0.25">
      <c r="A16" s="127" t="s">
        <v>9396</v>
      </c>
      <c r="B16" s="106">
        <v>45</v>
      </c>
      <c r="C16" s="106">
        <v>60</v>
      </c>
      <c r="D16" s="131"/>
      <c r="E16" s="117">
        <v>26.3</v>
      </c>
      <c r="F16" s="117">
        <v>63</v>
      </c>
      <c r="G16" s="117"/>
      <c r="H16" s="117"/>
      <c r="I16" s="167">
        <v>0.4</v>
      </c>
      <c r="J16" s="117">
        <v>8.4</v>
      </c>
      <c r="K16" s="117"/>
      <c r="L16" s="117"/>
      <c r="M16" s="117"/>
      <c r="N16" s="117"/>
      <c r="O16" s="117"/>
      <c r="P16" s="117"/>
      <c r="Q16" s="117"/>
      <c r="R16" s="117">
        <v>13.2</v>
      </c>
      <c r="S16" s="167"/>
      <c r="T16" s="117"/>
      <c r="U16" s="117"/>
      <c r="V16" s="117"/>
    </row>
    <row r="17" spans="1:22" x14ac:dyDescent="0.25">
      <c r="A17" s="127" t="s">
        <v>9396</v>
      </c>
      <c r="B17" s="106">
        <v>60</v>
      </c>
      <c r="C17" s="106">
        <v>75</v>
      </c>
      <c r="D17" s="131"/>
      <c r="E17" s="117">
        <v>26.5</v>
      </c>
      <c r="F17" s="117">
        <v>61.6</v>
      </c>
      <c r="G17" s="117"/>
      <c r="H17" s="117"/>
      <c r="I17" s="167">
        <v>0.3</v>
      </c>
      <c r="J17" s="117">
        <v>8.4</v>
      </c>
      <c r="K17" s="117"/>
      <c r="L17" s="117"/>
      <c r="M17" s="117"/>
      <c r="N17" s="117"/>
      <c r="O17" s="117"/>
      <c r="P17" s="117"/>
      <c r="Q17" s="117"/>
      <c r="R17" s="117">
        <v>14.9</v>
      </c>
      <c r="S17" s="167"/>
      <c r="T17" s="117"/>
      <c r="U17" s="117"/>
      <c r="V17" s="185"/>
    </row>
    <row r="18" spans="1:22" x14ac:dyDescent="0.25">
      <c r="A18" s="127" t="s">
        <v>9396</v>
      </c>
      <c r="B18" s="106">
        <v>75</v>
      </c>
      <c r="C18" s="106">
        <v>90</v>
      </c>
      <c r="D18" s="131"/>
      <c r="E18" s="117">
        <v>21.3</v>
      </c>
      <c r="F18" s="117">
        <v>63.1</v>
      </c>
      <c r="G18" s="117"/>
      <c r="H18" s="117"/>
      <c r="I18" s="167">
        <v>0.3</v>
      </c>
      <c r="J18" s="117">
        <v>8.5</v>
      </c>
      <c r="K18" s="117"/>
      <c r="L18" s="117"/>
      <c r="M18" s="117"/>
      <c r="N18" s="117"/>
      <c r="O18" s="117"/>
      <c r="P18" s="117"/>
      <c r="Q18" s="117"/>
      <c r="R18" s="117">
        <v>13.5</v>
      </c>
      <c r="S18" s="167"/>
      <c r="T18" s="117"/>
      <c r="U18" s="117"/>
      <c r="V18" s="117"/>
    </row>
    <row r="19" spans="1:22" x14ac:dyDescent="0.25">
      <c r="A19" s="127" t="s">
        <v>9397</v>
      </c>
      <c r="B19" s="106">
        <v>0</v>
      </c>
      <c r="C19" s="106">
        <v>15</v>
      </c>
      <c r="D19" s="131"/>
      <c r="E19" s="117">
        <v>20.399999999999999</v>
      </c>
      <c r="F19" s="117">
        <v>72.5</v>
      </c>
      <c r="G19" s="117"/>
      <c r="H19" s="117"/>
      <c r="I19" s="167">
        <v>0.97</v>
      </c>
      <c r="J19" s="117">
        <v>8.4</v>
      </c>
      <c r="K19" s="117"/>
      <c r="L19" s="117"/>
      <c r="M19" s="117"/>
      <c r="N19" s="117"/>
      <c r="O19" s="117"/>
      <c r="P19" s="117"/>
      <c r="Q19" s="117"/>
      <c r="R19" s="117">
        <v>13.2</v>
      </c>
      <c r="S19" s="167"/>
      <c r="T19" s="117"/>
      <c r="U19" s="117"/>
      <c r="V19" s="185"/>
    </row>
    <row r="20" spans="1:22" x14ac:dyDescent="0.25">
      <c r="A20" s="127" t="s">
        <v>9397</v>
      </c>
      <c r="B20" s="106">
        <v>15</v>
      </c>
      <c r="C20" s="106">
        <v>30</v>
      </c>
      <c r="D20" s="131"/>
      <c r="E20" s="117">
        <v>20.9</v>
      </c>
      <c r="F20" s="117">
        <v>68.3</v>
      </c>
      <c r="G20" s="117"/>
      <c r="H20" s="117"/>
      <c r="I20" s="167">
        <v>0.95</v>
      </c>
      <c r="J20" s="117">
        <v>8.35</v>
      </c>
      <c r="K20" s="117"/>
      <c r="L20" s="117"/>
      <c r="M20" s="117"/>
      <c r="N20" s="117"/>
      <c r="O20" s="117"/>
      <c r="P20" s="117"/>
      <c r="Q20" s="117"/>
      <c r="R20" s="117">
        <v>13.3</v>
      </c>
      <c r="S20" s="167"/>
      <c r="T20" s="117"/>
      <c r="U20" s="117"/>
      <c r="V20" s="117"/>
    </row>
    <row r="21" spans="1:22" x14ac:dyDescent="0.25">
      <c r="A21" s="127" t="s">
        <v>9397</v>
      </c>
      <c r="B21" s="106">
        <v>30</v>
      </c>
      <c r="C21" s="106">
        <v>45</v>
      </c>
      <c r="D21" s="131"/>
      <c r="E21" s="117">
        <v>22.9</v>
      </c>
      <c r="F21" s="117">
        <v>66</v>
      </c>
      <c r="G21" s="117"/>
      <c r="H21" s="117"/>
      <c r="I21" s="167">
        <v>0.41</v>
      </c>
      <c r="J21" s="117">
        <v>8.4</v>
      </c>
      <c r="K21" s="117"/>
      <c r="L21" s="117"/>
      <c r="M21" s="117"/>
      <c r="N21" s="117"/>
      <c r="O21" s="117"/>
      <c r="P21" s="117"/>
      <c r="Q21" s="117"/>
      <c r="R21" s="117">
        <v>12.8</v>
      </c>
      <c r="S21" s="167"/>
      <c r="T21" s="117"/>
      <c r="U21" s="117"/>
      <c r="V21" s="185"/>
    </row>
    <row r="22" spans="1:22" x14ac:dyDescent="0.25">
      <c r="A22" s="127" t="s">
        <v>9397</v>
      </c>
      <c r="B22" s="106">
        <v>45</v>
      </c>
      <c r="C22" s="106">
        <v>60</v>
      </c>
      <c r="D22" s="131"/>
      <c r="E22" s="117">
        <v>22.5</v>
      </c>
      <c r="F22" s="117">
        <v>71</v>
      </c>
      <c r="G22" s="117"/>
      <c r="H22" s="117"/>
      <c r="I22" s="167">
        <v>0.28999999999999998</v>
      </c>
      <c r="J22" s="117">
        <v>8.4499999999999993</v>
      </c>
      <c r="K22" s="117"/>
      <c r="L22" s="117"/>
      <c r="M22" s="117"/>
      <c r="N22" s="117"/>
      <c r="O22" s="117"/>
      <c r="P22" s="117"/>
      <c r="Q22" s="117"/>
      <c r="R22" s="117">
        <v>12.7</v>
      </c>
      <c r="S22" s="167"/>
      <c r="T22" s="117"/>
      <c r="U22" s="117"/>
      <c r="V22" s="117"/>
    </row>
    <row r="23" spans="1:22" x14ac:dyDescent="0.25">
      <c r="A23" s="127" t="s">
        <v>9397</v>
      </c>
      <c r="B23" s="106">
        <v>60</v>
      </c>
      <c r="C23" s="106">
        <v>75</v>
      </c>
      <c r="D23" s="131"/>
      <c r="E23" s="117">
        <v>21.1</v>
      </c>
      <c r="F23" s="117">
        <v>71.3</v>
      </c>
      <c r="G23" s="117"/>
      <c r="H23" s="117"/>
      <c r="I23" s="167">
        <v>0.25</v>
      </c>
      <c r="J23" s="117">
        <v>8.4</v>
      </c>
      <c r="K23" s="117"/>
      <c r="L23" s="117"/>
      <c r="M23" s="117"/>
      <c r="N23" s="117"/>
      <c r="O23" s="117"/>
      <c r="P23" s="117"/>
      <c r="Q23" s="117"/>
      <c r="R23" s="117">
        <v>12.8</v>
      </c>
      <c r="S23" s="167"/>
      <c r="T23" s="117"/>
      <c r="U23" s="117"/>
      <c r="V23" s="185"/>
    </row>
    <row r="24" spans="1:22" x14ac:dyDescent="0.25">
      <c r="A24" s="127" t="s">
        <v>9397</v>
      </c>
      <c r="B24" s="106">
        <v>75</v>
      </c>
      <c r="C24" s="106">
        <v>90</v>
      </c>
      <c r="D24" s="131"/>
      <c r="E24" s="117">
        <v>21</v>
      </c>
      <c r="F24" s="117">
        <v>72.2</v>
      </c>
      <c r="G24" s="117"/>
      <c r="H24" s="117"/>
      <c r="I24" s="167">
        <v>0.26</v>
      </c>
      <c r="J24" s="117">
        <v>8.4</v>
      </c>
      <c r="K24" s="117"/>
      <c r="L24" s="117"/>
      <c r="M24" s="117"/>
      <c r="N24" s="117"/>
      <c r="O24" s="117"/>
      <c r="P24" s="117"/>
      <c r="Q24" s="117"/>
      <c r="R24" s="117">
        <v>12.1</v>
      </c>
      <c r="S24" s="167"/>
      <c r="T24" s="117"/>
      <c r="U24" s="117"/>
      <c r="V24" s="117"/>
    </row>
    <row r="25" spans="1:22" x14ac:dyDescent="0.25">
      <c r="A25" s="127" t="s">
        <v>9425</v>
      </c>
      <c r="B25" s="106">
        <v>0</v>
      </c>
      <c r="C25" s="106">
        <v>20</v>
      </c>
      <c r="D25" s="131"/>
      <c r="E25" s="117">
        <v>34.799999999999997</v>
      </c>
      <c r="F25" s="117">
        <v>57.2</v>
      </c>
      <c r="G25" s="117"/>
      <c r="H25" s="117"/>
      <c r="I25" s="167">
        <v>0.62</v>
      </c>
      <c r="J25" s="117">
        <v>8.1999999999999993</v>
      </c>
      <c r="K25" s="117">
        <v>1.41</v>
      </c>
      <c r="L25" s="117">
        <v>9.4E-2</v>
      </c>
      <c r="M25" s="117"/>
      <c r="N25" s="117"/>
      <c r="O25" s="117">
        <v>0.30499999999999999</v>
      </c>
      <c r="P25" s="117">
        <v>0.46800000000000003</v>
      </c>
      <c r="Q25" s="117">
        <v>0.37</v>
      </c>
      <c r="R25" s="117">
        <v>7.5</v>
      </c>
      <c r="S25" s="167"/>
      <c r="T25" s="117"/>
      <c r="U25" s="117"/>
      <c r="V25" s="185" t="s">
        <v>8741</v>
      </c>
    </row>
    <row r="26" spans="1:22" x14ac:dyDescent="0.25">
      <c r="A26" s="127" t="s">
        <v>9425</v>
      </c>
      <c r="B26" s="106">
        <v>20</v>
      </c>
      <c r="C26" s="106">
        <v>40</v>
      </c>
      <c r="D26" s="131"/>
      <c r="E26" s="117">
        <v>34.799999999999997</v>
      </c>
      <c r="F26" s="117">
        <v>57.7</v>
      </c>
      <c r="G26" s="117"/>
      <c r="H26" s="117"/>
      <c r="I26" s="167">
        <v>0.31</v>
      </c>
      <c r="J26" s="117"/>
      <c r="K26" s="117">
        <v>1.41</v>
      </c>
      <c r="L26" s="117">
        <v>9.4E-2</v>
      </c>
      <c r="M26" s="117"/>
      <c r="N26" s="117"/>
      <c r="O26" s="117">
        <v>0.30499999999999999</v>
      </c>
      <c r="P26" s="117">
        <v>0.46800000000000003</v>
      </c>
      <c r="Q26" s="117">
        <v>0.46</v>
      </c>
      <c r="R26" s="117">
        <v>6</v>
      </c>
      <c r="S26" s="167"/>
      <c r="T26" s="117"/>
      <c r="U26" s="117"/>
      <c r="V26" s="117"/>
    </row>
    <row r="27" spans="1:22" x14ac:dyDescent="0.25">
      <c r="A27" s="127" t="s">
        <v>9425</v>
      </c>
      <c r="B27" s="106">
        <v>40</v>
      </c>
      <c r="C27" s="106">
        <v>60</v>
      </c>
      <c r="D27" s="131"/>
      <c r="E27" s="117">
        <v>34.799999999999997</v>
      </c>
      <c r="F27" s="117">
        <v>57.9</v>
      </c>
      <c r="G27" s="117"/>
      <c r="H27" s="117"/>
      <c r="I27" s="167">
        <v>0.31</v>
      </c>
      <c r="J27" s="117"/>
      <c r="K27" s="117">
        <v>1.38</v>
      </c>
      <c r="L27" s="117">
        <v>0.115</v>
      </c>
      <c r="M27" s="117"/>
      <c r="N27" s="117"/>
      <c r="O27" s="117">
        <v>0.313</v>
      </c>
      <c r="P27" s="117">
        <v>0.47899999999999998</v>
      </c>
      <c r="Q27" s="117">
        <v>0.63</v>
      </c>
      <c r="R27" s="117">
        <v>6</v>
      </c>
      <c r="S27" s="167"/>
      <c r="T27" s="117"/>
      <c r="U27" s="117"/>
      <c r="V27" s="185"/>
    </row>
    <row r="28" spans="1:22" x14ac:dyDescent="0.25">
      <c r="A28" s="127" t="s">
        <v>9425</v>
      </c>
      <c r="B28" s="106">
        <v>60</v>
      </c>
      <c r="C28" s="106">
        <v>80</v>
      </c>
      <c r="D28" s="131"/>
      <c r="E28" s="117">
        <v>32.9</v>
      </c>
      <c r="F28" s="117">
        <v>59.9</v>
      </c>
      <c r="G28" s="117"/>
      <c r="H28" s="117"/>
      <c r="I28" s="167">
        <v>0.24</v>
      </c>
      <c r="J28" s="117"/>
      <c r="K28" s="117">
        <v>1.31</v>
      </c>
      <c r="L28" s="117">
        <v>0.11</v>
      </c>
      <c r="M28" s="117"/>
      <c r="N28" s="117"/>
      <c r="O28" s="117">
        <v>0.311</v>
      </c>
      <c r="P28" s="117">
        <v>0.50600000000000001</v>
      </c>
      <c r="Q28" s="117">
        <v>0.67</v>
      </c>
      <c r="R28" s="117">
        <v>5.8</v>
      </c>
      <c r="S28" s="167"/>
      <c r="T28" s="117"/>
      <c r="U28" s="117"/>
      <c r="V28" s="117"/>
    </row>
    <row r="29" spans="1:22" x14ac:dyDescent="0.25">
      <c r="A29" s="127" t="s">
        <v>9425</v>
      </c>
      <c r="B29" s="106">
        <v>80</v>
      </c>
      <c r="C29" s="106">
        <v>100</v>
      </c>
      <c r="D29" s="131"/>
      <c r="E29" s="117">
        <v>33.299999999999997</v>
      </c>
      <c r="F29" s="117">
        <v>58.7</v>
      </c>
      <c r="G29" s="117"/>
      <c r="H29" s="117"/>
      <c r="I29" s="167">
        <v>0.24</v>
      </c>
      <c r="J29" s="117"/>
      <c r="K29" s="117">
        <v>1.26</v>
      </c>
      <c r="L29" s="117">
        <v>0.106</v>
      </c>
      <c r="M29" s="117"/>
      <c r="N29" s="117"/>
      <c r="O29" s="117">
        <v>0.309</v>
      </c>
      <c r="P29" s="117">
        <v>0.52500000000000002</v>
      </c>
      <c r="Q29" s="117">
        <v>0.68</v>
      </c>
      <c r="R29" s="117">
        <v>5.8</v>
      </c>
      <c r="S29" s="167"/>
      <c r="T29" s="117"/>
      <c r="U29" s="117"/>
      <c r="V29" s="185"/>
    </row>
    <row r="30" spans="1:22" x14ac:dyDescent="0.25">
      <c r="A30" s="127" t="s">
        <v>9425</v>
      </c>
      <c r="B30" s="106">
        <v>100</v>
      </c>
      <c r="C30" s="106">
        <v>150</v>
      </c>
      <c r="D30" s="131"/>
      <c r="E30" s="117">
        <v>36.799999999999997</v>
      </c>
      <c r="F30" s="117">
        <v>53.7</v>
      </c>
      <c r="G30" s="117"/>
      <c r="H30" s="117"/>
      <c r="I30" s="167">
        <v>0.31</v>
      </c>
      <c r="J30" s="117"/>
      <c r="K30" s="117">
        <v>1.4</v>
      </c>
      <c r="L30" s="117">
        <v>0.106</v>
      </c>
      <c r="M30" s="117"/>
      <c r="N30" s="117"/>
      <c r="O30" s="117">
        <v>0.309</v>
      </c>
      <c r="P30" s="117">
        <v>0.47199999999999998</v>
      </c>
      <c r="Q30" s="117">
        <v>0.68</v>
      </c>
      <c r="R30" s="117">
        <v>5.8</v>
      </c>
      <c r="S30" s="167"/>
      <c r="T30" s="117"/>
      <c r="U30" s="117"/>
      <c r="V30" s="117"/>
    </row>
    <row r="31" spans="1:22" x14ac:dyDescent="0.25">
      <c r="A31" s="127" t="s">
        <v>9437</v>
      </c>
      <c r="B31" s="106">
        <v>0</v>
      </c>
      <c r="C31" s="106">
        <v>20</v>
      </c>
      <c r="D31" s="131"/>
      <c r="E31" s="117"/>
      <c r="F31" s="117"/>
      <c r="G31" s="117"/>
      <c r="H31" s="117"/>
      <c r="I31" s="167"/>
      <c r="J31" s="117"/>
      <c r="K31" s="117">
        <v>1.41</v>
      </c>
      <c r="L31" s="117">
        <v>0.1</v>
      </c>
      <c r="M31" s="117"/>
      <c r="N31" s="117"/>
      <c r="O31" s="117">
        <v>0.36</v>
      </c>
      <c r="P31" s="117">
        <v>0.44</v>
      </c>
      <c r="Q31" s="117"/>
      <c r="R31" s="117"/>
      <c r="S31" s="167"/>
      <c r="T31" s="117"/>
      <c r="U31" s="117"/>
      <c r="V31" s="185"/>
    </row>
    <row r="32" spans="1:22" x14ac:dyDescent="0.25">
      <c r="A32" s="127" t="s">
        <v>9437</v>
      </c>
      <c r="B32" s="106">
        <v>20</v>
      </c>
      <c r="C32" s="106">
        <v>40</v>
      </c>
      <c r="D32" s="131"/>
      <c r="E32" s="117"/>
      <c r="F32" s="117"/>
      <c r="G32" s="117"/>
      <c r="H32" s="117"/>
      <c r="I32" s="167"/>
      <c r="J32" s="117"/>
      <c r="K32" s="117">
        <v>1.51</v>
      </c>
      <c r="L32" s="117">
        <v>0.11</v>
      </c>
      <c r="M32" s="117"/>
      <c r="N32" s="117"/>
      <c r="O32" s="117">
        <v>0.35</v>
      </c>
      <c r="P32" s="117">
        <v>0.46</v>
      </c>
      <c r="Q32" s="117"/>
      <c r="R32" s="117"/>
      <c r="S32" s="167"/>
      <c r="T32" s="117"/>
      <c r="U32" s="117"/>
      <c r="V32" s="117"/>
    </row>
    <row r="33" spans="1:22" x14ac:dyDescent="0.25">
      <c r="A33" s="127" t="s">
        <v>9437</v>
      </c>
      <c r="B33" s="106">
        <v>40</v>
      </c>
      <c r="C33" s="106">
        <v>60</v>
      </c>
      <c r="D33" s="131"/>
      <c r="E33" s="117"/>
      <c r="F33" s="117"/>
      <c r="G33" s="117"/>
      <c r="H33" s="117"/>
      <c r="I33" s="167"/>
      <c r="J33" s="117"/>
      <c r="K33" s="117">
        <v>1.47</v>
      </c>
      <c r="L33" s="117">
        <v>0.14000000000000001</v>
      </c>
      <c r="M33" s="117"/>
      <c r="N33" s="117"/>
      <c r="O33" s="117">
        <v>0.33</v>
      </c>
      <c r="P33" s="117">
        <v>0.43</v>
      </c>
      <c r="Q33" s="117"/>
      <c r="R33" s="117"/>
      <c r="S33" s="167"/>
      <c r="T33" s="117"/>
      <c r="U33" s="117"/>
      <c r="V33" s="185"/>
    </row>
    <row r="34" spans="1:22" x14ac:dyDescent="0.25">
      <c r="A34" s="127" t="s">
        <v>9437</v>
      </c>
      <c r="B34" s="106">
        <v>60</v>
      </c>
      <c r="C34" s="106">
        <v>80</v>
      </c>
      <c r="D34" s="131"/>
      <c r="E34" s="117"/>
      <c r="F34" s="117"/>
      <c r="G34" s="117"/>
      <c r="H34" s="117"/>
      <c r="I34" s="167"/>
      <c r="J34" s="117"/>
      <c r="K34" s="117">
        <v>1.51</v>
      </c>
      <c r="L34" s="117">
        <v>0.14000000000000001</v>
      </c>
      <c r="M34" s="117"/>
      <c r="N34" s="117"/>
      <c r="O34" s="117">
        <v>0.34</v>
      </c>
      <c r="P34" s="117">
        <v>0.43</v>
      </c>
      <c r="Q34" s="117"/>
      <c r="R34" s="117"/>
      <c r="S34" s="167"/>
      <c r="T34" s="117"/>
      <c r="U34" s="117"/>
      <c r="V34" s="117"/>
    </row>
    <row r="35" spans="1:22" x14ac:dyDescent="0.25">
      <c r="A35" s="127" t="s">
        <v>9437</v>
      </c>
      <c r="B35" s="106">
        <v>80</v>
      </c>
      <c r="C35" s="106">
        <v>100</v>
      </c>
      <c r="D35" s="131"/>
      <c r="E35" s="117"/>
      <c r="F35" s="117"/>
      <c r="G35" s="117"/>
      <c r="H35" s="117"/>
      <c r="I35" s="167"/>
      <c r="J35" s="117"/>
      <c r="K35" s="117">
        <v>1.54</v>
      </c>
      <c r="L35" s="117">
        <v>0.13</v>
      </c>
      <c r="M35" s="117"/>
      <c r="N35" s="117"/>
      <c r="O35" s="117">
        <v>0.34</v>
      </c>
      <c r="P35" s="117">
        <v>0.44</v>
      </c>
      <c r="Q35" s="117"/>
      <c r="R35" s="117"/>
      <c r="S35" s="167"/>
      <c r="T35" s="117"/>
      <c r="U35" s="117"/>
      <c r="V35" s="185"/>
    </row>
    <row r="36" spans="1:22" x14ac:dyDescent="0.25">
      <c r="A36" s="127" t="s">
        <v>9437</v>
      </c>
      <c r="B36" s="106">
        <v>100</v>
      </c>
      <c r="C36" s="106">
        <v>120</v>
      </c>
      <c r="D36" s="131"/>
      <c r="E36" s="117"/>
      <c r="F36" s="117"/>
      <c r="G36" s="117"/>
      <c r="H36" s="117"/>
      <c r="I36" s="167"/>
      <c r="J36" s="117"/>
      <c r="K36" s="117">
        <v>1.64</v>
      </c>
      <c r="L36" s="117">
        <v>0.14000000000000001</v>
      </c>
      <c r="M36" s="117"/>
      <c r="N36" s="117"/>
      <c r="O36" s="117">
        <v>0.39</v>
      </c>
      <c r="P36" s="117">
        <v>0.44</v>
      </c>
      <c r="Q36" s="117"/>
      <c r="R36" s="117"/>
      <c r="S36" s="167"/>
      <c r="T36" s="117"/>
      <c r="U36" s="117"/>
      <c r="V36" s="117"/>
    </row>
    <row r="37" spans="1:22" x14ac:dyDescent="0.25">
      <c r="A37" s="127" t="s">
        <v>9437</v>
      </c>
      <c r="B37" s="106">
        <v>120</v>
      </c>
      <c r="C37" s="106">
        <v>160</v>
      </c>
      <c r="D37" s="131"/>
      <c r="E37" s="117"/>
      <c r="F37" s="117"/>
      <c r="G37" s="117"/>
      <c r="H37" s="117"/>
      <c r="I37" s="167"/>
      <c r="J37" s="117"/>
      <c r="K37" s="117">
        <v>1.59</v>
      </c>
      <c r="L37" s="117">
        <v>0.16</v>
      </c>
      <c r="M37" s="117"/>
      <c r="N37" s="117"/>
      <c r="O37" s="117">
        <v>0.38</v>
      </c>
      <c r="P37" s="117">
        <v>0.48</v>
      </c>
      <c r="Q37" s="117"/>
      <c r="R37" s="117"/>
      <c r="S37" s="167"/>
      <c r="T37" s="117"/>
      <c r="U37" s="117"/>
      <c r="V37" s="185"/>
    </row>
    <row r="38" spans="1:22" x14ac:dyDescent="0.25">
      <c r="A38" s="127" t="s">
        <v>9464</v>
      </c>
      <c r="B38" s="106">
        <v>0</v>
      </c>
      <c r="C38" s="106">
        <v>10</v>
      </c>
      <c r="D38" s="131"/>
      <c r="E38" s="117">
        <v>55</v>
      </c>
      <c r="F38" s="117"/>
      <c r="G38" s="117">
        <v>23</v>
      </c>
      <c r="H38" s="117">
        <v>5</v>
      </c>
      <c r="I38" s="167">
        <v>1.6</v>
      </c>
      <c r="J38" s="117"/>
      <c r="K38" s="117">
        <v>1.2</v>
      </c>
      <c r="L38" s="117">
        <v>0.128</v>
      </c>
      <c r="M38" s="117"/>
      <c r="N38" s="117"/>
      <c r="O38" s="117">
        <v>0.26800000000000002</v>
      </c>
      <c r="P38" s="117">
        <v>0.503</v>
      </c>
      <c r="Q38" s="117">
        <v>1.67</v>
      </c>
      <c r="R38" s="117"/>
      <c r="S38" s="167">
        <v>0.11</v>
      </c>
      <c r="T38" s="117">
        <v>1</v>
      </c>
      <c r="U38" s="117"/>
      <c r="V38" s="117"/>
    </row>
    <row r="39" spans="1:22" x14ac:dyDescent="0.25">
      <c r="A39" s="127" t="s">
        <v>9464</v>
      </c>
      <c r="B39" s="106">
        <v>10</v>
      </c>
      <c r="C39" s="106">
        <v>30</v>
      </c>
      <c r="D39" s="131"/>
      <c r="E39" s="117">
        <v>48</v>
      </c>
      <c r="F39" s="117"/>
      <c r="G39" s="117">
        <v>32</v>
      </c>
      <c r="H39" s="117">
        <v>5</v>
      </c>
      <c r="I39" s="167">
        <v>1.3</v>
      </c>
      <c r="J39" s="117"/>
      <c r="K39" s="117">
        <v>1.3</v>
      </c>
      <c r="L39" s="117">
        <v>0.13100000000000001</v>
      </c>
      <c r="M39" s="117"/>
      <c r="N39" s="117"/>
      <c r="O39" s="117">
        <v>0.26900000000000002</v>
      </c>
      <c r="P39" s="117">
        <v>0.46899999999999997</v>
      </c>
      <c r="Q39" s="117">
        <v>1.25</v>
      </c>
      <c r="R39" s="117"/>
      <c r="S39" s="167">
        <v>0.14000000000000001</v>
      </c>
      <c r="T39" s="117">
        <v>1</v>
      </c>
      <c r="U39" s="117"/>
      <c r="V39" s="185"/>
    </row>
    <row r="40" spans="1:22" x14ac:dyDescent="0.25">
      <c r="A40" s="127" t="s">
        <v>9464</v>
      </c>
      <c r="B40" s="106">
        <v>30</v>
      </c>
      <c r="C40" s="106">
        <v>50</v>
      </c>
      <c r="D40" s="131"/>
      <c r="E40" s="117">
        <v>45</v>
      </c>
      <c r="F40" s="117"/>
      <c r="G40" s="117">
        <v>35</v>
      </c>
      <c r="H40" s="117">
        <v>5</v>
      </c>
      <c r="I40" s="167">
        <v>1</v>
      </c>
      <c r="J40" s="117"/>
      <c r="K40" s="117">
        <v>1.4</v>
      </c>
      <c r="L40" s="117">
        <v>0.14299999999999999</v>
      </c>
      <c r="M40" s="117"/>
      <c r="N40" s="117"/>
      <c r="O40" s="117">
        <v>0.28000000000000003</v>
      </c>
      <c r="P40" s="117">
        <v>0.434</v>
      </c>
      <c r="Q40" s="117">
        <v>0.71</v>
      </c>
      <c r="R40" s="117"/>
      <c r="S40" s="167">
        <v>0.08</v>
      </c>
      <c r="T40" s="117">
        <v>0.7</v>
      </c>
      <c r="U40" s="117"/>
      <c r="V40" s="117"/>
    </row>
    <row r="41" spans="1:22" x14ac:dyDescent="0.25">
      <c r="A41" s="127" t="s">
        <v>9464</v>
      </c>
      <c r="B41" s="106">
        <v>50</v>
      </c>
      <c r="C41" s="106">
        <v>80</v>
      </c>
      <c r="D41" s="131"/>
      <c r="E41" s="117">
        <v>39</v>
      </c>
      <c r="F41" s="117"/>
      <c r="G41" s="117">
        <v>45</v>
      </c>
      <c r="H41" s="117">
        <v>5</v>
      </c>
      <c r="I41" s="167">
        <v>0.6</v>
      </c>
      <c r="J41" s="117"/>
      <c r="K41" s="117">
        <v>1.4</v>
      </c>
      <c r="L41" s="117">
        <v>0.126</v>
      </c>
      <c r="M41" s="117"/>
      <c r="N41" s="117"/>
      <c r="O41" s="117">
        <v>0.26100000000000001</v>
      </c>
      <c r="P41" s="117">
        <v>0.434</v>
      </c>
      <c r="Q41" s="117">
        <v>1</v>
      </c>
      <c r="R41" s="117"/>
      <c r="S41" s="167">
        <v>0.05</v>
      </c>
      <c r="T41" s="117">
        <v>0.4</v>
      </c>
      <c r="U41" s="117"/>
      <c r="V41" s="185"/>
    </row>
    <row r="42" spans="1:22" x14ac:dyDescent="0.25">
      <c r="A42" s="127" t="s">
        <v>9464</v>
      </c>
      <c r="B42" s="106">
        <v>80</v>
      </c>
      <c r="C42" s="106">
        <v>120</v>
      </c>
      <c r="D42" s="131"/>
      <c r="E42" s="117">
        <v>27</v>
      </c>
      <c r="F42" s="117"/>
      <c r="G42" s="117">
        <v>59</v>
      </c>
      <c r="H42" s="117">
        <v>5</v>
      </c>
      <c r="I42" s="167">
        <v>0.5</v>
      </c>
      <c r="J42" s="117"/>
      <c r="K42" s="117">
        <v>1.5</v>
      </c>
      <c r="L42" s="117">
        <v>0.122</v>
      </c>
      <c r="M42" s="117"/>
      <c r="N42" s="117"/>
      <c r="O42" s="117">
        <v>0.255</v>
      </c>
      <c r="P42" s="117">
        <v>0.39900000000000002</v>
      </c>
      <c r="Q42" s="117">
        <v>0.75</v>
      </c>
      <c r="R42" s="117"/>
      <c r="S42" s="167">
        <v>0.04</v>
      </c>
      <c r="T42" s="117">
        <v>0.3</v>
      </c>
      <c r="U42" s="117"/>
      <c r="V42" s="117"/>
    </row>
    <row r="43" spans="1:22" x14ac:dyDescent="0.25">
      <c r="A43" s="127" t="s">
        <v>9530</v>
      </c>
      <c r="B43" s="106"/>
      <c r="C43" s="106"/>
      <c r="D43" s="131"/>
      <c r="E43" s="117">
        <v>39.4</v>
      </c>
      <c r="F43" s="117">
        <v>34.4</v>
      </c>
      <c r="G43" s="117">
        <v>26.2</v>
      </c>
      <c r="H43" s="117">
        <v>30</v>
      </c>
      <c r="I43" s="167">
        <v>1.62</v>
      </c>
      <c r="J43" s="117">
        <v>8.5</v>
      </c>
      <c r="K43" s="117"/>
      <c r="L43" s="117"/>
      <c r="M43" s="117"/>
      <c r="N43" s="117"/>
      <c r="O43" s="117"/>
      <c r="P43" s="117"/>
      <c r="Q43" s="117"/>
      <c r="R43" s="117">
        <v>2.9</v>
      </c>
      <c r="S43" s="167">
        <v>0.15</v>
      </c>
      <c r="T43" s="117"/>
      <c r="U43" s="117"/>
      <c r="V43" s="184"/>
    </row>
    <row r="44" spans="1:22" x14ac:dyDescent="0.25">
      <c r="A44" s="127" t="s">
        <v>9531</v>
      </c>
      <c r="B44" s="106"/>
      <c r="C44" s="106"/>
      <c r="D44" s="131"/>
      <c r="E44" s="117">
        <v>22.1</v>
      </c>
      <c r="F44" s="117">
        <v>21.5</v>
      </c>
      <c r="G44" s="117">
        <v>56.4</v>
      </c>
      <c r="H44" s="117">
        <v>20</v>
      </c>
      <c r="I44" s="167">
        <v>0.83</v>
      </c>
      <c r="J44" s="117">
        <v>7.9</v>
      </c>
      <c r="K44" s="117"/>
      <c r="L44" s="117"/>
      <c r="M44" s="117"/>
      <c r="N44" s="117"/>
      <c r="O44" s="117"/>
      <c r="P44" s="117"/>
      <c r="Q44" s="117"/>
      <c r="R44" s="117">
        <v>2.2999999999999998</v>
      </c>
      <c r="S44" s="167">
        <v>7.0000000000000007E-2</v>
      </c>
      <c r="T44" s="117"/>
      <c r="U44" s="117"/>
      <c r="V44" s="185"/>
    </row>
    <row r="45" spans="1:22" x14ac:dyDescent="0.25">
      <c r="A45" s="127" t="s">
        <v>9646</v>
      </c>
      <c r="B45" s="106"/>
      <c r="C45" s="106"/>
      <c r="D45" s="131"/>
      <c r="E45" s="117"/>
      <c r="F45" s="117"/>
      <c r="G45" s="117"/>
      <c r="H45" s="117"/>
      <c r="I45" s="167"/>
      <c r="J45" s="117">
        <v>7.4</v>
      </c>
      <c r="K45" s="117"/>
      <c r="L45" s="117"/>
      <c r="M45" s="117"/>
      <c r="N45" s="117"/>
      <c r="O45" s="117"/>
      <c r="P45" s="117"/>
      <c r="Q45" s="117"/>
      <c r="R45" s="117"/>
      <c r="S45" s="167"/>
      <c r="T45" s="117"/>
      <c r="U45" s="117"/>
      <c r="V45" s="185"/>
    </row>
    <row r="46" spans="1:22" x14ac:dyDescent="0.25">
      <c r="A46" s="127" t="s">
        <v>9645</v>
      </c>
      <c r="B46" s="106"/>
      <c r="C46" s="106"/>
      <c r="D46" s="131"/>
      <c r="E46" s="117"/>
      <c r="F46" s="117"/>
      <c r="G46" s="117"/>
      <c r="H46" s="117"/>
      <c r="I46" s="167"/>
      <c r="J46" s="117"/>
      <c r="K46" s="117"/>
      <c r="L46" s="117"/>
      <c r="M46" s="117"/>
      <c r="N46" s="117"/>
      <c r="O46" s="117"/>
      <c r="P46" s="117"/>
      <c r="Q46" s="117"/>
      <c r="R46" s="117"/>
      <c r="S46" s="167"/>
      <c r="T46" s="117"/>
      <c r="U46" s="117"/>
      <c r="V46" s="185"/>
    </row>
    <row r="47" spans="1:22" x14ac:dyDescent="0.25">
      <c r="A47" s="199"/>
      <c r="B47" s="200"/>
      <c r="C47" s="200"/>
      <c r="D47" s="131"/>
      <c r="E47" s="117"/>
      <c r="F47" s="117"/>
      <c r="G47" s="117"/>
      <c r="H47" s="117"/>
      <c r="I47" s="167"/>
      <c r="J47" s="117"/>
      <c r="K47" s="117"/>
      <c r="L47" s="117"/>
      <c r="M47" s="117"/>
      <c r="N47" s="117"/>
      <c r="O47" s="117"/>
      <c r="P47" s="117"/>
      <c r="Q47" s="117"/>
      <c r="R47" s="117"/>
      <c r="S47" s="167"/>
      <c r="T47" s="117"/>
      <c r="U47" s="117"/>
      <c r="V47" s="185"/>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2">
    <dataValidation type="list" allowBlank="1" showInputMessage="1" showErrorMessage="1" sqref="A5:A8" xr:uid="{D5F6D638-6F0B-4DD7-A5EF-E28E48C78EA8}">
      <formula1>ddl_soilProfiles</formula1>
    </dataValidation>
    <dataValidation type="list" allowBlank="1" showInputMessage="1" showErrorMessage="1" sqref="A9:A47" xr:uid="{47BC5E93-7046-4A2F-AA54-DBDF8D14CC2B}">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D5:D47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B8" sqref="A3:B8"/>
    </sheetView>
  </sheetViews>
  <sheetFormatPr defaultColWidth="8.85546875" defaultRowHeight="15" x14ac:dyDescent="0.25"/>
  <cols>
    <col min="1" max="2" width="13.7109375" customWidth="1"/>
    <col min="3" max="26" width="20.7109375" customWidth="1"/>
  </cols>
  <sheetData>
    <row r="1" spans="1:18" ht="150" customHeight="1" x14ac:dyDescent="0.25">
      <c r="A1" s="198" t="s">
        <v>6604</v>
      </c>
      <c r="B1" s="198"/>
      <c r="C1" s="198"/>
      <c r="D1" s="198"/>
      <c r="E1" s="198"/>
      <c r="F1" s="198"/>
      <c r="G1" s="198"/>
      <c r="H1" s="198"/>
    </row>
    <row r="2" spans="1:18" ht="28.5" customHeight="1" x14ac:dyDescent="0.25">
      <c r="A2" s="89"/>
      <c r="B2" s="89"/>
    </row>
    <row r="3" spans="1:18" s="16" customFormat="1" ht="32.25" customHeight="1" x14ac:dyDescent="0.2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2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2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62"/>
  <sheetViews>
    <sheetView zoomScaleNormal="100" workbookViewId="0">
      <pane ySplit="4" topLeftCell="A125" activePane="bottomLeft" state="frozen"/>
      <selection activeCell="D22" sqref="D22"/>
      <selection pane="bottomLeft" activeCell="I161" sqref="I161"/>
    </sheetView>
  </sheetViews>
  <sheetFormatPr defaultColWidth="8.85546875" defaultRowHeight="15" x14ac:dyDescent="0.25"/>
  <cols>
    <col min="1" max="1" width="13.7109375" customWidth="1"/>
    <col min="2" max="2" width="11.7109375" customWidth="1"/>
    <col min="3" max="29" width="20.7109375" customWidth="1"/>
  </cols>
  <sheetData>
    <row r="1" spans="1:30" ht="150" customHeight="1" x14ac:dyDescent="0.25">
      <c r="A1" s="198" t="s">
        <v>6584</v>
      </c>
      <c r="B1" s="198"/>
      <c r="C1" s="198"/>
      <c r="D1" s="198"/>
      <c r="E1" s="198"/>
      <c r="F1" s="198"/>
      <c r="G1" s="198"/>
      <c r="H1" s="198"/>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27" t="s">
        <v>9234</v>
      </c>
      <c r="B5" s="128" cm="1">
        <f t="array" ref="B5">IF(ROW() &lt; ROW(INDEX(fields[experiment_ID],ROWS(fields[experiment_ID]))), COUNTIF(INDEX(fields[experiment_ID],1):fields[[#This Row],[experiment_ID]],fields[[#This Row],[experiment_ID]]), "")</f>
        <v>1</v>
      </c>
      <c r="C5" s="127"/>
      <c r="D5" s="127" t="s">
        <v>9236</v>
      </c>
      <c r="E5" s="127"/>
      <c r="F5" s="127"/>
      <c r="G5" s="127" t="s">
        <v>1708</v>
      </c>
      <c r="H5" s="127" t="s">
        <v>8582</v>
      </c>
      <c r="I5" s="127" t="s">
        <v>8583</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25">
      <c r="A6" s="127" t="s">
        <v>9235</v>
      </c>
      <c r="B6" s="128" cm="1">
        <f t="array" ref="B6">IF(ROW() &lt; ROW(INDEX(fields[experiment_ID],ROWS(fields[experiment_ID]))), COUNTIF(INDEX(fields[experiment_ID],1):fields[[#This Row],[experiment_ID]],fields[[#This Row],[experiment_ID]]), "")</f>
        <v>1</v>
      </c>
      <c r="C6" s="127"/>
      <c r="D6" s="127" t="s">
        <v>9236</v>
      </c>
      <c r="E6" s="127"/>
      <c r="F6" s="127"/>
      <c r="G6" s="127" t="s">
        <v>1708</v>
      </c>
      <c r="H6" s="127" t="s">
        <v>8582</v>
      </c>
      <c r="I6" s="127" t="s">
        <v>8583</v>
      </c>
      <c r="J6" s="106">
        <v>39.450000000000003</v>
      </c>
      <c r="K6" s="106">
        <v>115.08</v>
      </c>
      <c r="L6" s="106">
        <v>42</v>
      </c>
      <c r="M6" s="168" t="s">
        <v>872</v>
      </c>
      <c r="N6" s="106"/>
      <c r="O6" s="106"/>
      <c r="P6" s="127"/>
      <c r="Q6" s="171">
        <v>13000</v>
      </c>
      <c r="R6" s="106"/>
      <c r="S6" s="106"/>
      <c r="T6" s="127"/>
      <c r="U6" s="106"/>
      <c r="V6" s="106"/>
      <c r="W6" s="106"/>
      <c r="X6" s="106"/>
      <c r="Y6" s="106"/>
      <c r="Z6" s="106"/>
      <c r="AA6" s="127"/>
      <c r="AB6" s="128"/>
      <c r="AC6" s="127"/>
    </row>
    <row r="7" spans="1:30" x14ac:dyDescent="0.25">
      <c r="A7" s="127" t="s">
        <v>9247</v>
      </c>
      <c r="B7" s="128" cm="1">
        <f t="array" ref="B7">IF(ROW() &lt; ROW(INDEX(fields[experiment_ID],ROWS(fields[experiment_ID]))), COUNTIF(INDEX(fields[experiment_ID],1):fields[[#This Row],[experiment_ID]],fields[[#This Row],[experiment_ID]]), "")</f>
        <v>1</v>
      </c>
      <c r="C7" s="127" t="s">
        <v>6</v>
      </c>
      <c r="D7" s="127" t="s">
        <v>9249</v>
      </c>
      <c r="E7" s="127" t="s">
        <v>8609</v>
      </c>
      <c r="F7" s="127"/>
      <c r="G7" s="127" t="s">
        <v>8568</v>
      </c>
      <c r="H7" s="127" t="s">
        <v>8603</v>
      </c>
      <c r="I7" s="127"/>
      <c r="J7" s="106"/>
      <c r="K7" s="106"/>
      <c r="L7" s="106"/>
      <c r="M7" s="127" t="s">
        <v>753</v>
      </c>
      <c r="N7" s="106"/>
      <c r="O7" s="106"/>
      <c r="P7" s="127"/>
      <c r="Q7" s="106">
        <v>90000</v>
      </c>
      <c r="R7" s="106"/>
      <c r="S7" s="106"/>
      <c r="T7" s="127"/>
      <c r="U7" s="106"/>
      <c r="V7" s="106"/>
      <c r="W7" s="106"/>
      <c r="X7" s="106"/>
      <c r="Y7" s="106"/>
      <c r="Z7" s="106"/>
      <c r="AA7" s="127"/>
      <c r="AB7" s="128"/>
      <c r="AC7" s="127"/>
    </row>
    <row r="8" spans="1:30" x14ac:dyDescent="0.25">
      <c r="A8" s="127" t="s">
        <v>9248</v>
      </c>
      <c r="B8" s="128" cm="1">
        <f t="array" ref="B8">IF(ROW() &lt; ROW(INDEX(fields[experiment_ID],ROWS(fields[experiment_ID]))), COUNTIF(INDEX(fields[experiment_ID],1):fields[[#This Row],[experiment_ID]],fields[[#This Row],[experiment_ID]]), "")</f>
        <v>1</v>
      </c>
      <c r="C8" s="127"/>
      <c r="D8" s="127" t="s">
        <v>9249</v>
      </c>
      <c r="E8" s="127" t="s">
        <v>8609</v>
      </c>
      <c r="F8" s="127"/>
      <c r="G8" s="127" t="s">
        <v>8568</v>
      </c>
      <c r="H8" s="127" t="s">
        <v>8603</v>
      </c>
      <c r="I8" s="127"/>
      <c r="J8" s="106"/>
      <c r="K8" s="106"/>
      <c r="L8" s="106"/>
      <c r="M8" s="127" t="s">
        <v>753</v>
      </c>
      <c r="N8" s="106"/>
      <c r="O8" s="106"/>
      <c r="P8" s="127"/>
      <c r="Q8" s="106">
        <v>90000</v>
      </c>
      <c r="R8" s="106"/>
      <c r="S8" s="106"/>
      <c r="T8" s="127"/>
      <c r="U8" s="106"/>
      <c r="V8" s="106"/>
      <c r="W8" s="106"/>
      <c r="X8" s="106"/>
      <c r="Y8" s="106"/>
      <c r="Z8" s="106"/>
      <c r="AA8" s="127"/>
      <c r="AB8" s="128"/>
      <c r="AC8" s="127"/>
    </row>
    <row r="9" spans="1:30" x14ac:dyDescent="0.25">
      <c r="A9" s="127" t="s">
        <v>9254</v>
      </c>
      <c r="B9" s="128" cm="1">
        <f t="array" ref="B9">IF(ROW() &lt; ROW(INDEX(fields[experiment_ID],ROWS(fields[experiment_ID]))), COUNTIF(INDEX(fields[experiment_ID],1):fields[[#This Row],[experiment_ID]],fields[[#This Row],[experiment_ID]]), "")</f>
        <v>1</v>
      </c>
      <c r="C9" s="127"/>
      <c r="D9" s="127" t="s">
        <v>9256</v>
      </c>
      <c r="E9" s="127" t="s">
        <v>8629</v>
      </c>
      <c r="F9" s="127"/>
      <c r="G9" s="127" t="s">
        <v>1707</v>
      </c>
      <c r="H9" s="127" t="s">
        <v>8630</v>
      </c>
      <c r="I9" s="127"/>
      <c r="J9" s="106"/>
      <c r="K9" s="106">
        <v>-39.78</v>
      </c>
      <c r="L9" s="106">
        <v>-73.23</v>
      </c>
      <c r="M9" s="127"/>
      <c r="N9" s="106"/>
      <c r="O9" s="106"/>
      <c r="P9" s="127"/>
      <c r="Q9" s="106"/>
      <c r="R9" s="106"/>
      <c r="S9" s="106"/>
      <c r="T9" s="127"/>
      <c r="U9" s="106"/>
      <c r="V9" s="106"/>
      <c r="W9" s="106"/>
      <c r="X9" s="106"/>
      <c r="Y9" s="106"/>
      <c r="Z9" s="106"/>
      <c r="AA9" s="127"/>
      <c r="AB9" s="128"/>
      <c r="AC9" s="127"/>
    </row>
    <row r="10" spans="1:30" x14ac:dyDescent="0.25">
      <c r="A10" s="127" t="s">
        <v>9255</v>
      </c>
      <c r="B10" s="128" cm="1">
        <f t="array" ref="B10">IF(ROW() &lt; ROW(INDEX(fields[experiment_ID],ROWS(fields[experiment_ID]))), COUNTIF(INDEX(fields[experiment_ID],1):fields[[#This Row],[experiment_ID]],fields[[#This Row],[experiment_ID]]), "")</f>
        <v>1</v>
      </c>
      <c r="C10" s="127"/>
      <c r="D10" s="127" t="s">
        <v>9256</v>
      </c>
      <c r="E10" s="127" t="s">
        <v>8629</v>
      </c>
      <c r="F10" s="127"/>
      <c r="G10" s="127" t="s">
        <v>1707</v>
      </c>
      <c r="H10" s="127" t="s">
        <v>8630</v>
      </c>
      <c r="I10" s="127"/>
      <c r="J10" s="106"/>
      <c r="K10" s="106">
        <v>-39.78</v>
      </c>
      <c r="L10" s="106">
        <v>-73.23</v>
      </c>
      <c r="M10" s="127"/>
      <c r="N10" s="106"/>
      <c r="O10" s="106"/>
      <c r="P10" s="127"/>
      <c r="Q10" s="106"/>
      <c r="R10" s="106"/>
      <c r="S10" s="106"/>
      <c r="T10" s="127"/>
      <c r="U10" s="106"/>
      <c r="V10" s="106"/>
      <c r="W10" s="106"/>
      <c r="X10" s="106"/>
      <c r="Y10" s="106"/>
      <c r="Z10" s="106"/>
      <c r="AA10" s="127"/>
      <c r="AB10" s="128"/>
      <c r="AC10" s="127"/>
    </row>
    <row r="11" spans="1:30" x14ac:dyDescent="0.25">
      <c r="A11" s="127" t="s">
        <v>9257</v>
      </c>
      <c r="B11" s="128" cm="1">
        <f t="array" ref="B11">IF(ROW() &lt; ROW(INDEX(fields[experiment_ID],ROWS(fields[experiment_ID]))), COUNTIF(INDEX(fields[experiment_ID],1):fields[[#This Row],[experiment_ID]],fields[[#This Row],[experiment_ID]]), "")</f>
        <v>1</v>
      </c>
      <c r="C11" s="127"/>
      <c r="D11" s="127" t="s">
        <v>9256</v>
      </c>
      <c r="E11" s="127" t="s">
        <v>8629</v>
      </c>
      <c r="F11" s="127"/>
      <c r="G11" s="127" t="s">
        <v>1707</v>
      </c>
      <c r="H11" s="127" t="s">
        <v>8630</v>
      </c>
      <c r="I11" s="127"/>
      <c r="J11" s="106"/>
      <c r="K11" s="106">
        <v>-39.78</v>
      </c>
      <c r="L11" s="106">
        <v>-73.23</v>
      </c>
      <c r="M11" s="127"/>
      <c r="N11" s="106"/>
      <c r="O11" s="106"/>
      <c r="P11" s="127"/>
      <c r="Q11" s="106"/>
      <c r="R11" s="106"/>
      <c r="S11" s="106"/>
      <c r="T11" s="127"/>
      <c r="U11" s="106"/>
      <c r="V11" s="106"/>
      <c r="W11" s="106"/>
      <c r="X11" s="106"/>
      <c r="Y11" s="106"/>
      <c r="Z11" s="106"/>
      <c r="AA11" s="127"/>
      <c r="AB11" s="128"/>
      <c r="AC11" s="127"/>
    </row>
    <row r="12" spans="1:30" x14ac:dyDescent="0.25">
      <c r="A12" s="127" t="s">
        <v>9279</v>
      </c>
      <c r="B12" s="128" cm="1">
        <f t="array" ref="B12">IF(ROW() &lt; ROW(INDEX(fields[experiment_ID],ROWS(fields[experiment_ID]))), COUNTIF(INDEX(fields[experiment_ID],1):fields[[#This Row],[experiment_ID]],fields[[#This Row],[experiment_ID]]), "")</f>
        <v>1</v>
      </c>
      <c r="C12" s="127"/>
      <c r="D12" s="127" t="s">
        <v>9315</v>
      </c>
      <c r="E12" s="127"/>
      <c r="F12" s="127"/>
      <c r="G12" s="127"/>
      <c r="H12" s="127" t="s">
        <v>8654</v>
      </c>
      <c r="I12" s="127"/>
      <c r="J12" s="106">
        <v>41.45</v>
      </c>
      <c r="K12" s="106">
        <v>15.6</v>
      </c>
      <c r="L12" s="106">
        <v>90</v>
      </c>
      <c r="M12" s="127" t="s">
        <v>753</v>
      </c>
      <c r="N12" s="106"/>
      <c r="O12" s="106"/>
      <c r="P12" s="127"/>
      <c r="Q12" s="106"/>
      <c r="R12" s="106"/>
      <c r="S12" s="106"/>
      <c r="T12" s="127"/>
      <c r="U12" s="106"/>
      <c r="V12" s="106"/>
      <c r="W12" s="106"/>
      <c r="X12" s="106"/>
      <c r="Y12" s="106"/>
      <c r="Z12" s="106"/>
      <c r="AA12" s="127"/>
      <c r="AB12" s="128"/>
      <c r="AC12" s="127"/>
    </row>
    <row r="13" spans="1:30" x14ac:dyDescent="0.25">
      <c r="A13" s="127" t="s">
        <v>9280</v>
      </c>
      <c r="B13" s="128" cm="1">
        <f t="array" ref="B13">IF(ROW() &lt; ROW(INDEX(fields[experiment_ID],ROWS(fields[experiment_ID]))), COUNTIF(INDEX(fields[experiment_ID],1):fields[[#This Row],[experiment_ID]],fields[[#This Row],[experiment_ID]]), "")</f>
        <v>1</v>
      </c>
      <c r="C13" s="127"/>
      <c r="D13" s="127" t="s">
        <v>9315</v>
      </c>
      <c r="E13" s="127"/>
      <c r="F13" s="127"/>
      <c r="G13" s="127"/>
      <c r="H13" s="127" t="s">
        <v>8654</v>
      </c>
      <c r="I13" s="127"/>
      <c r="J13" s="106">
        <v>41.45</v>
      </c>
      <c r="K13" s="106">
        <v>15.6</v>
      </c>
      <c r="L13" s="106">
        <v>90</v>
      </c>
      <c r="M13" s="127" t="s">
        <v>753</v>
      </c>
      <c r="N13" s="106"/>
      <c r="O13" s="106"/>
      <c r="P13" s="127"/>
      <c r="Q13" s="106"/>
      <c r="R13" s="106"/>
      <c r="S13" s="106"/>
      <c r="T13" s="127"/>
      <c r="U13" s="106"/>
      <c r="V13" s="106"/>
      <c r="W13" s="106"/>
      <c r="X13" s="106"/>
      <c r="Y13" s="106"/>
      <c r="Z13" s="106"/>
      <c r="AA13" s="127"/>
      <c r="AB13" s="128"/>
      <c r="AC13" s="127"/>
    </row>
    <row r="14" spans="1:30" x14ac:dyDescent="0.25">
      <c r="A14" s="127" t="s">
        <v>9281</v>
      </c>
      <c r="B14" s="128" cm="1">
        <f t="array" ref="B14">IF(ROW() &lt; ROW(INDEX(fields[experiment_ID],ROWS(fields[experiment_ID]))), COUNTIF(INDEX(fields[experiment_ID],1):fields[[#This Row],[experiment_ID]],fields[[#This Row],[experiment_ID]]), "")</f>
        <v>1</v>
      </c>
      <c r="C14" s="127"/>
      <c r="D14" s="127" t="s">
        <v>9315</v>
      </c>
      <c r="E14" s="127"/>
      <c r="F14" s="127"/>
      <c r="G14" s="127"/>
      <c r="H14" s="127" t="s">
        <v>8654</v>
      </c>
      <c r="I14" s="127"/>
      <c r="J14" s="106">
        <v>41.45</v>
      </c>
      <c r="K14" s="106">
        <v>15.6</v>
      </c>
      <c r="L14" s="106">
        <v>90</v>
      </c>
      <c r="M14" s="127" t="s">
        <v>753</v>
      </c>
      <c r="N14" s="106"/>
      <c r="O14" s="106"/>
      <c r="P14" s="127"/>
      <c r="Q14" s="106"/>
      <c r="R14" s="106"/>
      <c r="S14" s="106"/>
      <c r="T14" s="127"/>
      <c r="U14" s="106"/>
      <c r="V14" s="106"/>
      <c r="W14" s="106"/>
      <c r="X14" s="106"/>
      <c r="Y14" s="106"/>
      <c r="Z14" s="106"/>
      <c r="AA14" s="127"/>
      <c r="AB14" s="128"/>
      <c r="AC14" s="127"/>
    </row>
    <row r="15" spans="1:30" x14ac:dyDescent="0.25">
      <c r="A15" s="127" t="s">
        <v>9282</v>
      </c>
      <c r="B15" s="128" cm="1">
        <f t="array" ref="B15">IF(ROW() &lt; ROW(INDEX(fields[experiment_ID],ROWS(fields[experiment_ID]))), COUNTIF(INDEX(fields[experiment_ID],1):fields[[#This Row],[experiment_ID]],fields[[#This Row],[experiment_ID]]), "")</f>
        <v>1</v>
      </c>
      <c r="C15" s="127"/>
      <c r="D15" s="127" t="s">
        <v>9315</v>
      </c>
      <c r="E15" s="127"/>
      <c r="F15" s="127"/>
      <c r="G15" s="127"/>
      <c r="H15" s="127" t="s">
        <v>8654</v>
      </c>
      <c r="I15" s="127"/>
      <c r="J15" s="106">
        <v>41.45</v>
      </c>
      <c r="K15" s="106">
        <v>15.6</v>
      </c>
      <c r="L15" s="106">
        <v>90</v>
      </c>
      <c r="M15" s="127" t="s">
        <v>753</v>
      </c>
      <c r="N15" s="106"/>
      <c r="O15" s="106"/>
      <c r="P15" s="127"/>
      <c r="Q15" s="106"/>
      <c r="R15" s="106"/>
      <c r="S15" s="106"/>
      <c r="T15" s="127"/>
      <c r="U15" s="106"/>
      <c r="V15" s="106"/>
      <c r="W15" s="106"/>
      <c r="X15" s="106"/>
      <c r="Y15" s="106"/>
      <c r="Z15" s="106"/>
      <c r="AA15" s="127"/>
      <c r="AB15" s="128"/>
      <c r="AC15" s="127"/>
    </row>
    <row r="16" spans="1:30" x14ac:dyDescent="0.25">
      <c r="A16" s="127" t="s">
        <v>9283</v>
      </c>
      <c r="B16" s="128" cm="1">
        <f t="array" ref="B16">IF(ROW() &lt; ROW(INDEX(fields[experiment_ID],ROWS(fields[experiment_ID]))), COUNTIF(INDEX(fields[experiment_ID],1):fields[[#This Row],[experiment_ID]],fields[[#This Row],[experiment_ID]]), "")</f>
        <v>1</v>
      </c>
      <c r="C16" s="127"/>
      <c r="D16" s="127" t="s">
        <v>9315</v>
      </c>
      <c r="E16" s="127"/>
      <c r="F16" s="127"/>
      <c r="G16" s="127"/>
      <c r="H16" s="127" t="s">
        <v>8654</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25">
      <c r="A17" s="127" t="s">
        <v>9284</v>
      </c>
      <c r="B17" s="128" cm="1">
        <f t="array" ref="B17">IF(ROW() &lt; ROW(INDEX(fields[experiment_ID],ROWS(fields[experiment_ID]))), COUNTIF(INDEX(fields[experiment_ID],1):fields[[#This Row],[experiment_ID]],fields[[#This Row],[experiment_ID]]), "")</f>
        <v>1</v>
      </c>
      <c r="C17" s="127"/>
      <c r="D17" s="127" t="s">
        <v>9315</v>
      </c>
      <c r="E17" s="127"/>
      <c r="F17" s="127"/>
      <c r="G17" s="127"/>
      <c r="H17" s="127" t="s">
        <v>8654</v>
      </c>
      <c r="I17" s="127"/>
      <c r="J17" s="106">
        <v>41.45</v>
      </c>
      <c r="K17" s="106">
        <v>15.6</v>
      </c>
      <c r="L17" s="106">
        <v>90</v>
      </c>
      <c r="M17" s="127" t="s">
        <v>753</v>
      </c>
      <c r="N17" s="106"/>
      <c r="O17" s="106"/>
      <c r="P17" s="127"/>
      <c r="Q17" s="106"/>
      <c r="R17" s="106"/>
      <c r="S17" s="106"/>
      <c r="T17" s="127"/>
      <c r="U17" s="106"/>
      <c r="V17" s="106"/>
      <c r="W17" s="106"/>
      <c r="X17" s="106"/>
      <c r="Y17" s="106"/>
      <c r="Z17" s="106"/>
      <c r="AA17" s="127"/>
      <c r="AB17" s="128"/>
      <c r="AC17" s="127"/>
    </row>
    <row r="18" spans="1:29" x14ac:dyDescent="0.25">
      <c r="A18" s="127" t="s">
        <v>9285</v>
      </c>
      <c r="B18" s="128" cm="1">
        <f t="array" ref="B18">IF(ROW() &lt; ROW(INDEX(fields[experiment_ID],ROWS(fields[experiment_ID]))), COUNTIF(INDEX(fields[experiment_ID],1):fields[[#This Row],[experiment_ID]],fields[[#This Row],[experiment_ID]]), "")</f>
        <v>1</v>
      </c>
      <c r="C18" s="127"/>
      <c r="D18" s="127" t="s">
        <v>9315</v>
      </c>
      <c r="E18" s="127"/>
      <c r="F18" s="127"/>
      <c r="G18" s="127"/>
      <c r="H18" s="127" t="s">
        <v>8654</v>
      </c>
      <c r="I18" s="127"/>
      <c r="J18" s="106">
        <v>41.45</v>
      </c>
      <c r="K18" s="106">
        <v>15.6</v>
      </c>
      <c r="L18" s="106">
        <v>90</v>
      </c>
      <c r="M18" s="127" t="s">
        <v>753</v>
      </c>
      <c r="N18" s="106"/>
      <c r="O18" s="106"/>
      <c r="P18" s="127"/>
      <c r="Q18" s="106"/>
      <c r="R18" s="106"/>
      <c r="S18" s="106"/>
      <c r="T18" s="127"/>
      <c r="U18" s="106"/>
      <c r="V18" s="106"/>
      <c r="W18" s="106"/>
      <c r="X18" s="106"/>
      <c r="Y18" s="106"/>
      <c r="Z18" s="106"/>
      <c r="AA18" s="127"/>
      <c r="AB18" s="128"/>
      <c r="AC18" s="127"/>
    </row>
    <row r="19" spans="1:29" x14ac:dyDescent="0.25">
      <c r="A19" s="127" t="s">
        <v>9286</v>
      </c>
      <c r="B19" s="128" cm="1">
        <f t="array" ref="B19">IF(ROW() &lt; ROW(INDEX(fields[experiment_ID],ROWS(fields[experiment_ID]))), COUNTIF(INDEX(fields[experiment_ID],1):fields[[#This Row],[experiment_ID]],fields[[#This Row],[experiment_ID]]), "")</f>
        <v>1</v>
      </c>
      <c r="C19" s="127"/>
      <c r="D19" s="127" t="s">
        <v>9315</v>
      </c>
      <c r="E19" s="127"/>
      <c r="F19" s="127"/>
      <c r="G19" s="127"/>
      <c r="H19" s="127" t="s">
        <v>8654</v>
      </c>
      <c r="I19" s="127"/>
      <c r="J19" s="106">
        <v>41.45</v>
      </c>
      <c r="K19" s="106">
        <v>15.6</v>
      </c>
      <c r="L19" s="106">
        <v>90</v>
      </c>
      <c r="M19" s="127" t="s">
        <v>753</v>
      </c>
      <c r="N19" s="106"/>
      <c r="O19" s="106"/>
      <c r="P19" s="127"/>
      <c r="Q19" s="106"/>
      <c r="R19" s="106"/>
      <c r="S19" s="106"/>
      <c r="T19" s="127"/>
      <c r="U19" s="106"/>
      <c r="V19" s="106"/>
      <c r="W19" s="106"/>
      <c r="X19" s="106"/>
      <c r="Y19" s="106"/>
      <c r="Z19" s="106"/>
      <c r="AA19" s="127"/>
      <c r="AB19" s="128"/>
      <c r="AC19" s="127"/>
    </row>
    <row r="20" spans="1:29" x14ac:dyDescent="0.25">
      <c r="A20" s="127" t="s">
        <v>9287</v>
      </c>
      <c r="B20" s="128" cm="1">
        <f t="array" ref="B20">IF(ROW() &lt; ROW(INDEX(fields[experiment_ID],ROWS(fields[experiment_ID]))), COUNTIF(INDEX(fields[experiment_ID],1):fields[[#This Row],[experiment_ID]],fields[[#This Row],[experiment_ID]]), "")</f>
        <v>1</v>
      </c>
      <c r="C20" s="127"/>
      <c r="D20" s="127" t="s">
        <v>9315</v>
      </c>
      <c r="E20" s="127"/>
      <c r="F20" s="127"/>
      <c r="G20" s="127"/>
      <c r="H20" s="127" t="s">
        <v>8654</v>
      </c>
      <c r="I20" s="127"/>
      <c r="J20" s="106">
        <v>41.45</v>
      </c>
      <c r="K20" s="106">
        <v>15.6</v>
      </c>
      <c r="L20" s="106">
        <v>90</v>
      </c>
      <c r="M20" s="127" t="s">
        <v>753</v>
      </c>
      <c r="N20" s="106"/>
      <c r="O20" s="106"/>
      <c r="P20" s="127"/>
      <c r="Q20" s="106"/>
      <c r="R20" s="106"/>
      <c r="S20" s="106"/>
      <c r="T20" s="127"/>
      <c r="U20" s="106"/>
      <c r="V20" s="106"/>
      <c r="W20" s="106"/>
      <c r="X20" s="106"/>
      <c r="Y20" s="106"/>
      <c r="Z20" s="106"/>
      <c r="AA20" s="127"/>
      <c r="AB20" s="128"/>
      <c r="AC20" s="127"/>
    </row>
    <row r="21" spans="1:29" x14ac:dyDescent="0.25">
      <c r="A21" s="127" t="s">
        <v>9288</v>
      </c>
      <c r="B21" s="128" cm="1">
        <f t="array" ref="B21">IF(ROW() &lt; ROW(INDEX(fields[experiment_ID],ROWS(fields[experiment_ID]))), COUNTIF(INDEX(fields[experiment_ID],1):fields[[#This Row],[experiment_ID]],fields[[#This Row],[experiment_ID]]), "")</f>
        <v>1</v>
      </c>
      <c r="C21" s="127"/>
      <c r="D21" s="127" t="s">
        <v>9315</v>
      </c>
      <c r="E21" s="127"/>
      <c r="F21" s="127"/>
      <c r="G21" s="127"/>
      <c r="H21" s="127" t="s">
        <v>8654</v>
      </c>
      <c r="I21" s="127"/>
      <c r="J21" s="106">
        <v>41.45</v>
      </c>
      <c r="K21" s="106">
        <v>15.6</v>
      </c>
      <c r="L21" s="106">
        <v>90</v>
      </c>
      <c r="M21" s="127" t="s">
        <v>753</v>
      </c>
      <c r="N21" s="106"/>
      <c r="O21" s="106"/>
      <c r="P21" s="127"/>
      <c r="Q21" s="106"/>
      <c r="R21" s="106"/>
      <c r="S21" s="106"/>
      <c r="T21" s="127"/>
      <c r="U21" s="106"/>
      <c r="V21" s="106"/>
      <c r="W21" s="106"/>
      <c r="X21" s="106"/>
      <c r="Y21" s="106"/>
      <c r="Z21" s="106"/>
      <c r="AA21" s="127"/>
      <c r="AB21" s="128"/>
      <c r="AC21" s="127"/>
    </row>
    <row r="22" spans="1:29" x14ac:dyDescent="0.25">
      <c r="A22" s="127" t="s">
        <v>9289</v>
      </c>
      <c r="B22" s="128" cm="1">
        <f t="array" ref="B22">IF(ROW() &lt; ROW(INDEX(fields[experiment_ID],ROWS(fields[experiment_ID]))), COUNTIF(INDEX(fields[experiment_ID],1):fields[[#This Row],[experiment_ID]],fields[[#This Row],[experiment_ID]]), "")</f>
        <v>1</v>
      </c>
      <c r="C22" s="127"/>
      <c r="D22" s="127" t="s">
        <v>9315</v>
      </c>
      <c r="E22" s="127"/>
      <c r="F22" s="127"/>
      <c r="G22" s="127"/>
      <c r="H22" s="127" t="s">
        <v>8654</v>
      </c>
      <c r="I22" s="127"/>
      <c r="J22" s="106">
        <v>41.45</v>
      </c>
      <c r="K22" s="106">
        <v>15.6</v>
      </c>
      <c r="L22" s="106">
        <v>90</v>
      </c>
      <c r="M22" s="127" t="s">
        <v>753</v>
      </c>
      <c r="N22" s="106"/>
      <c r="O22" s="106"/>
      <c r="P22" s="127"/>
      <c r="Q22" s="106"/>
      <c r="R22" s="106"/>
      <c r="S22" s="106"/>
      <c r="T22" s="127"/>
      <c r="U22" s="106"/>
      <c r="V22" s="106"/>
      <c r="W22" s="106"/>
      <c r="X22" s="106"/>
      <c r="Y22" s="106"/>
      <c r="Z22" s="106"/>
      <c r="AA22" s="127"/>
      <c r="AB22" s="128"/>
      <c r="AC22" s="127"/>
    </row>
    <row r="23" spans="1:29" x14ac:dyDescent="0.25">
      <c r="A23" s="127" t="s">
        <v>9290</v>
      </c>
      <c r="B23" s="128" cm="1">
        <f t="array" ref="B23">IF(ROW() &lt; ROW(INDEX(fields[experiment_ID],ROWS(fields[experiment_ID]))), COUNTIF(INDEX(fields[experiment_ID],1):fields[[#This Row],[experiment_ID]],fields[[#This Row],[experiment_ID]]), "")</f>
        <v>1</v>
      </c>
      <c r="C23" s="127"/>
      <c r="D23" s="127" t="s">
        <v>9315</v>
      </c>
      <c r="E23" s="127"/>
      <c r="F23" s="127"/>
      <c r="G23" s="127"/>
      <c r="H23" s="127" t="s">
        <v>8654</v>
      </c>
      <c r="I23" s="127"/>
      <c r="J23" s="106">
        <v>41.45</v>
      </c>
      <c r="K23" s="106">
        <v>15.6</v>
      </c>
      <c r="L23" s="106">
        <v>90</v>
      </c>
      <c r="M23" s="127" t="s">
        <v>753</v>
      </c>
      <c r="N23" s="106"/>
      <c r="O23" s="106"/>
      <c r="P23" s="127"/>
      <c r="Q23" s="106"/>
      <c r="R23" s="106"/>
      <c r="S23" s="106"/>
      <c r="T23" s="127"/>
      <c r="U23" s="106"/>
      <c r="V23" s="106"/>
      <c r="W23" s="106"/>
      <c r="X23" s="106"/>
      <c r="Y23" s="106"/>
      <c r="Z23" s="106"/>
      <c r="AA23" s="127"/>
      <c r="AB23" s="128"/>
      <c r="AC23" s="127"/>
    </row>
    <row r="24" spans="1:29" x14ac:dyDescent="0.25">
      <c r="A24" s="127" t="s">
        <v>9291</v>
      </c>
      <c r="B24" s="128" cm="1">
        <f t="array" ref="B24">IF(ROW() &lt; ROW(INDEX(fields[experiment_ID],ROWS(fields[experiment_ID]))), COUNTIF(INDEX(fields[experiment_ID],1):fields[[#This Row],[experiment_ID]],fields[[#This Row],[experiment_ID]]), "")</f>
        <v>1</v>
      </c>
      <c r="C24" s="127"/>
      <c r="D24" s="127" t="s">
        <v>9315</v>
      </c>
      <c r="E24" s="127"/>
      <c r="F24" s="127"/>
      <c r="G24" s="127"/>
      <c r="H24" s="127" t="s">
        <v>8654</v>
      </c>
      <c r="I24" s="127"/>
      <c r="J24" s="106">
        <v>41.45</v>
      </c>
      <c r="K24" s="106">
        <v>15.6</v>
      </c>
      <c r="L24" s="106">
        <v>90</v>
      </c>
      <c r="M24" s="127" t="s">
        <v>753</v>
      </c>
      <c r="N24" s="106"/>
      <c r="O24" s="106"/>
      <c r="P24" s="127"/>
      <c r="Q24" s="106"/>
      <c r="R24" s="106"/>
      <c r="S24" s="106"/>
      <c r="T24" s="127"/>
      <c r="U24" s="106"/>
      <c r="V24" s="106"/>
      <c r="W24" s="106"/>
      <c r="X24" s="106"/>
      <c r="Y24" s="106"/>
      <c r="Z24" s="106"/>
      <c r="AA24" s="127"/>
      <c r="AB24" s="128"/>
      <c r="AC24" s="127"/>
    </row>
    <row r="25" spans="1:29" x14ac:dyDescent="0.25">
      <c r="A25" s="127" t="s">
        <v>9292</v>
      </c>
      <c r="B25" s="128" cm="1">
        <f t="array" ref="B25">IF(ROW() &lt; ROW(INDEX(fields[experiment_ID],ROWS(fields[experiment_ID]))), COUNTIF(INDEX(fields[experiment_ID],1):fields[[#This Row],[experiment_ID]],fields[[#This Row],[experiment_ID]]), "")</f>
        <v>1</v>
      </c>
      <c r="C25" s="127"/>
      <c r="D25" s="127" t="s">
        <v>9315</v>
      </c>
      <c r="E25" s="127"/>
      <c r="F25" s="127"/>
      <c r="G25" s="127"/>
      <c r="H25" s="127" t="s">
        <v>8654</v>
      </c>
      <c r="I25" s="127"/>
      <c r="J25" s="106">
        <v>41.45</v>
      </c>
      <c r="K25" s="106">
        <v>15.6</v>
      </c>
      <c r="L25" s="106">
        <v>90</v>
      </c>
      <c r="M25" s="127" t="s">
        <v>753</v>
      </c>
      <c r="N25" s="106"/>
      <c r="O25" s="106"/>
      <c r="P25" s="127"/>
      <c r="Q25" s="106"/>
      <c r="R25" s="106"/>
      <c r="S25" s="106"/>
      <c r="T25" s="127"/>
      <c r="U25" s="106"/>
      <c r="V25" s="106"/>
      <c r="W25" s="106"/>
      <c r="X25" s="106"/>
      <c r="Y25" s="106"/>
      <c r="Z25" s="106"/>
      <c r="AA25" s="127"/>
      <c r="AB25" s="128"/>
      <c r="AC25" s="127"/>
    </row>
    <row r="26" spans="1:29" x14ac:dyDescent="0.25">
      <c r="A26" s="127" t="s">
        <v>9293</v>
      </c>
      <c r="B26" s="128" cm="1">
        <f t="array" ref="B26">IF(ROW() &lt; ROW(INDEX(fields[experiment_ID],ROWS(fields[experiment_ID]))), COUNTIF(INDEX(fields[experiment_ID],1):fields[[#This Row],[experiment_ID]],fields[[#This Row],[experiment_ID]]), "")</f>
        <v>1</v>
      </c>
      <c r="C26" s="127"/>
      <c r="D26" s="127" t="s">
        <v>9315</v>
      </c>
      <c r="E26" s="127"/>
      <c r="F26" s="127"/>
      <c r="G26" s="127"/>
      <c r="H26" s="127" t="s">
        <v>8654</v>
      </c>
      <c r="I26" s="127"/>
      <c r="J26" s="106">
        <v>41.45</v>
      </c>
      <c r="K26" s="106">
        <v>15.6</v>
      </c>
      <c r="L26" s="106">
        <v>90</v>
      </c>
      <c r="M26" s="127" t="s">
        <v>753</v>
      </c>
      <c r="N26" s="106"/>
      <c r="O26" s="106"/>
      <c r="P26" s="127"/>
      <c r="Q26" s="106"/>
      <c r="R26" s="106"/>
      <c r="S26" s="106"/>
      <c r="T26" s="127"/>
      <c r="U26" s="106"/>
      <c r="V26" s="106"/>
      <c r="W26" s="106"/>
      <c r="X26" s="106"/>
      <c r="Y26" s="106"/>
      <c r="Z26" s="106"/>
      <c r="AA26" s="127"/>
      <c r="AB26" s="128"/>
      <c r="AC26" s="127"/>
    </row>
    <row r="27" spans="1:29" x14ac:dyDescent="0.25">
      <c r="A27" s="127" t="s">
        <v>9294</v>
      </c>
      <c r="B27" s="128" cm="1">
        <f t="array" ref="B27">IF(ROW() &lt; ROW(INDEX(fields[experiment_ID],ROWS(fields[experiment_ID]))), COUNTIF(INDEX(fields[experiment_ID],1):fields[[#This Row],[experiment_ID]],fields[[#This Row],[experiment_ID]]), "")</f>
        <v>1</v>
      </c>
      <c r="C27" s="127"/>
      <c r="D27" s="127" t="s">
        <v>9315</v>
      </c>
      <c r="E27" s="127"/>
      <c r="F27" s="127"/>
      <c r="G27" s="127"/>
      <c r="H27" s="127" t="s">
        <v>8654</v>
      </c>
      <c r="I27" s="127"/>
      <c r="J27" s="106">
        <v>41.45</v>
      </c>
      <c r="K27" s="106">
        <v>15.6</v>
      </c>
      <c r="L27" s="106">
        <v>90</v>
      </c>
      <c r="M27" s="127" t="s">
        <v>753</v>
      </c>
      <c r="N27" s="106"/>
      <c r="O27" s="106"/>
      <c r="P27" s="127"/>
      <c r="Q27" s="106"/>
      <c r="R27" s="106"/>
      <c r="S27" s="106"/>
      <c r="T27" s="127"/>
      <c r="U27" s="106"/>
      <c r="V27" s="106"/>
      <c r="W27" s="106"/>
      <c r="X27" s="106"/>
      <c r="Y27" s="106"/>
      <c r="Z27" s="106"/>
      <c r="AA27" s="127"/>
      <c r="AB27" s="128"/>
      <c r="AC27" s="127"/>
    </row>
    <row r="28" spans="1:29" x14ac:dyDescent="0.25">
      <c r="A28" s="127" t="s">
        <v>9295</v>
      </c>
      <c r="B28" s="128" cm="1">
        <f t="array" ref="B28">IF(ROW() &lt; ROW(INDEX(fields[experiment_ID],ROWS(fields[experiment_ID]))), COUNTIF(INDEX(fields[experiment_ID],1):fields[[#This Row],[experiment_ID]],fields[[#This Row],[experiment_ID]]), "")</f>
        <v>1</v>
      </c>
      <c r="C28" s="127"/>
      <c r="D28" s="127" t="s">
        <v>9315</v>
      </c>
      <c r="E28" s="127"/>
      <c r="F28" s="127"/>
      <c r="G28" s="127"/>
      <c r="H28" s="127" t="s">
        <v>8654</v>
      </c>
      <c r="I28" s="127"/>
      <c r="J28" s="106">
        <v>41.45</v>
      </c>
      <c r="K28" s="106">
        <v>15.6</v>
      </c>
      <c r="L28" s="106">
        <v>90</v>
      </c>
      <c r="M28" s="127" t="s">
        <v>753</v>
      </c>
      <c r="N28" s="106"/>
      <c r="O28" s="106"/>
      <c r="P28" s="127"/>
      <c r="Q28" s="106"/>
      <c r="R28" s="106"/>
      <c r="S28" s="106"/>
      <c r="T28" s="127"/>
      <c r="U28" s="106"/>
      <c r="V28" s="106"/>
      <c r="W28" s="106"/>
      <c r="X28" s="106"/>
      <c r="Y28" s="106"/>
      <c r="Z28" s="106"/>
      <c r="AA28" s="127"/>
      <c r="AB28" s="128"/>
      <c r="AC28" s="127"/>
    </row>
    <row r="29" spans="1:29" x14ac:dyDescent="0.25">
      <c r="A29" s="127" t="s">
        <v>9296</v>
      </c>
      <c r="B29" s="128" cm="1">
        <f t="array" ref="B29">IF(ROW() &lt; ROW(INDEX(fields[experiment_ID],ROWS(fields[experiment_ID]))), COUNTIF(INDEX(fields[experiment_ID],1):fields[[#This Row],[experiment_ID]],fields[[#This Row],[experiment_ID]]), "")</f>
        <v>1</v>
      </c>
      <c r="C29" s="127"/>
      <c r="D29" s="127" t="s">
        <v>9315</v>
      </c>
      <c r="E29" s="127"/>
      <c r="F29" s="127"/>
      <c r="G29" s="127"/>
      <c r="H29" s="127" t="s">
        <v>8654</v>
      </c>
      <c r="I29" s="127"/>
      <c r="J29" s="106">
        <v>41.45</v>
      </c>
      <c r="K29" s="106">
        <v>15.6</v>
      </c>
      <c r="L29" s="106">
        <v>90</v>
      </c>
      <c r="M29" s="127" t="s">
        <v>753</v>
      </c>
      <c r="N29" s="106"/>
      <c r="O29" s="106"/>
      <c r="P29" s="127"/>
      <c r="Q29" s="106"/>
      <c r="R29" s="106"/>
      <c r="S29" s="106"/>
      <c r="T29" s="127"/>
      <c r="U29" s="106"/>
      <c r="V29" s="106"/>
      <c r="W29" s="106"/>
      <c r="X29" s="106"/>
      <c r="Y29" s="106"/>
      <c r="Z29" s="106"/>
      <c r="AA29" s="127"/>
      <c r="AB29" s="128"/>
      <c r="AC29" s="127"/>
    </row>
    <row r="30" spans="1:29" x14ac:dyDescent="0.25">
      <c r="A30" s="127" t="s">
        <v>9297</v>
      </c>
      <c r="B30" s="128" cm="1">
        <f t="array" ref="B30">IF(ROW() &lt; ROW(INDEX(fields[experiment_ID],ROWS(fields[experiment_ID]))), COUNTIF(INDEX(fields[experiment_ID],1):fields[[#This Row],[experiment_ID]],fields[[#This Row],[experiment_ID]]), "")</f>
        <v>1</v>
      </c>
      <c r="C30" s="127"/>
      <c r="D30" s="127" t="s">
        <v>9315</v>
      </c>
      <c r="E30" s="127"/>
      <c r="F30" s="127"/>
      <c r="G30" s="127"/>
      <c r="H30" s="127" t="s">
        <v>8654</v>
      </c>
      <c r="I30" s="127"/>
      <c r="J30" s="106">
        <v>41.45</v>
      </c>
      <c r="K30" s="106">
        <v>15.6</v>
      </c>
      <c r="L30" s="106">
        <v>90</v>
      </c>
      <c r="M30" s="127" t="s">
        <v>753</v>
      </c>
      <c r="N30" s="106"/>
      <c r="O30" s="106"/>
      <c r="P30" s="127"/>
      <c r="Q30" s="106"/>
      <c r="R30" s="106"/>
      <c r="S30" s="106"/>
      <c r="T30" s="127"/>
      <c r="U30" s="106"/>
      <c r="V30" s="106"/>
      <c r="W30" s="106"/>
      <c r="X30" s="106"/>
      <c r="Y30" s="106"/>
      <c r="Z30" s="106"/>
      <c r="AA30" s="127"/>
      <c r="AB30" s="128"/>
      <c r="AC30" s="127"/>
    </row>
    <row r="31" spans="1:29" x14ac:dyDescent="0.25">
      <c r="A31" s="127" t="s">
        <v>9298</v>
      </c>
      <c r="B31" s="128" cm="1">
        <f t="array" ref="B31">IF(ROW() &lt; ROW(INDEX(fields[experiment_ID],ROWS(fields[experiment_ID]))), COUNTIF(INDEX(fields[experiment_ID],1):fields[[#This Row],[experiment_ID]],fields[[#This Row],[experiment_ID]]), "")</f>
        <v>1</v>
      </c>
      <c r="C31" s="127"/>
      <c r="D31" s="127" t="s">
        <v>9315</v>
      </c>
      <c r="E31" s="127"/>
      <c r="F31" s="127"/>
      <c r="G31" s="127"/>
      <c r="H31" s="127" t="s">
        <v>8654</v>
      </c>
      <c r="I31" s="127"/>
      <c r="J31" s="106">
        <v>41.45</v>
      </c>
      <c r="K31" s="106">
        <v>15.6</v>
      </c>
      <c r="L31" s="106">
        <v>90</v>
      </c>
      <c r="M31" s="127" t="s">
        <v>753</v>
      </c>
      <c r="N31" s="106"/>
      <c r="O31" s="106"/>
      <c r="P31" s="127"/>
      <c r="Q31" s="106"/>
      <c r="R31" s="106"/>
      <c r="S31" s="106"/>
      <c r="T31" s="127"/>
      <c r="U31" s="106"/>
      <c r="V31" s="106"/>
      <c r="W31" s="106"/>
      <c r="X31" s="106"/>
      <c r="Y31" s="106"/>
      <c r="Z31" s="106"/>
      <c r="AA31" s="127"/>
      <c r="AB31" s="128"/>
      <c r="AC31" s="127"/>
    </row>
    <row r="32" spans="1:29" x14ac:dyDescent="0.25">
      <c r="A32" s="127" t="s">
        <v>9299</v>
      </c>
      <c r="B32" s="128" cm="1">
        <f t="array" ref="B32">IF(ROW() &lt; ROW(INDEX(fields[experiment_ID],ROWS(fields[experiment_ID]))), COUNTIF(INDEX(fields[experiment_ID],1):fields[[#This Row],[experiment_ID]],fields[[#This Row],[experiment_ID]]), "")</f>
        <v>1</v>
      </c>
      <c r="C32" s="127"/>
      <c r="D32" s="127" t="s">
        <v>9315</v>
      </c>
      <c r="E32" s="127"/>
      <c r="F32" s="127"/>
      <c r="G32" s="127"/>
      <c r="H32" s="127" t="s">
        <v>8654</v>
      </c>
      <c r="I32" s="127"/>
      <c r="J32" s="106">
        <v>41.45</v>
      </c>
      <c r="K32" s="106">
        <v>15.6</v>
      </c>
      <c r="L32" s="106">
        <v>90</v>
      </c>
      <c r="M32" s="127" t="s">
        <v>753</v>
      </c>
      <c r="N32" s="106"/>
      <c r="O32" s="106"/>
      <c r="P32" s="127"/>
      <c r="Q32" s="106"/>
      <c r="R32" s="106"/>
      <c r="S32" s="106"/>
      <c r="T32" s="127"/>
      <c r="U32" s="106"/>
      <c r="V32" s="106"/>
      <c r="W32" s="106"/>
      <c r="X32" s="106"/>
      <c r="Y32" s="106"/>
      <c r="Z32" s="106"/>
      <c r="AA32" s="127"/>
      <c r="AB32" s="128"/>
      <c r="AC32" s="127"/>
    </row>
    <row r="33" spans="1:29" x14ac:dyDescent="0.25">
      <c r="A33" s="127" t="s">
        <v>9300</v>
      </c>
      <c r="B33" s="128" cm="1">
        <f t="array" ref="B33">IF(ROW() &lt; ROW(INDEX(fields[experiment_ID],ROWS(fields[experiment_ID]))), COUNTIF(INDEX(fields[experiment_ID],1):fields[[#This Row],[experiment_ID]],fields[[#This Row],[experiment_ID]]), "")</f>
        <v>1</v>
      </c>
      <c r="C33" s="127"/>
      <c r="D33" s="127" t="s">
        <v>9315</v>
      </c>
      <c r="E33" s="127"/>
      <c r="F33" s="127"/>
      <c r="G33" s="127"/>
      <c r="H33" s="127" t="s">
        <v>8654</v>
      </c>
      <c r="I33" s="127"/>
      <c r="J33" s="106">
        <v>41.45</v>
      </c>
      <c r="K33" s="106">
        <v>15.6</v>
      </c>
      <c r="L33" s="106">
        <v>90</v>
      </c>
      <c r="M33" s="127" t="s">
        <v>753</v>
      </c>
      <c r="N33" s="106"/>
      <c r="O33" s="106"/>
      <c r="P33" s="127"/>
      <c r="Q33" s="106"/>
      <c r="R33" s="106"/>
      <c r="S33" s="106"/>
      <c r="T33" s="127"/>
      <c r="U33" s="106"/>
      <c r="V33" s="106"/>
      <c r="W33" s="106"/>
      <c r="X33" s="106"/>
      <c r="Y33" s="106"/>
      <c r="Z33" s="106"/>
      <c r="AA33" s="127"/>
      <c r="AB33" s="128"/>
      <c r="AC33" s="127"/>
    </row>
    <row r="34" spans="1:29" x14ac:dyDescent="0.25">
      <c r="A34" s="127" t="s">
        <v>9301</v>
      </c>
      <c r="B34" s="128" cm="1">
        <f t="array" ref="B34">IF(ROW() &lt; ROW(INDEX(fields[experiment_ID],ROWS(fields[experiment_ID]))), COUNTIF(INDEX(fields[experiment_ID],1):fields[[#This Row],[experiment_ID]],fields[[#This Row],[experiment_ID]]), "")</f>
        <v>1</v>
      </c>
      <c r="C34" s="127"/>
      <c r="D34" s="127" t="s">
        <v>9315</v>
      </c>
      <c r="E34" s="127"/>
      <c r="F34" s="127"/>
      <c r="G34" s="127"/>
      <c r="H34" s="127" t="s">
        <v>8654</v>
      </c>
      <c r="I34" s="127"/>
      <c r="J34" s="106">
        <v>41.45</v>
      </c>
      <c r="K34" s="106">
        <v>15.6</v>
      </c>
      <c r="L34" s="106">
        <v>90</v>
      </c>
      <c r="M34" s="127" t="s">
        <v>753</v>
      </c>
      <c r="N34" s="106"/>
      <c r="O34" s="106"/>
      <c r="P34" s="127"/>
      <c r="Q34" s="106"/>
      <c r="R34" s="106"/>
      <c r="S34" s="106"/>
      <c r="T34" s="127"/>
      <c r="U34" s="106"/>
      <c r="V34" s="106"/>
      <c r="W34" s="106"/>
      <c r="X34" s="106"/>
      <c r="Y34" s="106"/>
      <c r="Z34" s="106"/>
      <c r="AA34" s="127"/>
      <c r="AB34" s="128"/>
      <c r="AC34" s="127"/>
    </row>
    <row r="35" spans="1:29" x14ac:dyDescent="0.25">
      <c r="A35" s="127" t="s">
        <v>9302</v>
      </c>
      <c r="B35" s="128" cm="1">
        <f t="array" ref="B35">IF(ROW() &lt; ROW(INDEX(fields[experiment_ID],ROWS(fields[experiment_ID]))), COUNTIF(INDEX(fields[experiment_ID],1):fields[[#This Row],[experiment_ID]],fields[[#This Row],[experiment_ID]]), "")</f>
        <v>1</v>
      </c>
      <c r="C35" s="127"/>
      <c r="D35" s="127" t="s">
        <v>9315</v>
      </c>
      <c r="E35" s="127"/>
      <c r="F35" s="127"/>
      <c r="G35" s="127"/>
      <c r="H35" s="127" t="s">
        <v>8654</v>
      </c>
      <c r="I35" s="127"/>
      <c r="J35" s="106">
        <v>41.45</v>
      </c>
      <c r="K35" s="106">
        <v>15.6</v>
      </c>
      <c r="L35" s="106">
        <v>90</v>
      </c>
      <c r="M35" s="127" t="s">
        <v>753</v>
      </c>
      <c r="N35" s="106"/>
      <c r="O35" s="106"/>
      <c r="P35" s="127"/>
      <c r="Q35" s="106"/>
      <c r="R35" s="106"/>
      <c r="S35" s="106"/>
      <c r="T35" s="127"/>
      <c r="U35" s="106"/>
      <c r="V35" s="106"/>
      <c r="W35" s="106"/>
      <c r="X35" s="106"/>
      <c r="Y35" s="106"/>
      <c r="Z35" s="106"/>
      <c r="AA35" s="127"/>
      <c r="AB35" s="128"/>
      <c r="AC35" s="127"/>
    </row>
    <row r="36" spans="1:29" x14ac:dyDescent="0.25">
      <c r="A36" s="127" t="s">
        <v>9303</v>
      </c>
      <c r="B36" s="128" cm="1">
        <f t="array" ref="B36">IF(ROW() &lt; ROW(INDEX(fields[experiment_ID],ROWS(fields[experiment_ID]))), COUNTIF(INDEX(fields[experiment_ID],1):fields[[#This Row],[experiment_ID]],fields[[#This Row],[experiment_ID]]), "")</f>
        <v>1</v>
      </c>
      <c r="C36" s="127"/>
      <c r="D36" s="127" t="s">
        <v>9315</v>
      </c>
      <c r="E36" s="127"/>
      <c r="F36" s="127"/>
      <c r="G36" s="127"/>
      <c r="H36" s="127" t="s">
        <v>8654</v>
      </c>
      <c r="I36" s="127"/>
      <c r="J36" s="106">
        <v>41.45</v>
      </c>
      <c r="K36" s="106">
        <v>15.6</v>
      </c>
      <c r="L36" s="106">
        <v>90</v>
      </c>
      <c r="M36" s="127" t="s">
        <v>753</v>
      </c>
      <c r="N36" s="106"/>
      <c r="O36" s="106"/>
      <c r="P36" s="127"/>
      <c r="Q36" s="106"/>
      <c r="R36" s="106"/>
      <c r="S36" s="106"/>
      <c r="T36" s="127"/>
      <c r="U36" s="106"/>
      <c r="V36" s="106"/>
      <c r="W36" s="106"/>
      <c r="X36" s="106"/>
      <c r="Y36" s="106"/>
      <c r="Z36" s="106"/>
      <c r="AA36" s="127"/>
      <c r="AB36" s="128"/>
      <c r="AC36" s="127"/>
    </row>
    <row r="37" spans="1:29" x14ac:dyDescent="0.25">
      <c r="A37" s="127" t="s">
        <v>9304</v>
      </c>
      <c r="B37" s="128" cm="1">
        <f t="array" ref="B37">IF(ROW() &lt; ROW(INDEX(fields[experiment_ID],ROWS(fields[experiment_ID]))), COUNTIF(INDEX(fields[experiment_ID],1):fields[[#This Row],[experiment_ID]],fields[[#This Row],[experiment_ID]]), "")</f>
        <v>1</v>
      </c>
      <c r="C37" s="127"/>
      <c r="D37" s="127" t="s">
        <v>9315</v>
      </c>
      <c r="E37" s="127"/>
      <c r="F37" s="127"/>
      <c r="G37" s="127"/>
      <c r="H37" s="127" t="s">
        <v>8654</v>
      </c>
      <c r="I37" s="127"/>
      <c r="J37" s="106">
        <v>41.45</v>
      </c>
      <c r="K37" s="106">
        <v>15.6</v>
      </c>
      <c r="L37" s="106">
        <v>90</v>
      </c>
      <c r="M37" s="127" t="s">
        <v>753</v>
      </c>
      <c r="N37" s="106"/>
      <c r="O37" s="106"/>
      <c r="P37" s="127"/>
      <c r="Q37" s="106"/>
      <c r="R37" s="106"/>
      <c r="S37" s="106"/>
      <c r="T37" s="127"/>
      <c r="U37" s="106"/>
      <c r="V37" s="106"/>
      <c r="W37" s="106"/>
      <c r="X37" s="106"/>
      <c r="Y37" s="106"/>
      <c r="Z37" s="106"/>
      <c r="AA37" s="127"/>
      <c r="AB37" s="128"/>
      <c r="AC37" s="127"/>
    </row>
    <row r="38" spans="1:29" x14ac:dyDescent="0.25">
      <c r="A38" s="127" t="s">
        <v>9305</v>
      </c>
      <c r="B38" s="128" cm="1">
        <f t="array" ref="B38">IF(ROW() &lt; ROW(INDEX(fields[experiment_ID],ROWS(fields[experiment_ID]))), COUNTIF(INDEX(fields[experiment_ID],1):fields[[#This Row],[experiment_ID]],fields[[#This Row],[experiment_ID]]), "")</f>
        <v>1</v>
      </c>
      <c r="C38" s="127"/>
      <c r="D38" s="127" t="s">
        <v>9315</v>
      </c>
      <c r="E38" s="127"/>
      <c r="F38" s="127"/>
      <c r="G38" s="127"/>
      <c r="H38" s="127" t="s">
        <v>8654</v>
      </c>
      <c r="I38" s="127"/>
      <c r="J38" s="106">
        <v>41.45</v>
      </c>
      <c r="K38" s="106">
        <v>15.6</v>
      </c>
      <c r="L38" s="106">
        <v>90</v>
      </c>
      <c r="M38" s="127" t="s">
        <v>753</v>
      </c>
      <c r="N38" s="106"/>
      <c r="O38" s="106"/>
      <c r="P38" s="127"/>
      <c r="Q38" s="106"/>
      <c r="R38" s="106"/>
      <c r="S38" s="106"/>
      <c r="T38" s="127"/>
      <c r="U38" s="106"/>
      <c r="V38" s="106"/>
      <c r="W38" s="106"/>
      <c r="X38" s="106"/>
      <c r="Y38" s="106"/>
      <c r="Z38" s="106"/>
      <c r="AA38" s="127"/>
      <c r="AB38" s="128"/>
      <c r="AC38" s="127"/>
    </row>
    <row r="39" spans="1:29" x14ac:dyDescent="0.25">
      <c r="A39" s="127" t="s">
        <v>9306</v>
      </c>
      <c r="B39" s="128" cm="1">
        <f t="array" ref="B39">IF(ROW() &lt; ROW(INDEX(fields[experiment_ID],ROWS(fields[experiment_ID]))), COUNTIF(INDEX(fields[experiment_ID],1):fields[[#This Row],[experiment_ID]],fields[[#This Row],[experiment_ID]]), "")</f>
        <v>1</v>
      </c>
      <c r="C39" s="127"/>
      <c r="D39" s="127" t="s">
        <v>9315</v>
      </c>
      <c r="E39" s="127"/>
      <c r="F39" s="127"/>
      <c r="G39" s="127"/>
      <c r="H39" s="127" t="s">
        <v>8654</v>
      </c>
      <c r="I39" s="127"/>
      <c r="J39" s="106">
        <v>41.45</v>
      </c>
      <c r="K39" s="106">
        <v>15.6</v>
      </c>
      <c r="L39" s="106">
        <v>90</v>
      </c>
      <c r="M39" s="127" t="s">
        <v>753</v>
      </c>
      <c r="N39" s="106"/>
      <c r="O39" s="106"/>
      <c r="P39" s="127"/>
      <c r="Q39" s="106"/>
      <c r="R39" s="106"/>
      <c r="S39" s="106"/>
      <c r="T39" s="127"/>
      <c r="U39" s="106"/>
      <c r="V39" s="106"/>
      <c r="W39" s="106"/>
      <c r="X39" s="106"/>
      <c r="Y39" s="106"/>
      <c r="Z39" s="106"/>
      <c r="AA39" s="127"/>
      <c r="AB39" s="128"/>
      <c r="AC39" s="127"/>
    </row>
    <row r="40" spans="1:29" x14ac:dyDescent="0.25">
      <c r="A40" s="127" t="s">
        <v>9307</v>
      </c>
      <c r="B40" s="128" cm="1">
        <f t="array" ref="B40">IF(ROW() &lt; ROW(INDEX(fields[experiment_ID],ROWS(fields[experiment_ID]))), COUNTIF(INDEX(fields[experiment_ID],1):fields[[#This Row],[experiment_ID]],fields[[#This Row],[experiment_ID]]), "")</f>
        <v>1</v>
      </c>
      <c r="C40" s="127"/>
      <c r="D40" s="127" t="s">
        <v>9315</v>
      </c>
      <c r="E40" s="127"/>
      <c r="F40" s="127"/>
      <c r="G40" s="127"/>
      <c r="H40" s="127" t="s">
        <v>8654</v>
      </c>
      <c r="I40" s="127"/>
      <c r="J40" s="106">
        <v>41.45</v>
      </c>
      <c r="K40" s="106">
        <v>15.6</v>
      </c>
      <c r="L40" s="106">
        <v>90</v>
      </c>
      <c r="M40" s="127" t="s">
        <v>753</v>
      </c>
      <c r="N40" s="106"/>
      <c r="O40" s="106"/>
      <c r="P40" s="127"/>
      <c r="Q40" s="106"/>
      <c r="R40" s="106"/>
      <c r="S40" s="106"/>
      <c r="T40" s="127"/>
      <c r="U40" s="106"/>
      <c r="V40" s="106"/>
      <c r="W40" s="106"/>
      <c r="X40" s="106"/>
      <c r="Y40" s="106"/>
      <c r="Z40" s="106"/>
      <c r="AA40" s="127"/>
      <c r="AB40" s="128"/>
      <c r="AC40" s="127"/>
    </row>
    <row r="41" spans="1:29" x14ac:dyDescent="0.25">
      <c r="A41" s="127" t="s">
        <v>9308</v>
      </c>
      <c r="B41" s="128" cm="1">
        <f t="array" ref="B41">IF(ROW() &lt; ROW(INDEX(fields[experiment_ID],ROWS(fields[experiment_ID]))), COUNTIF(INDEX(fields[experiment_ID],1):fields[[#This Row],[experiment_ID]],fields[[#This Row],[experiment_ID]]), "")</f>
        <v>1</v>
      </c>
      <c r="C41" s="127"/>
      <c r="D41" s="127" t="s">
        <v>9315</v>
      </c>
      <c r="E41" s="127"/>
      <c r="F41" s="127"/>
      <c r="G41" s="127"/>
      <c r="H41" s="127" t="s">
        <v>8654</v>
      </c>
      <c r="I41" s="127"/>
      <c r="J41" s="106">
        <v>41.45</v>
      </c>
      <c r="K41" s="106">
        <v>15.6</v>
      </c>
      <c r="L41" s="106">
        <v>90</v>
      </c>
      <c r="M41" s="127" t="s">
        <v>753</v>
      </c>
      <c r="N41" s="106"/>
      <c r="O41" s="106"/>
      <c r="P41" s="127"/>
      <c r="Q41" s="106"/>
      <c r="R41" s="106"/>
      <c r="S41" s="106"/>
      <c r="T41" s="127"/>
      <c r="U41" s="106"/>
      <c r="V41" s="106"/>
      <c r="W41" s="106"/>
      <c r="X41" s="106"/>
      <c r="Y41" s="106"/>
      <c r="Z41" s="106"/>
      <c r="AA41" s="127"/>
      <c r="AB41" s="128"/>
      <c r="AC41" s="127"/>
    </row>
    <row r="42" spans="1:29" x14ac:dyDescent="0.25">
      <c r="A42" s="127" t="s">
        <v>9309</v>
      </c>
      <c r="B42" s="128" cm="1">
        <f t="array" ref="B42">IF(ROW() &lt; ROW(INDEX(fields[experiment_ID],ROWS(fields[experiment_ID]))), COUNTIF(INDEX(fields[experiment_ID],1):fields[[#This Row],[experiment_ID]],fields[[#This Row],[experiment_ID]]), "")</f>
        <v>1</v>
      </c>
      <c r="C42" s="127"/>
      <c r="D42" s="127" t="s">
        <v>9315</v>
      </c>
      <c r="E42" s="127"/>
      <c r="F42" s="127"/>
      <c r="G42" s="127"/>
      <c r="H42" s="127" t="s">
        <v>8654</v>
      </c>
      <c r="I42" s="127"/>
      <c r="J42" s="106">
        <v>41.45</v>
      </c>
      <c r="K42" s="106">
        <v>15.6</v>
      </c>
      <c r="L42" s="106">
        <v>90</v>
      </c>
      <c r="M42" s="127" t="s">
        <v>753</v>
      </c>
      <c r="N42" s="106"/>
      <c r="O42" s="106"/>
      <c r="P42" s="127"/>
      <c r="Q42" s="106"/>
      <c r="R42" s="106"/>
      <c r="S42" s="106"/>
      <c r="T42" s="127"/>
      <c r="U42" s="106"/>
      <c r="V42" s="106"/>
      <c r="W42" s="106"/>
      <c r="X42" s="106"/>
      <c r="Y42" s="106"/>
      <c r="Z42" s="106"/>
      <c r="AA42" s="127"/>
      <c r="AB42" s="128"/>
      <c r="AC42" s="127"/>
    </row>
    <row r="43" spans="1:29" x14ac:dyDescent="0.25">
      <c r="A43" s="127" t="s">
        <v>9310</v>
      </c>
      <c r="B43" s="128" cm="1">
        <f t="array" ref="B43">IF(ROW() &lt; ROW(INDEX(fields[experiment_ID],ROWS(fields[experiment_ID]))), COUNTIF(INDEX(fields[experiment_ID],1):fields[[#This Row],[experiment_ID]],fields[[#This Row],[experiment_ID]]), "")</f>
        <v>1</v>
      </c>
      <c r="C43" s="127"/>
      <c r="D43" s="127" t="s">
        <v>9315</v>
      </c>
      <c r="E43" s="127"/>
      <c r="F43" s="127"/>
      <c r="G43" s="127"/>
      <c r="H43" s="127" t="s">
        <v>8654</v>
      </c>
      <c r="I43" s="127"/>
      <c r="J43" s="106">
        <v>41.45</v>
      </c>
      <c r="K43" s="106">
        <v>15.6</v>
      </c>
      <c r="L43" s="106">
        <v>90</v>
      </c>
      <c r="M43" s="127" t="s">
        <v>753</v>
      </c>
      <c r="N43" s="106"/>
      <c r="O43" s="106"/>
      <c r="P43" s="127"/>
      <c r="Q43" s="106"/>
      <c r="R43" s="106"/>
      <c r="S43" s="106"/>
      <c r="T43" s="127"/>
      <c r="U43" s="106"/>
      <c r="V43" s="106"/>
      <c r="W43" s="106"/>
      <c r="X43" s="106"/>
      <c r="Y43" s="106"/>
      <c r="Z43" s="106"/>
      <c r="AA43" s="127"/>
      <c r="AB43" s="128"/>
      <c r="AC43" s="127"/>
    </row>
    <row r="44" spans="1:29" x14ac:dyDescent="0.25">
      <c r="A44" s="127" t="s">
        <v>9311</v>
      </c>
      <c r="B44" s="128" cm="1">
        <f t="array" ref="B44">IF(ROW() &lt; ROW(INDEX(fields[experiment_ID],ROWS(fields[experiment_ID]))), COUNTIF(INDEX(fields[experiment_ID],1):fields[[#This Row],[experiment_ID]],fields[[#This Row],[experiment_ID]]), "")</f>
        <v>1</v>
      </c>
      <c r="C44" s="127"/>
      <c r="D44" s="127" t="s">
        <v>9315</v>
      </c>
      <c r="E44" s="127"/>
      <c r="F44" s="127"/>
      <c r="G44" s="127"/>
      <c r="H44" s="127" t="s">
        <v>8654</v>
      </c>
      <c r="I44" s="127"/>
      <c r="J44" s="106">
        <v>41.45</v>
      </c>
      <c r="K44" s="106">
        <v>15.6</v>
      </c>
      <c r="L44" s="106">
        <v>90</v>
      </c>
      <c r="M44" s="127" t="s">
        <v>753</v>
      </c>
      <c r="N44" s="106"/>
      <c r="O44" s="106"/>
      <c r="P44" s="127"/>
      <c r="Q44" s="106"/>
      <c r="R44" s="106"/>
      <c r="S44" s="106"/>
      <c r="T44" s="127"/>
      <c r="U44" s="106"/>
      <c r="V44" s="106"/>
      <c r="W44" s="106"/>
      <c r="X44" s="106"/>
      <c r="Y44" s="106"/>
      <c r="Z44" s="106"/>
      <c r="AA44" s="127"/>
      <c r="AB44" s="128"/>
      <c r="AC44" s="127"/>
    </row>
    <row r="45" spans="1:29" x14ac:dyDescent="0.25">
      <c r="A45" s="127" t="s">
        <v>9312</v>
      </c>
      <c r="B45" s="128" cm="1">
        <f t="array" ref="B45">IF(ROW() &lt; ROW(INDEX(fields[experiment_ID],ROWS(fields[experiment_ID]))), COUNTIF(INDEX(fields[experiment_ID],1):fields[[#This Row],[experiment_ID]],fields[[#This Row],[experiment_ID]]), "")</f>
        <v>1</v>
      </c>
      <c r="C45" s="127"/>
      <c r="D45" s="127" t="s">
        <v>9315</v>
      </c>
      <c r="E45" s="127"/>
      <c r="F45" s="127"/>
      <c r="G45" s="127"/>
      <c r="H45" s="127" t="s">
        <v>8654</v>
      </c>
      <c r="I45" s="127"/>
      <c r="J45" s="106">
        <v>41.45</v>
      </c>
      <c r="K45" s="106">
        <v>15.6</v>
      </c>
      <c r="L45" s="106">
        <v>90</v>
      </c>
      <c r="M45" s="127" t="s">
        <v>753</v>
      </c>
      <c r="N45" s="106"/>
      <c r="O45" s="106"/>
      <c r="P45" s="127"/>
      <c r="Q45" s="106"/>
      <c r="R45" s="106"/>
      <c r="S45" s="106"/>
      <c r="T45" s="127"/>
      <c r="U45" s="106"/>
      <c r="V45" s="106"/>
      <c r="W45" s="106"/>
      <c r="X45" s="106"/>
      <c r="Y45" s="106"/>
      <c r="Z45" s="106"/>
      <c r="AA45" s="127"/>
      <c r="AB45" s="128"/>
      <c r="AC45" s="127"/>
    </row>
    <row r="46" spans="1:29" x14ac:dyDescent="0.25">
      <c r="A46" s="127" t="s">
        <v>9313</v>
      </c>
      <c r="B46" s="128" cm="1">
        <f t="array" ref="B46">IF(ROW() &lt; ROW(INDEX(fields[experiment_ID],ROWS(fields[experiment_ID]))), COUNTIF(INDEX(fields[experiment_ID],1):fields[[#This Row],[experiment_ID]],fields[[#This Row],[experiment_ID]]), "")</f>
        <v>1</v>
      </c>
      <c r="C46" s="127"/>
      <c r="D46" s="127" t="s">
        <v>9315</v>
      </c>
      <c r="E46" s="127"/>
      <c r="F46" s="127"/>
      <c r="G46" s="127"/>
      <c r="H46" s="127" t="s">
        <v>8654</v>
      </c>
      <c r="I46" s="127"/>
      <c r="J46" s="106">
        <v>41.45</v>
      </c>
      <c r="K46" s="106">
        <v>15.6</v>
      </c>
      <c r="L46" s="106">
        <v>90</v>
      </c>
      <c r="M46" s="127" t="s">
        <v>753</v>
      </c>
      <c r="N46" s="106"/>
      <c r="O46" s="106"/>
      <c r="P46" s="127"/>
      <c r="Q46" s="106"/>
      <c r="R46" s="106"/>
      <c r="S46" s="106"/>
      <c r="T46" s="127"/>
      <c r="U46" s="106"/>
      <c r="V46" s="106"/>
      <c r="W46" s="106"/>
      <c r="X46" s="106"/>
      <c r="Y46" s="106"/>
      <c r="Z46" s="106"/>
      <c r="AA46" s="127"/>
      <c r="AB46" s="128"/>
      <c r="AC46" s="127"/>
    </row>
    <row r="47" spans="1:29" x14ac:dyDescent="0.25">
      <c r="A47" s="127" t="s">
        <v>9314</v>
      </c>
      <c r="B47" s="128" cm="1">
        <f t="array" ref="B47">IF(ROW() &lt; ROW(INDEX(fields[experiment_ID],ROWS(fields[experiment_ID]))), COUNTIF(INDEX(fields[experiment_ID],1):fields[[#This Row],[experiment_ID]],fields[[#This Row],[experiment_ID]]), "")</f>
        <v>1</v>
      </c>
      <c r="C47" s="127"/>
      <c r="D47" s="127" t="s">
        <v>9315</v>
      </c>
      <c r="E47" s="127"/>
      <c r="F47" s="127"/>
      <c r="G47" s="127"/>
      <c r="H47" s="127" t="s">
        <v>8654</v>
      </c>
      <c r="I47" s="127"/>
      <c r="J47" s="106">
        <v>41.45</v>
      </c>
      <c r="K47" s="106">
        <v>15.6</v>
      </c>
      <c r="L47" s="106">
        <v>90</v>
      </c>
      <c r="M47" s="127" t="s">
        <v>753</v>
      </c>
      <c r="N47" s="106"/>
      <c r="O47" s="106"/>
      <c r="P47" s="127"/>
      <c r="Q47" s="106"/>
      <c r="R47" s="106"/>
      <c r="S47" s="106"/>
      <c r="T47" s="127"/>
      <c r="U47" s="106"/>
      <c r="V47" s="106"/>
      <c r="W47" s="106"/>
      <c r="X47" s="106"/>
      <c r="Y47" s="106"/>
      <c r="Z47" s="106"/>
      <c r="AA47" s="127"/>
      <c r="AB47" s="128"/>
      <c r="AC47" s="127"/>
    </row>
    <row r="48" spans="1:29" x14ac:dyDescent="0.25">
      <c r="A48" s="127" t="s">
        <v>9366</v>
      </c>
      <c r="B48" s="128" cm="1">
        <f t="array" ref="B48">IF(ROW() &lt; ROW(INDEX(fields[experiment_ID],ROWS(fields[experiment_ID]))), COUNTIF(INDEX(fields[experiment_ID],1):fields[[#This Row],[experiment_ID]],fields[[#This Row],[experiment_ID]]), "")</f>
        <v>1</v>
      </c>
      <c r="C48" s="127"/>
      <c r="D48" s="127" t="s">
        <v>9369</v>
      </c>
      <c r="E48" s="127" t="s">
        <v>8694</v>
      </c>
      <c r="F48" s="127"/>
      <c r="G48" s="127" t="s">
        <v>1681</v>
      </c>
      <c r="H48" s="127" t="s">
        <v>8577</v>
      </c>
      <c r="I48" s="127" t="s">
        <v>8578</v>
      </c>
      <c r="J48" s="106">
        <v>-36.75</v>
      </c>
      <c r="K48" s="106">
        <v>142.11000000000001</v>
      </c>
      <c r="L48" s="106">
        <v>128</v>
      </c>
      <c r="M48" s="127"/>
      <c r="N48" s="106"/>
      <c r="O48" s="106"/>
      <c r="P48" s="127"/>
      <c r="Q48" s="106"/>
      <c r="R48" s="106"/>
      <c r="S48" s="106"/>
      <c r="T48" s="127"/>
      <c r="U48" s="106"/>
      <c r="V48" s="106"/>
      <c r="W48" s="106"/>
      <c r="X48" s="106"/>
      <c r="Y48" s="106"/>
      <c r="Z48" s="106"/>
      <c r="AA48" s="127"/>
      <c r="AB48" s="128"/>
      <c r="AC48" s="127"/>
    </row>
    <row r="49" spans="1:29" x14ac:dyDescent="0.25">
      <c r="A49" s="127" t="s">
        <v>9367</v>
      </c>
      <c r="B49" s="128" cm="1">
        <f t="array" ref="B49">IF(ROW() &lt; ROW(INDEX(fields[experiment_ID],ROWS(fields[experiment_ID]))), COUNTIF(INDEX(fields[experiment_ID],1):fields[[#This Row],[experiment_ID]],fields[[#This Row],[experiment_ID]]), "")</f>
        <v>1</v>
      </c>
      <c r="C49" s="127"/>
      <c r="D49" s="127" t="s">
        <v>9369</v>
      </c>
      <c r="E49" s="127" t="s">
        <v>8694</v>
      </c>
      <c r="F49" s="127"/>
      <c r="G49" s="127" t="s">
        <v>1681</v>
      </c>
      <c r="H49" s="127" t="s">
        <v>8577</v>
      </c>
      <c r="I49" s="127" t="s">
        <v>8578</v>
      </c>
      <c r="J49" s="106">
        <v>-36.75</v>
      </c>
      <c r="K49" s="106">
        <v>142.11000000000001</v>
      </c>
      <c r="L49" s="106">
        <v>128</v>
      </c>
      <c r="M49" s="127"/>
      <c r="N49" s="106"/>
      <c r="O49" s="106"/>
      <c r="P49" s="127"/>
      <c r="Q49" s="106"/>
      <c r="R49" s="106"/>
      <c r="S49" s="106"/>
      <c r="T49" s="127"/>
      <c r="U49" s="106"/>
      <c r="V49" s="106"/>
      <c r="W49" s="106"/>
      <c r="X49" s="106"/>
      <c r="Y49" s="106"/>
      <c r="Z49" s="106"/>
      <c r="AA49" s="127"/>
      <c r="AB49" s="128"/>
      <c r="AC49" s="127"/>
    </row>
    <row r="50" spans="1:29" x14ac:dyDescent="0.25">
      <c r="A50" s="127" t="s">
        <v>9368</v>
      </c>
      <c r="B50" s="128" cm="1">
        <f t="array" ref="B50">IF(ROW() &lt; ROW(INDEX(fields[experiment_ID],ROWS(fields[experiment_ID]))), COUNTIF(INDEX(fields[experiment_ID],1):fields[[#This Row],[experiment_ID]],fields[[#This Row],[experiment_ID]]), "")</f>
        <v>1</v>
      </c>
      <c r="C50" s="127"/>
      <c r="D50" s="127" t="s">
        <v>9369</v>
      </c>
      <c r="E50" s="127" t="s">
        <v>8694</v>
      </c>
      <c r="F50" s="127"/>
      <c r="G50" s="127" t="s">
        <v>1681</v>
      </c>
      <c r="H50" s="127" t="s">
        <v>8577</v>
      </c>
      <c r="I50" s="127" t="s">
        <v>8578</v>
      </c>
      <c r="J50" s="106">
        <v>-36.75</v>
      </c>
      <c r="K50" s="106">
        <v>142.11000000000001</v>
      </c>
      <c r="L50" s="106">
        <v>128</v>
      </c>
      <c r="M50" s="127"/>
      <c r="N50" s="106"/>
      <c r="O50" s="106"/>
      <c r="P50" s="127"/>
      <c r="Q50" s="106"/>
      <c r="R50" s="106"/>
      <c r="S50" s="106"/>
      <c r="T50" s="127"/>
      <c r="U50" s="106"/>
      <c r="V50" s="106"/>
      <c r="W50" s="106"/>
      <c r="X50" s="106"/>
      <c r="Y50" s="106"/>
      <c r="Z50" s="106"/>
      <c r="AA50" s="127"/>
      <c r="AB50" s="128"/>
      <c r="AC50" s="127"/>
    </row>
    <row r="51" spans="1:29" x14ac:dyDescent="0.25">
      <c r="A51" s="127" t="s">
        <v>9644</v>
      </c>
      <c r="B51" s="128" cm="1">
        <f t="array" ref="B51">IF(ROW() &lt; ROW(INDEX(fields[experiment_ID],ROWS(fields[experiment_ID]))), COUNTIF(INDEX(fields[experiment_ID],1):fields[[#This Row],[experiment_ID]],fields[[#This Row],[experiment_ID]]), "")</f>
        <v>1</v>
      </c>
      <c r="C51" s="127"/>
      <c r="D51" s="127" t="s">
        <v>9396</v>
      </c>
      <c r="E51" s="127" t="s">
        <v>8724</v>
      </c>
      <c r="F51" s="127"/>
      <c r="G51" s="127" t="s">
        <v>1734</v>
      </c>
      <c r="H51" s="127" t="s">
        <v>8723</v>
      </c>
      <c r="I51" s="127"/>
      <c r="J51" s="106">
        <v>49.465000000000003</v>
      </c>
      <c r="K51" s="106">
        <v>2.0720000000000001</v>
      </c>
      <c r="L51" s="106">
        <v>112</v>
      </c>
      <c r="M51" s="127"/>
      <c r="N51" s="106"/>
      <c r="O51" s="106"/>
      <c r="P51" s="127"/>
      <c r="Q51" s="106"/>
      <c r="R51" s="106"/>
      <c r="S51" s="106"/>
      <c r="T51" s="127"/>
      <c r="U51" s="106"/>
      <c r="V51" s="106"/>
      <c r="W51" s="106"/>
      <c r="X51" s="106"/>
      <c r="Y51" s="106"/>
      <c r="Z51" s="106"/>
      <c r="AA51" s="127"/>
      <c r="AB51" s="128"/>
      <c r="AC51" s="127"/>
    </row>
    <row r="52" spans="1:29" x14ac:dyDescent="0.25">
      <c r="A52" s="127" t="s">
        <v>9644</v>
      </c>
      <c r="B52" s="128" cm="1">
        <f t="array" ref="B52">IF(ROW() &lt; ROW(INDEX(fields[experiment_ID],ROWS(fields[experiment_ID]))), COUNTIF(INDEX(fields[experiment_ID],1):fields[[#This Row],[experiment_ID]],fields[[#This Row],[experiment_ID]]), "")</f>
        <v>2</v>
      </c>
      <c r="C52" s="127"/>
      <c r="D52" s="127" t="s">
        <v>9397</v>
      </c>
      <c r="E52" s="127" t="s">
        <v>8725</v>
      </c>
      <c r="F52" s="127"/>
      <c r="G52" s="127" t="s">
        <v>1734</v>
      </c>
      <c r="H52" s="127" t="s">
        <v>8726</v>
      </c>
      <c r="I52" s="127"/>
      <c r="J52" s="106">
        <v>49.543999999999997</v>
      </c>
      <c r="K52" s="106">
        <v>2.3879999999999999</v>
      </c>
      <c r="L52" s="106">
        <v>135</v>
      </c>
      <c r="M52" s="127"/>
      <c r="N52" s="106"/>
      <c r="O52" s="106"/>
      <c r="P52" s="127"/>
      <c r="Q52" s="106"/>
      <c r="R52" s="106"/>
      <c r="S52" s="106"/>
      <c r="T52" s="127"/>
      <c r="U52" s="106"/>
      <c r="V52" s="106"/>
      <c r="W52" s="106"/>
      <c r="X52" s="106"/>
      <c r="Y52" s="106"/>
      <c r="Z52" s="106"/>
      <c r="AA52" s="127"/>
      <c r="AB52" s="128"/>
      <c r="AC52" s="127"/>
    </row>
    <row r="53" spans="1:29" x14ac:dyDescent="0.25">
      <c r="A53" s="127" t="s">
        <v>9411</v>
      </c>
      <c r="B53" s="128" cm="1">
        <f t="array" ref="B53">IF(ROW() &lt; ROW(INDEX(fields[experiment_ID],ROWS(fields[experiment_ID]))), COUNTIF(INDEX(fields[experiment_ID],1):fields[[#This Row],[experiment_ID]],fields[[#This Row],[experiment_ID]]), "")</f>
        <v>1</v>
      </c>
      <c r="C53" s="127"/>
      <c r="D53" s="127" t="s">
        <v>9425</v>
      </c>
      <c r="E53" s="127" t="s">
        <v>8742</v>
      </c>
      <c r="F53" s="127"/>
      <c r="G53" s="127" t="s">
        <v>1708</v>
      </c>
      <c r="H53" s="127" t="s">
        <v>8734</v>
      </c>
      <c r="I53" s="127" t="s">
        <v>8743</v>
      </c>
      <c r="J53" s="106">
        <v>35.270000000000003</v>
      </c>
      <c r="K53" s="106">
        <v>107.5</v>
      </c>
      <c r="L53" s="106">
        <v>1254</v>
      </c>
      <c r="M53" s="127"/>
      <c r="N53" s="106"/>
      <c r="O53" s="106"/>
      <c r="P53" s="127"/>
      <c r="Q53" s="106"/>
      <c r="R53" s="106"/>
      <c r="S53" s="106"/>
      <c r="T53" s="127"/>
      <c r="U53" s="106"/>
      <c r="V53" s="106"/>
      <c r="W53" s="106"/>
      <c r="X53" s="106"/>
      <c r="Y53" s="106"/>
      <c r="Z53" s="106"/>
      <c r="AA53" s="127"/>
      <c r="AB53" s="128"/>
      <c r="AC53" s="127"/>
    </row>
    <row r="54" spans="1:29" x14ac:dyDescent="0.25">
      <c r="A54" s="127" t="s">
        <v>9412</v>
      </c>
      <c r="B54" s="128" cm="1">
        <f t="array" ref="B54">IF(ROW() &lt; ROW(INDEX(fields[experiment_ID],ROWS(fields[experiment_ID]))), COUNTIF(INDEX(fields[experiment_ID],1):fields[[#This Row],[experiment_ID]],fields[[#This Row],[experiment_ID]]), "")</f>
        <v>1</v>
      </c>
      <c r="C54" s="127"/>
      <c r="D54" s="127" t="s">
        <v>9425</v>
      </c>
      <c r="E54" s="127" t="s">
        <v>8742</v>
      </c>
      <c r="F54" s="127"/>
      <c r="G54" s="127" t="s">
        <v>1708</v>
      </c>
      <c r="H54" s="127" t="s">
        <v>8734</v>
      </c>
      <c r="I54" s="127" t="s">
        <v>8743</v>
      </c>
      <c r="J54" s="106">
        <v>35.270000000000003</v>
      </c>
      <c r="K54" s="106">
        <v>107.5</v>
      </c>
      <c r="L54" s="106">
        <v>1254</v>
      </c>
      <c r="M54" s="127"/>
      <c r="N54" s="106"/>
      <c r="O54" s="106"/>
      <c r="P54" s="127"/>
      <c r="Q54" s="106"/>
      <c r="R54" s="106"/>
      <c r="S54" s="106"/>
      <c r="T54" s="127"/>
      <c r="U54" s="106"/>
      <c r="V54" s="106"/>
      <c r="W54" s="106"/>
      <c r="X54" s="106"/>
      <c r="Y54" s="106"/>
      <c r="Z54" s="106"/>
      <c r="AA54" s="127"/>
      <c r="AB54" s="128"/>
      <c r="AC54" s="127"/>
    </row>
    <row r="55" spans="1:29" x14ac:dyDescent="0.25">
      <c r="A55" s="127" t="s">
        <v>9413</v>
      </c>
      <c r="B55" s="128" cm="1">
        <f t="array" ref="B55">IF(ROW() &lt; ROW(INDEX(fields[experiment_ID],ROWS(fields[experiment_ID]))), COUNTIF(INDEX(fields[experiment_ID],1):fields[[#This Row],[experiment_ID]],fields[[#This Row],[experiment_ID]]), "")</f>
        <v>1</v>
      </c>
      <c r="C55" s="127"/>
      <c r="D55" s="127" t="s">
        <v>9425</v>
      </c>
      <c r="E55" s="127" t="s">
        <v>8742</v>
      </c>
      <c r="F55" s="127"/>
      <c r="G55" s="127" t="s">
        <v>1708</v>
      </c>
      <c r="H55" s="127" t="s">
        <v>8734</v>
      </c>
      <c r="I55" s="127" t="s">
        <v>8743</v>
      </c>
      <c r="J55" s="106">
        <v>35.270000000000003</v>
      </c>
      <c r="K55" s="106">
        <v>107.5</v>
      </c>
      <c r="L55" s="106">
        <v>1254</v>
      </c>
      <c r="M55" s="127"/>
      <c r="N55" s="106"/>
      <c r="O55" s="106"/>
      <c r="P55" s="127"/>
      <c r="Q55" s="106"/>
      <c r="R55" s="106"/>
      <c r="S55" s="106"/>
      <c r="T55" s="127"/>
      <c r="U55" s="106"/>
      <c r="V55" s="106"/>
      <c r="W55" s="106"/>
      <c r="X55" s="106"/>
      <c r="Y55" s="106"/>
      <c r="Z55" s="106"/>
      <c r="AA55" s="127"/>
      <c r="AB55" s="128"/>
      <c r="AC55" s="127"/>
    </row>
    <row r="56" spans="1:29" x14ac:dyDescent="0.25">
      <c r="A56" s="127" t="s">
        <v>9414</v>
      </c>
      <c r="B56" s="128" cm="1">
        <f t="array" ref="B56">IF(ROW() &lt; ROW(INDEX(fields[experiment_ID],ROWS(fields[experiment_ID]))), COUNTIF(INDEX(fields[experiment_ID],1):fields[[#This Row],[experiment_ID]],fields[[#This Row],[experiment_ID]]), "")</f>
        <v>1</v>
      </c>
      <c r="C56" s="127"/>
      <c r="D56" s="127" t="s">
        <v>9425</v>
      </c>
      <c r="E56" s="127" t="s">
        <v>8742</v>
      </c>
      <c r="F56" s="127"/>
      <c r="G56" s="127" t="s">
        <v>1708</v>
      </c>
      <c r="H56" s="127" t="s">
        <v>8734</v>
      </c>
      <c r="I56" s="127" t="s">
        <v>8743</v>
      </c>
      <c r="J56" s="106">
        <v>35.270000000000003</v>
      </c>
      <c r="K56" s="106">
        <v>107.5</v>
      </c>
      <c r="L56" s="106">
        <v>1254</v>
      </c>
      <c r="M56" s="127"/>
      <c r="N56" s="106"/>
      <c r="O56" s="106"/>
      <c r="P56" s="127"/>
      <c r="Q56" s="106"/>
      <c r="R56" s="106"/>
      <c r="S56" s="106"/>
      <c r="T56" s="127"/>
      <c r="U56" s="106"/>
      <c r="V56" s="106"/>
      <c r="W56" s="106"/>
      <c r="X56" s="106"/>
      <c r="Y56" s="106"/>
      <c r="Z56" s="106"/>
      <c r="AA56" s="127"/>
      <c r="AB56" s="128"/>
      <c r="AC56" s="127"/>
    </row>
    <row r="57" spans="1:29" x14ac:dyDescent="0.25">
      <c r="A57" s="127" t="s">
        <v>9415</v>
      </c>
      <c r="B57" s="128" cm="1">
        <f t="array" ref="B57">IF(ROW() &lt; ROW(INDEX(fields[experiment_ID],ROWS(fields[experiment_ID]))), COUNTIF(INDEX(fields[experiment_ID],1):fields[[#This Row],[experiment_ID]],fields[[#This Row],[experiment_ID]]), "")</f>
        <v>1</v>
      </c>
      <c r="C57" s="127"/>
      <c r="D57" s="127" t="s">
        <v>9425</v>
      </c>
      <c r="E57" s="127" t="s">
        <v>8742</v>
      </c>
      <c r="F57" s="127"/>
      <c r="G57" s="127" t="s">
        <v>1708</v>
      </c>
      <c r="H57" s="127" t="s">
        <v>8734</v>
      </c>
      <c r="I57" s="127" t="s">
        <v>8743</v>
      </c>
      <c r="J57" s="106">
        <v>35.270000000000003</v>
      </c>
      <c r="K57" s="106">
        <v>107.5</v>
      </c>
      <c r="L57" s="106">
        <v>1254</v>
      </c>
      <c r="M57" s="127"/>
      <c r="N57" s="106"/>
      <c r="O57" s="106"/>
      <c r="P57" s="127"/>
      <c r="Q57" s="106"/>
      <c r="R57" s="106"/>
      <c r="S57" s="106"/>
      <c r="T57" s="127"/>
      <c r="U57" s="106"/>
      <c r="V57" s="106"/>
      <c r="W57" s="106"/>
      <c r="X57" s="106"/>
      <c r="Y57" s="106"/>
      <c r="Z57" s="106"/>
      <c r="AA57" s="127"/>
      <c r="AB57" s="128"/>
      <c r="AC57" s="127"/>
    </row>
    <row r="58" spans="1:29" x14ac:dyDescent="0.25">
      <c r="A58" s="127" t="s">
        <v>9416</v>
      </c>
      <c r="B58" s="128" cm="1">
        <f t="array" ref="B58">IF(ROW() &lt; ROW(INDEX(fields[experiment_ID],ROWS(fields[experiment_ID]))), COUNTIF(INDEX(fields[experiment_ID],1):fields[[#This Row],[experiment_ID]],fields[[#This Row],[experiment_ID]]), "")</f>
        <v>1</v>
      </c>
      <c r="C58" s="127"/>
      <c r="D58" s="127" t="s">
        <v>9425</v>
      </c>
      <c r="E58" s="127" t="s">
        <v>8742</v>
      </c>
      <c r="F58" s="127"/>
      <c r="G58" s="127" t="s">
        <v>1708</v>
      </c>
      <c r="H58" s="127" t="s">
        <v>8734</v>
      </c>
      <c r="I58" s="127" t="s">
        <v>8743</v>
      </c>
      <c r="J58" s="106">
        <v>35.270000000000003</v>
      </c>
      <c r="K58" s="106">
        <v>107.5</v>
      </c>
      <c r="L58" s="106">
        <v>1254</v>
      </c>
      <c r="M58" s="127"/>
      <c r="N58" s="106"/>
      <c r="O58" s="106"/>
      <c r="P58" s="127"/>
      <c r="Q58" s="106"/>
      <c r="R58" s="106"/>
      <c r="S58" s="106"/>
      <c r="T58" s="127"/>
      <c r="U58" s="106"/>
      <c r="V58" s="106"/>
      <c r="W58" s="106"/>
      <c r="X58" s="106"/>
      <c r="Y58" s="106"/>
      <c r="Z58" s="106"/>
      <c r="AA58" s="127"/>
      <c r="AB58" s="128"/>
      <c r="AC58" s="127"/>
    </row>
    <row r="59" spans="1:29" x14ac:dyDescent="0.25">
      <c r="A59" s="127" t="s">
        <v>9417</v>
      </c>
      <c r="B59" s="128" cm="1">
        <f t="array" ref="B59">IF(ROW() &lt; ROW(INDEX(fields[experiment_ID],ROWS(fields[experiment_ID]))), COUNTIF(INDEX(fields[experiment_ID],1):fields[[#This Row],[experiment_ID]],fields[[#This Row],[experiment_ID]]), "")</f>
        <v>1</v>
      </c>
      <c r="C59" s="127"/>
      <c r="D59" s="127" t="s">
        <v>9425</v>
      </c>
      <c r="E59" s="127" t="s">
        <v>8742</v>
      </c>
      <c r="F59" s="127"/>
      <c r="G59" s="127" t="s">
        <v>1708</v>
      </c>
      <c r="H59" s="127" t="s">
        <v>8734</v>
      </c>
      <c r="I59" s="127" t="s">
        <v>8743</v>
      </c>
      <c r="J59" s="106">
        <v>35.270000000000003</v>
      </c>
      <c r="K59" s="106">
        <v>107.5</v>
      </c>
      <c r="L59" s="106">
        <v>1254</v>
      </c>
      <c r="M59" s="127"/>
      <c r="N59" s="106"/>
      <c r="O59" s="106"/>
      <c r="P59" s="127"/>
      <c r="Q59" s="106"/>
      <c r="R59" s="106"/>
      <c r="S59" s="106"/>
      <c r="T59" s="127"/>
      <c r="U59" s="106"/>
      <c r="V59" s="106"/>
      <c r="W59" s="106"/>
      <c r="X59" s="106"/>
      <c r="Y59" s="106"/>
      <c r="Z59" s="106"/>
      <c r="AA59" s="127"/>
      <c r="AB59" s="128"/>
      <c r="AC59" s="127"/>
    </row>
    <row r="60" spans="1:29" x14ac:dyDescent="0.25">
      <c r="A60" s="127" t="s">
        <v>9418</v>
      </c>
      <c r="B60" s="128" cm="1">
        <f t="array" ref="B60">IF(ROW() &lt; ROW(INDEX(fields[experiment_ID],ROWS(fields[experiment_ID]))), COUNTIF(INDEX(fields[experiment_ID],1):fields[[#This Row],[experiment_ID]],fields[[#This Row],[experiment_ID]]), "")</f>
        <v>1</v>
      </c>
      <c r="C60" s="127"/>
      <c r="D60" s="127" t="s">
        <v>9425</v>
      </c>
      <c r="E60" s="127" t="s">
        <v>8742</v>
      </c>
      <c r="F60" s="127"/>
      <c r="G60" s="127" t="s">
        <v>1708</v>
      </c>
      <c r="H60" s="127" t="s">
        <v>8734</v>
      </c>
      <c r="I60" s="127" t="s">
        <v>8743</v>
      </c>
      <c r="J60" s="106">
        <v>35.270000000000003</v>
      </c>
      <c r="K60" s="106">
        <v>107.5</v>
      </c>
      <c r="L60" s="106">
        <v>1254</v>
      </c>
      <c r="M60" s="127"/>
      <c r="N60" s="106"/>
      <c r="O60" s="106"/>
      <c r="P60" s="127"/>
      <c r="Q60" s="106"/>
      <c r="R60" s="106"/>
      <c r="S60" s="106"/>
      <c r="T60" s="127"/>
      <c r="U60" s="106"/>
      <c r="V60" s="106"/>
      <c r="W60" s="106"/>
      <c r="X60" s="106"/>
      <c r="Y60" s="106"/>
      <c r="Z60" s="106"/>
      <c r="AA60" s="127"/>
      <c r="AB60" s="128"/>
      <c r="AC60" s="127"/>
    </row>
    <row r="61" spans="1:29" x14ac:dyDescent="0.25">
      <c r="A61" s="127" t="s">
        <v>9419</v>
      </c>
      <c r="B61" s="128" cm="1">
        <f t="array" ref="B61">IF(ROW() &lt; ROW(INDEX(fields[experiment_ID],ROWS(fields[experiment_ID]))), COUNTIF(INDEX(fields[experiment_ID],1):fields[[#This Row],[experiment_ID]],fields[[#This Row],[experiment_ID]]), "")</f>
        <v>1</v>
      </c>
      <c r="C61" s="127"/>
      <c r="D61" s="127" t="s">
        <v>9425</v>
      </c>
      <c r="E61" s="127" t="s">
        <v>8742</v>
      </c>
      <c r="F61" s="127"/>
      <c r="G61" s="127" t="s">
        <v>1708</v>
      </c>
      <c r="H61" s="127" t="s">
        <v>8734</v>
      </c>
      <c r="I61" s="127" t="s">
        <v>8743</v>
      </c>
      <c r="J61" s="106">
        <v>35.270000000000003</v>
      </c>
      <c r="K61" s="106">
        <v>107.5</v>
      </c>
      <c r="L61" s="106">
        <v>1254</v>
      </c>
      <c r="M61" s="127"/>
      <c r="N61" s="106"/>
      <c r="O61" s="106"/>
      <c r="P61" s="127"/>
      <c r="Q61" s="106"/>
      <c r="R61" s="106"/>
      <c r="S61" s="106"/>
      <c r="T61" s="127"/>
      <c r="U61" s="106"/>
      <c r="V61" s="106"/>
      <c r="W61" s="106"/>
      <c r="X61" s="106"/>
      <c r="Y61" s="106"/>
      <c r="Z61" s="106"/>
      <c r="AA61" s="127"/>
      <c r="AB61" s="128"/>
      <c r="AC61" s="127"/>
    </row>
    <row r="62" spans="1:29" x14ac:dyDescent="0.25">
      <c r="A62" s="127" t="s">
        <v>9420</v>
      </c>
      <c r="B62" s="128" cm="1">
        <f t="array" ref="B62">IF(ROW() &lt; ROW(INDEX(fields[experiment_ID],ROWS(fields[experiment_ID]))), COUNTIF(INDEX(fields[experiment_ID],1):fields[[#This Row],[experiment_ID]],fields[[#This Row],[experiment_ID]]), "")</f>
        <v>1</v>
      </c>
      <c r="C62" s="127"/>
      <c r="D62" s="127" t="s">
        <v>9425</v>
      </c>
      <c r="E62" s="127" t="s">
        <v>8742</v>
      </c>
      <c r="F62" s="127"/>
      <c r="G62" s="127" t="s">
        <v>1708</v>
      </c>
      <c r="H62" s="127" t="s">
        <v>8734</v>
      </c>
      <c r="I62" s="127" t="s">
        <v>8743</v>
      </c>
      <c r="J62" s="106">
        <v>35.270000000000003</v>
      </c>
      <c r="K62" s="106">
        <v>107.5</v>
      </c>
      <c r="L62" s="106">
        <v>1254</v>
      </c>
      <c r="M62" s="127"/>
      <c r="N62" s="106"/>
      <c r="O62" s="106"/>
      <c r="P62" s="127"/>
      <c r="Q62" s="106"/>
      <c r="R62" s="106"/>
      <c r="S62" s="106"/>
      <c r="T62" s="127"/>
      <c r="U62" s="106"/>
      <c r="V62" s="106"/>
      <c r="W62" s="106"/>
      <c r="X62" s="106"/>
      <c r="Y62" s="106"/>
      <c r="Z62" s="106"/>
      <c r="AA62" s="127"/>
      <c r="AB62" s="128"/>
      <c r="AC62" s="127"/>
    </row>
    <row r="63" spans="1:29" x14ac:dyDescent="0.25">
      <c r="A63" s="127" t="s">
        <v>9421</v>
      </c>
      <c r="B63" s="128" cm="1">
        <f t="array" ref="B63">IF(ROW() &lt; ROW(INDEX(fields[experiment_ID],ROWS(fields[experiment_ID]))), COUNTIF(INDEX(fields[experiment_ID],1):fields[[#This Row],[experiment_ID]],fields[[#This Row],[experiment_ID]]), "")</f>
        <v>1</v>
      </c>
      <c r="C63" s="127"/>
      <c r="D63" s="127" t="s">
        <v>9425</v>
      </c>
      <c r="E63" s="127" t="s">
        <v>8742</v>
      </c>
      <c r="F63" s="127"/>
      <c r="G63" s="127" t="s">
        <v>1708</v>
      </c>
      <c r="H63" s="127" t="s">
        <v>8734</v>
      </c>
      <c r="I63" s="127" t="s">
        <v>8743</v>
      </c>
      <c r="J63" s="106">
        <v>35.270000000000003</v>
      </c>
      <c r="K63" s="106">
        <v>107.5</v>
      </c>
      <c r="L63" s="106">
        <v>1254</v>
      </c>
      <c r="M63" s="127"/>
      <c r="N63" s="106"/>
      <c r="O63" s="106"/>
      <c r="P63" s="127"/>
      <c r="Q63" s="106"/>
      <c r="R63" s="106"/>
      <c r="S63" s="106"/>
      <c r="T63" s="127"/>
      <c r="U63" s="106"/>
      <c r="V63" s="106"/>
      <c r="W63" s="106"/>
      <c r="X63" s="106"/>
      <c r="Y63" s="106"/>
      <c r="Z63" s="106"/>
      <c r="AA63" s="127"/>
      <c r="AB63" s="128"/>
      <c r="AC63" s="127"/>
    </row>
    <row r="64" spans="1:29" x14ac:dyDescent="0.25">
      <c r="A64" s="127" t="s">
        <v>9422</v>
      </c>
      <c r="B64" s="128" cm="1">
        <f t="array" ref="B64">IF(ROW() &lt; ROW(INDEX(fields[experiment_ID],ROWS(fields[experiment_ID]))), COUNTIF(INDEX(fields[experiment_ID],1):fields[[#This Row],[experiment_ID]],fields[[#This Row],[experiment_ID]]), "")</f>
        <v>1</v>
      </c>
      <c r="C64" s="127"/>
      <c r="D64" s="127" t="s">
        <v>9425</v>
      </c>
      <c r="E64" s="127" t="s">
        <v>8742</v>
      </c>
      <c r="F64" s="127"/>
      <c r="G64" s="127" t="s">
        <v>1708</v>
      </c>
      <c r="H64" s="127" t="s">
        <v>8734</v>
      </c>
      <c r="I64" s="127" t="s">
        <v>8743</v>
      </c>
      <c r="J64" s="106">
        <v>35.270000000000003</v>
      </c>
      <c r="K64" s="106">
        <v>107.5</v>
      </c>
      <c r="L64" s="106">
        <v>1254</v>
      </c>
      <c r="M64" s="127"/>
      <c r="N64" s="106"/>
      <c r="O64" s="106"/>
      <c r="P64" s="127"/>
      <c r="Q64" s="106"/>
      <c r="R64" s="106"/>
      <c r="S64" s="106"/>
      <c r="T64" s="127"/>
      <c r="U64" s="106"/>
      <c r="V64" s="106"/>
      <c r="W64" s="106"/>
      <c r="X64" s="106"/>
      <c r="Y64" s="106"/>
      <c r="Z64" s="106"/>
      <c r="AA64" s="127"/>
      <c r="AB64" s="128"/>
      <c r="AC64" s="127"/>
    </row>
    <row r="65" spans="1:29" x14ac:dyDescent="0.25">
      <c r="A65" s="127" t="s">
        <v>9423</v>
      </c>
      <c r="B65" s="128" cm="1">
        <f t="array" ref="B65">IF(ROW() &lt; ROW(INDEX(fields[experiment_ID],ROWS(fields[experiment_ID]))), COUNTIF(INDEX(fields[experiment_ID],1):fields[[#This Row],[experiment_ID]],fields[[#This Row],[experiment_ID]]), "")</f>
        <v>1</v>
      </c>
      <c r="C65" s="127"/>
      <c r="D65" s="127" t="s">
        <v>9425</v>
      </c>
      <c r="E65" s="127" t="s">
        <v>8742</v>
      </c>
      <c r="F65" s="127"/>
      <c r="G65" s="127" t="s">
        <v>1708</v>
      </c>
      <c r="H65" s="127" t="s">
        <v>8734</v>
      </c>
      <c r="I65" s="127" t="s">
        <v>8743</v>
      </c>
      <c r="J65" s="106">
        <v>35.270000000000003</v>
      </c>
      <c r="K65" s="106">
        <v>107.5</v>
      </c>
      <c r="L65" s="106">
        <v>1254</v>
      </c>
      <c r="M65" s="127"/>
      <c r="N65" s="106"/>
      <c r="O65" s="106"/>
      <c r="P65" s="127"/>
      <c r="Q65" s="106"/>
      <c r="R65" s="106"/>
      <c r="S65" s="106"/>
      <c r="T65" s="127"/>
      <c r="U65" s="106"/>
      <c r="V65" s="106"/>
      <c r="W65" s="106"/>
      <c r="X65" s="106"/>
      <c r="Y65" s="106"/>
      <c r="Z65" s="106"/>
      <c r="AA65" s="127"/>
      <c r="AB65" s="128"/>
      <c r="AC65" s="127"/>
    </row>
    <row r="66" spans="1:29" x14ac:dyDescent="0.25">
      <c r="A66" s="127" t="s">
        <v>9424</v>
      </c>
      <c r="B66" s="128" cm="1">
        <f t="array" ref="B66">IF(ROW() &lt; ROW(INDEX(fields[experiment_ID],ROWS(fields[experiment_ID]))), COUNTIF(INDEX(fields[experiment_ID],1):fields[[#This Row],[experiment_ID]],fields[[#This Row],[experiment_ID]]), "")</f>
        <v>1</v>
      </c>
      <c r="C66" s="127"/>
      <c r="D66" s="127" t="s">
        <v>9425</v>
      </c>
      <c r="E66" s="127" t="s">
        <v>8742</v>
      </c>
      <c r="F66" s="127"/>
      <c r="G66" s="127" t="s">
        <v>1708</v>
      </c>
      <c r="H66" s="127" t="s">
        <v>8734</v>
      </c>
      <c r="I66" s="127" t="s">
        <v>8743</v>
      </c>
      <c r="J66" s="106">
        <v>35.270000000000003</v>
      </c>
      <c r="K66" s="106">
        <v>107.5</v>
      </c>
      <c r="L66" s="106">
        <v>1254</v>
      </c>
      <c r="M66" s="127"/>
      <c r="N66" s="106"/>
      <c r="O66" s="106"/>
      <c r="P66" s="127"/>
      <c r="Q66" s="106"/>
      <c r="R66" s="106"/>
      <c r="S66" s="106"/>
      <c r="T66" s="127"/>
      <c r="U66" s="106"/>
      <c r="V66" s="106"/>
      <c r="W66" s="106"/>
      <c r="X66" s="106"/>
      <c r="Y66" s="106"/>
      <c r="Z66" s="106"/>
      <c r="AA66" s="127"/>
      <c r="AB66" s="128"/>
      <c r="AC66" s="127"/>
    </row>
    <row r="67" spans="1:29" x14ac:dyDescent="0.25">
      <c r="A67" s="127" t="s">
        <v>9434</v>
      </c>
      <c r="B67" s="128" cm="1">
        <f t="array" ref="B67">IF(ROW() &lt; ROW(INDEX(fields[experiment_ID],ROWS(fields[experiment_ID]))), COUNTIF(INDEX(fields[experiment_ID],1):fields[[#This Row],[experiment_ID]],fields[[#This Row],[experiment_ID]]), "")</f>
        <v>1</v>
      </c>
      <c r="C67" s="127"/>
      <c r="D67" s="127" t="s">
        <v>9437</v>
      </c>
      <c r="E67" s="127" t="s">
        <v>8756</v>
      </c>
      <c r="F67" s="127"/>
      <c r="G67" s="127" t="s">
        <v>1708</v>
      </c>
      <c r="H67" s="127"/>
      <c r="I67" s="127"/>
      <c r="J67" s="106">
        <v>37.880000000000003</v>
      </c>
      <c r="K67" s="106">
        <v>114.68</v>
      </c>
      <c r="L67" s="106">
        <v>50.1</v>
      </c>
      <c r="M67" s="127"/>
      <c r="N67" s="106"/>
      <c r="O67" s="106"/>
      <c r="P67" s="127"/>
      <c r="Q67" s="106"/>
      <c r="R67" s="106"/>
      <c r="S67" s="106"/>
      <c r="T67" s="127"/>
      <c r="U67" s="106"/>
      <c r="V67" s="106"/>
      <c r="W67" s="106"/>
      <c r="X67" s="106"/>
      <c r="Y67" s="106"/>
      <c r="Z67" s="106"/>
      <c r="AA67" s="127"/>
      <c r="AB67" s="128"/>
      <c r="AC67" s="127"/>
    </row>
    <row r="68" spans="1:29" x14ac:dyDescent="0.25">
      <c r="A68" s="127" t="s">
        <v>9435</v>
      </c>
      <c r="B68" s="128" cm="1">
        <f t="array" ref="B68">IF(ROW() &lt; ROW(INDEX(fields[experiment_ID],ROWS(fields[experiment_ID]))), COUNTIF(INDEX(fields[experiment_ID],1):fields[[#This Row],[experiment_ID]],fields[[#This Row],[experiment_ID]]), "")</f>
        <v>1</v>
      </c>
      <c r="C68" s="127"/>
      <c r="D68" s="127" t="s">
        <v>9437</v>
      </c>
      <c r="E68" s="127" t="s">
        <v>8756</v>
      </c>
      <c r="F68" s="127"/>
      <c r="G68" s="127" t="s">
        <v>1708</v>
      </c>
      <c r="H68" s="127"/>
      <c r="I68" s="127"/>
      <c r="J68" s="106">
        <v>37.880000000000003</v>
      </c>
      <c r="K68" s="106">
        <v>114.68</v>
      </c>
      <c r="L68" s="106">
        <v>50.1</v>
      </c>
      <c r="M68" s="127"/>
      <c r="N68" s="106"/>
      <c r="O68" s="106"/>
      <c r="P68" s="127"/>
      <c r="Q68" s="106"/>
      <c r="R68" s="106"/>
      <c r="S68" s="106"/>
      <c r="T68" s="127"/>
      <c r="U68" s="106"/>
      <c r="V68" s="106"/>
      <c r="W68" s="106"/>
      <c r="X68" s="106"/>
      <c r="Y68" s="106"/>
      <c r="Z68" s="106"/>
      <c r="AA68" s="127"/>
      <c r="AB68" s="128"/>
      <c r="AC68" s="127"/>
    </row>
    <row r="69" spans="1:29" x14ac:dyDescent="0.25">
      <c r="A69" s="127" t="s">
        <v>9436</v>
      </c>
      <c r="B69" s="128" cm="1">
        <f t="array" ref="B69">IF(ROW() &lt; ROW(INDEX(fields[experiment_ID],ROWS(fields[experiment_ID]))), COUNTIF(INDEX(fields[experiment_ID],1):fields[[#This Row],[experiment_ID]],fields[[#This Row],[experiment_ID]]), "")</f>
        <v>1</v>
      </c>
      <c r="C69" s="127"/>
      <c r="D69" s="127" t="s">
        <v>9437</v>
      </c>
      <c r="E69" s="127" t="s">
        <v>8756</v>
      </c>
      <c r="F69" s="127"/>
      <c r="G69" s="127" t="s">
        <v>1708</v>
      </c>
      <c r="H69" s="127"/>
      <c r="I69" s="127"/>
      <c r="J69" s="106">
        <v>37.880000000000003</v>
      </c>
      <c r="K69" s="106">
        <v>114.68</v>
      </c>
      <c r="L69" s="106">
        <v>50.1</v>
      </c>
      <c r="M69" s="127"/>
      <c r="N69" s="106"/>
      <c r="O69" s="106"/>
      <c r="P69" s="127"/>
      <c r="Q69" s="106"/>
      <c r="R69" s="106"/>
      <c r="S69" s="106"/>
      <c r="T69" s="127"/>
      <c r="U69" s="106"/>
      <c r="V69" s="106"/>
      <c r="W69" s="106"/>
      <c r="X69" s="106"/>
      <c r="Y69" s="106"/>
      <c r="Z69" s="106"/>
      <c r="AA69" s="127"/>
      <c r="AB69" s="128"/>
      <c r="AC69" s="127"/>
    </row>
    <row r="70" spans="1:29" x14ac:dyDescent="0.25">
      <c r="A70" s="127" t="s">
        <v>9448</v>
      </c>
      <c r="B70" s="128" cm="1">
        <f t="array" ref="B70">IF(ROW() &lt; ROW(INDEX(fields[experiment_ID],ROWS(fields[experiment_ID]))), COUNTIF(INDEX(fields[experiment_ID],1):fields[[#This Row],[experiment_ID]],fields[[#This Row],[experiment_ID]]), "")</f>
        <v>1</v>
      </c>
      <c r="C70" s="127"/>
      <c r="D70" s="127" t="s">
        <v>9464</v>
      </c>
      <c r="E70" s="127" t="s">
        <v>8654</v>
      </c>
      <c r="F70" s="127"/>
      <c r="G70" s="127" t="s">
        <v>1756</v>
      </c>
      <c r="H70" s="127"/>
      <c r="I70" s="127"/>
      <c r="J70" s="106">
        <v>41.47</v>
      </c>
      <c r="K70" s="106">
        <v>15.53</v>
      </c>
      <c r="L70" s="106">
        <v>75</v>
      </c>
      <c r="M70" s="127"/>
      <c r="N70" s="106"/>
      <c r="O70" s="106"/>
      <c r="P70" s="127"/>
      <c r="Q70" s="106"/>
      <c r="R70" s="106"/>
      <c r="S70" s="106"/>
      <c r="T70" s="127"/>
      <c r="U70" s="106"/>
      <c r="V70" s="106"/>
      <c r="W70" s="106"/>
      <c r="X70" s="106"/>
      <c r="Y70" s="106"/>
      <c r="Z70" s="106"/>
      <c r="AA70" s="127"/>
      <c r="AB70" s="128"/>
      <c r="AC70" s="127"/>
    </row>
    <row r="71" spans="1:29" x14ac:dyDescent="0.25">
      <c r="A71" s="127" t="s">
        <v>9449</v>
      </c>
      <c r="B71" s="128" cm="1">
        <f t="array" ref="B71">IF(ROW() &lt; ROW(INDEX(fields[experiment_ID],ROWS(fields[experiment_ID]))), COUNTIF(INDEX(fields[experiment_ID],1):fields[[#This Row],[experiment_ID]],fields[[#This Row],[experiment_ID]]), "")</f>
        <v>1</v>
      </c>
      <c r="C71" s="127"/>
      <c r="D71" s="127" t="s">
        <v>9464</v>
      </c>
      <c r="E71" s="127" t="s">
        <v>8654</v>
      </c>
      <c r="F71" s="127"/>
      <c r="G71" s="127" t="s">
        <v>1756</v>
      </c>
      <c r="H71" s="127"/>
      <c r="I71" s="127"/>
      <c r="J71" s="106">
        <v>41.47</v>
      </c>
      <c r="K71" s="106">
        <v>15.53</v>
      </c>
      <c r="L71" s="106">
        <v>75</v>
      </c>
      <c r="M71" s="127"/>
      <c r="N71" s="106"/>
      <c r="O71" s="106"/>
      <c r="P71" s="127"/>
      <c r="Q71" s="106"/>
      <c r="R71" s="106"/>
      <c r="S71" s="106"/>
      <c r="T71" s="127"/>
      <c r="U71" s="106"/>
      <c r="V71" s="106"/>
      <c r="W71" s="106"/>
      <c r="X71" s="106"/>
      <c r="Y71" s="106"/>
      <c r="Z71" s="106"/>
      <c r="AA71" s="127"/>
      <c r="AB71" s="128"/>
      <c r="AC71" s="127"/>
    </row>
    <row r="72" spans="1:29" x14ac:dyDescent="0.25">
      <c r="A72" s="127" t="s">
        <v>9450</v>
      </c>
      <c r="B72" s="128" cm="1">
        <f t="array" ref="B72">IF(ROW() &lt; ROW(INDEX(fields[experiment_ID],ROWS(fields[experiment_ID]))), COUNTIF(INDEX(fields[experiment_ID],1):fields[[#This Row],[experiment_ID]],fields[[#This Row],[experiment_ID]]), "")</f>
        <v>1</v>
      </c>
      <c r="C72" s="127"/>
      <c r="D72" s="127" t="s">
        <v>9464</v>
      </c>
      <c r="E72" s="127" t="s">
        <v>8654</v>
      </c>
      <c r="F72" s="127"/>
      <c r="G72" s="127" t="s">
        <v>1756</v>
      </c>
      <c r="H72" s="127"/>
      <c r="I72" s="127"/>
      <c r="J72" s="106">
        <v>41.47</v>
      </c>
      <c r="K72" s="106">
        <v>15.53</v>
      </c>
      <c r="L72" s="106">
        <v>75</v>
      </c>
      <c r="M72" s="127"/>
      <c r="N72" s="106"/>
      <c r="O72" s="106"/>
      <c r="P72" s="127"/>
      <c r="Q72" s="106"/>
      <c r="R72" s="106"/>
      <c r="S72" s="106"/>
      <c r="T72" s="127"/>
      <c r="U72" s="106"/>
      <c r="V72" s="106"/>
      <c r="W72" s="106"/>
      <c r="X72" s="106"/>
      <c r="Y72" s="106"/>
      <c r="Z72" s="106"/>
      <c r="AA72" s="127"/>
      <c r="AB72" s="128"/>
      <c r="AC72" s="127"/>
    </row>
    <row r="73" spans="1:29" x14ac:dyDescent="0.25">
      <c r="A73" s="127" t="s">
        <v>9451</v>
      </c>
      <c r="B73" s="128" cm="1">
        <f t="array" ref="B73">IF(ROW() &lt; ROW(INDEX(fields[experiment_ID],ROWS(fields[experiment_ID]))), COUNTIF(INDEX(fields[experiment_ID],1):fields[[#This Row],[experiment_ID]],fields[[#This Row],[experiment_ID]]), "")</f>
        <v>1</v>
      </c>
      <c r="C73" s="127"/>
      <c r="D73" s="127" t="s">
        <v>9464</v>
      </c>
      <c r="E73" s="127" t="s">
        <v>8654</v>
      </c>
      <c r="F73" s="127"/>
      <c r="G73" s="127" t="s">
        <v>1756</v>
      </c>
      <c r="H73" s="127"/>
      <c r="I73" s="127"/>
      <c r="J73" s="106">
        <v>41.47</v>
      </c>
      <c r="K73" s="106">
        <v>15.53</v>
      </c>
      <c r="L73" s="106">
        <v>75</v>
      </c>
      <c r="M73" s="127"/>
      <c r="N73" s="106"/>
      <c r="O73" s="106"/>
      <c r="P73" s="127"/>
      <c r="Q73" s="106"/>
      <c r="R73" s="106"/>
      <c r="S73" s="106"/>
      <c r="T73" s="127"/>
      <c r="U73" s="106"/>
      <c r="V73" s="106"/>
      <c r="W73" s="106"/>
      <c r="X73" s="106"/>
      <c r="Y73" s="106"/>
      <c r="Z73" s="106"/>
      <c r="AA73" s="127"/>
      <c r="AB73" s="128"/>
      <c r="AC73" s="127"/>
    </row>
    <row r="74" spans="1:29" x14ac:dyDescent="0.25">
      <c r="A74" s="127" t="s">
        <v>9452</v>
      </c>
      <c r="B74" s="128" cm="1">
        <f t="array" ref="B74">IF(ROW() &lt; ROW(INDEX(fields[experiment_ID],ROWS(fields[experiment_ID]))), COUNTIF(INDEX(fields[experiment_ID],1):fields[[#This Row],[experiment_ID]],fields[[#This Row],[experiment_ID]]), "")</f>
        <v>1</v>
      </c>
      <c r="C74" s="127"/>
      <c r="D74" s="127" t="s">
        <v>9464</v>
      </c>
      <c r="E74" s="127" t="s">
        <v>8654</v>
      </c>
      <c r="F74" s="127"/>
      <c r="G74" s="127" t="s">
        <v>1756</v>
      </c>
      <c r="H74" s="127"/>
      <c r="I74" s="127"/>
      <c r="J74" s="106">
        <v>41.47</v>
      </c>
      <c r="K74" s="106">
        <v>15.53</v>
      </c>
      <c r="L74" s="106">
        <v>75</v>
      </c>
      <c r="M74" s="127"/>
      <c r="N74" s="106"/>
      <c r="O74" s="106"/>
      <c r="P74" s="127"/>
      <c r="Q74" s="106"/>
      <c r="R74" s="106"/>
      <c r="S74" s="106"/>
      <c r="T74" s="127"/>
      <c r="U74" s="106"/>
      <c r="V74" s="106"/>
      <c r="W74" s="106"/>
      <c r="X74" s="106"/>
      <c r="Y74" s="106"/>
      <c r="Z74" s="106"/>
      <c r="AA74" s="127"/>
      <c r="AB74" s="128"/>
      <c r="AC74" s="127"/>
    </row>
    <row r="75" spans="1:29" x14ac:dyDescent="0.25">
      <c r="A75" s="127" t="s">
        <v>9453</v>
      </c>
      <c r="B75" s="128" cm="1">
        <f t="array" ref="B75">IF(ROW() &lt; ROW(INDEX(fields[experiment_ID],ROWS(fields[experiment_ID]))), COUNTIF(INDEX(fields[experiment_ID],1):fields[[#This Row],[experiment_ID]],fields[[#This Row],[experiment_ID]]), "")</f>
        <v>1</v>
      </c>
      <c r="C75" s="127"/>
      <c r="D75" s="127" t="s">
        <v>9464</v>
      </c>
      <c r="E75" s="127" t="s">
        <v>8654</v>
      </c>
      <c r="F75" s="127"/>
      <c r="G75" s="127" t="s">
        <v>1756</v>
      </c>
      <c r="H75" s="127"/>
      <c r="I75" s="127"/>
      <c r="J75" s="106">
        <v>41.47</v>
      </c>
      <c r="K75" s="106">
        <v>15.53</v>
      </c>
      <c r="L75" s="106">
        <v>75</v>
      </c>
      <c r="M75" s="127"/>
      <c r="N75" s="106"/>
      <c r="O75" s="106"/>
      <c r="P75" s="127"/>
      <c r="Q75" s="106"/>
      <c r="R75" s="106"/>
      <c r="S75" s="106"/>
      <c r="T75" s="127"/>
      <c r="U75" s="106"/>
      <c r="V75" s="106"/>
      <c r="W75" s="106"/>
      <c r="X75" s="106"/>
      <c r="Y75" s="106"/>
      <c r="Z75" s="106"/>
      <c r="AA75" s="127"/>
      <c r="AB75" s="128"/>
      <c r="AC75" s="127"/>
    </row>
    <row r="76" spans="1:29" x14ac:dyDescent="0.25">
      <c r="A76" s="127" t="s">
        <v>9454</v>
      </c>
      <c r="B76" s="128" cm="1">
        <f t="array" ref="B76">IF(ROW() &lt; ROW(INDEX(fields[experiment_ID],ROWS(fields[experiment_ID]))), COUNTIF(INDEX(fields[experiment_ID],1):fields[[#This Row],[experiment_ID]],fields[[#This Row],[experiment_ID]]), "")</f>
        <v>1</v>
      </c>
      <c r="C76" s="127"/>
      <c r="D76" s="127" t="s">
        <v>9464</v>
      </c>
      <c r="E76" s="127" t="s">
        <v>8654</v>
      </c>
      <c r="F76" s="127"/>
      <c r="G76" s="127" t="s">
        <v>1756</v>
      </c>
      <c r="H76" s="127"/>
      <c r="I76" s="127"/>
      <c r="J76" s="106">
        <v>41.47</v>
      </c>
      <c r="K76" s="106">
        <v>15.53</v>
      </c>
      <c r="L76" s="106">
        <v>75</v>
      </c>
      <c r="M76" s="127"/>
      <c r="N76" s="106"/>
      <c r="O76" s="106"/>
      <c r="P76" s="127"/>
      <c r="Q76" s="106"/>
      <c r="R76" s="106"/>
      <c r="S76" s="106"/>
      <c r="T76" s="127"/>
      <c r="U76" s="106"/>
      <c r="V76" s="106"/>
      <c r="W76" s="106"/>
      <c r="X76" s="106"/>
      <c r="Y76" s="106"/>
      <c r="Z76" s="106"/>
      <c r="AA76" s="127"/>
      <c r="AB76" s="128"/>
      <c r="AC76" s="127"/>
    </row>
    <row r="77" spans="1:29" x14ac:dyDescent="0.25">
      <c r="A77" s="127" t="s">
        <v>9455</v>
      </c>
      <c r="B77" s="128" cm="1">
        <f t="array" ref="B77">IF(ROW() &lt; ROW(INDEX(fields[experiment_ID],ROWS(fields[experiment_ID]))), COUNTIF(INDEX(fields[experiment_ID],1):fields[[#This Row],[experiment_ID]],fields[[#This Row],[experiment_ID]]), "")</f>
        <v>1</v>
      </c>
      <c r="C77" s="127"/>
      <c r="D77" s="127" t="s">
        <v>9464</v>
      </c>
      <c r="E77" s="127" t="s">
        <v>8654</v>
      </c>
      <c r="F77" s="127"/>
      <c r="G77" s="127" t="s">
        <v>1756</v>
      </c>
      <c r="H77" s="127"/>
      <c r="I77" s="127"/>
      <c r="J77" s="106">
        <v>41.47</v>
      </c>
      <c r="K77" s="106">
        <v>15.53</v>
      </c>
      <c r="L77" s="106">
        <v>75</v>
      </c>
      <c r="M77" s="127"/>
      <c r="N77" s="106"/>
      <c r="O77" s="106"/>
      <c r="P77" s="127"/>
      <c r="Q77" s="106"/>
      <c r="R77" s="106"/>
      <c r="S77" s="106"/>
      <c r="T77" s="127"/>
      <c r="U77" s="106"/>
      <c r="V77" s="106"/>
      <c r="W77" s="106"/>
      <c r="X77" s="106"/>
      <c r="Y77" s="106"/>
      <c r="Z77" s="106"/>
      <c r="AA77" s="127"/>
      <c r="AB77" s="128"/>
      <c r="AC77" s="127"/>
    </row>
    <row r="78" spans="1:29" x14ac:dyDescent="0.25">
      <c r="A78" s="127" t="s">
        <v>9456</v>
      </c>
      <c r="B78" s="128" cm="1">
        <f t="array" ref="B78">IF(ROW() &lt; ROW(INDEX(fields[experiment_ID],ROWS(fields[experiment_ID]))), COUNTIF(INDEX(fields[experiment_ID],1):fields[[#This Row],[experiment_ID]],fields[[#This Row],[experiment_ID]]), "")</f>
        <v>1</v>
      </c>
      <c r="C78" s="127"/>
      <c r="D78" s="127" t="s">
        <v>9464</v>
      </c>
      <c r="E78" s="127" t="s">
        <v>8654</v>
      </c>
      <c r="F78" s="127"/>
      <c r="G78" s="127" t="s">
        <v>1756</v>
      </c>
      <c r="H78" s="127"/>
      <c r="I78" s="127"/>
      <c r="J78" s="106">
        <v>41.47</v>
      </c>
      <c r="K78" s="106">
        <v>15.53</v>
      </c>
      <c r="L78" s="106">
        <v>75</v>
      </c>
      <c r="M78" s="127"/>
      <c r="N78" s="106"/>
      <c r="O78" s="106"/>
      <c r="P78" s="127"/>
      <c r="Q78" s="106"/>
      <c r="R78" s="106"/>
      <c r="S78" s="106"/>
      <c r="T78" s="127"/>
      <c r="U78" s="106"/>
      <c r="V78" s="106"/>
      <c r="W78" s="106"/>
      <c r="X78" s="106"/>
      <c r="Y78" s="106"/>
      <c r="Z78" s="106"/>
      <c r="AA78" s="127"/>
      <c r="AB78" s="128"/>
      <c r="AC78" s="127"/>
    </row>
    <row r="79" spans="1:29" x14ac:dyDescent="0.25">
      <c r="A79" s="127" t="s">
        <v>9457</v>
      </c>
      <c r="B79" s="128" cm="1">
        <f t="array" ref="B79">IF(ROW() &lt; ROW(INDEX(fields[experiment_ID],ROWS(fields[experiment_ID]))), COUNTIF(INDEX(fields[experiment_ID],1):fields[[#This Row],[experiment_ID]],fields[[#This Row],[experiment_ID]]), "")</f>
        <v>1</v>
      </c>
      <c r="C79" s="127"/>
      <c r="D79" s="127" t="s">
        <v>9464</v>
      </c>
      <c r="E79" s="127" t="s">
        <v>8654</v>
      </c>
      <c r="F79" s="127"/>
      <c r="G79" s="127" t="s">
        <v>1756</v>
      </c>
      <c r="H79" s="127"/>
      <c r="I79" s="127"/>
      <c r="J79" s="106">
        <v>41.47</v>
      </c>
      <c r="K79" s="106">
        <v>15.53</v>
      </c>
      <c r="L79" s="106">
        <v>75</v>
      </c>
      <c r="M79" s="127"/>
      <c r="N79" s="106"/>
      <c r="O79" s="106"/>
      <c r="P79" s="127"/>
      <c r="Q79" s="106"/>
      <c r="R79" s="106"/>
      <c r="S79" s="106"/>
      <c r="T79" s="127"/>
      <c r="U79" s="106"/>
      <c r="V79" s="106"/>
      <c r="W79" s="106"/>
      <c r="X79" s="106"/>
      <c r="Y79" s="106"/>
      <c r="Z79" s="106"/>
      <c r="AA79" s="127"/>
      <c r="AB79" s="128"/>
      <c r="AC79" s="127"/>
    </row>
    <row r="80" spans="1:29" x14ac:dyDescent="0.25">
      <c r="A80" s="127" t="s">
        <v>9458</v>
      </c>
      <c r="B80" s="128" cm="1">
        <f t="array" ref="B80">IF(ROW() &lt; ROW(INDEX(fields[experiment_ID],ROWS(fields[experiment_ID]))), COUNTIF(INDEX(fields[experiment_ID],1):fields[[#This Row],[experiment_ID]],fields[[#This Row],[experiment_ID]]), "")</f>
        <v>1</v>
      </c>
      <c r="C80" s="127"/>
      <c r="D80" s="127" t="s">
        <v>9464</v>
      </c>
      <c r="E80" s="127" t="s">
        <v>8654</v>
      </c>
      <c r="F80" s="127"/>
      <c r="G80" s="127" t="s">
        <v>1756</v>
      </c>
      <c r="H80" s="127"/>
      <c r="I80" s="127"/>
      <c r="J80" s="106">
        <v>41.47</v>
      </c>
      <c r="K80" s="106">
        <v>15.53</v>
      </c>
      <c r="L80" s="106">
        <v>75</v>
      </c>
      <c r="M80" s="127"/>
      <c r="N80" s="106"/>
      <c r="O80" s="106"/>
      <c r="P80" s="127"/>
      <c r="Q80" s="106"/>
      <c r="R80" s="106"/>
      <c r="S80" s="106"/>
      <c r="T80" s="127"/>
      <c r="U80" s="106"/>
      <c r="V80" s="106"/>
      <c r="W80" s="106"/>
      <c r="X80" s="106"/>
      <c r="Y80" s="106"/>
      <c r="Z80" s="106"/>
      <c r="AA80" s="127"/>
      <c r="AB80" s="128"/>
      <c r="AC80" s="127"/>
    </row>
    <row r="81" spans="1:29" x14ac:dyDescent="0.25">
      <c r="A81" s="127" t="s">
        <v>9459</v>
      </c>
      <c r="B81" s="128" cm="1">
        <f t="array" ref="B81">IF(ROW() &lt; ROW(INDEX(fields[experiment_ID],ROWS(fields[experiment_ID]))), COUNTIF(INDEX(fields[experiment_ID],1):fields[[#This Row],[experiment_ID]],fields[[#This Row],[experiment_ID]]), "")</f>
        <v>1</v>
      </c>
      <c r="C81" s="127"/>
      <c r="D81" s="127" t="s">
        <v>9464</v>
      </c>
      <c r="E81" s="127" t="s">
        <v>8654</v>
      </c>
      <c r="F81" s="127"/>
      <c r="G81" s="127" t="s">
        <v>1756</v>
      </c>
      <c r="H81" s="127"/>
      <c r="I81" s="127"/>
      <c r="J81" s="106">
        <v>41.47</v>
      </c>
      <c r="K81" s="106">
        <v>15.53</v>
      </c>
      <c r="L81" s="106">
        <v>75</v>
      </c>
      <c r="M81" s="127"/>
      <c r="N81" s="106"/>
      <c r="O81" s="106"/>
      <c r="P81" s="127"/>
      <c r="Q81" s="106"/>
      <c r="R81" s="106"/>
      <c r="S81" s="106"/>
      <c r="T81" s="127"/>
      <c r="U81" s="106"/>
      <c r="V81" s="106"/>
      <c r="W81" s="106"/>
      <c r="X81" s="106"/>
      <c r="Y81" s="106"/>
      <c r="Z81" s="106"/>
      <c r="AA81" s="127"/>
      <c r="AB81" s="128"/>
      <c r="AC81" s="127"/>
    </row>
    <row r="82" spans="1:29" x14ac:dyDescent="0.25">
      <c r="A82" s="127" t="s">
        <v>9460</v>
      </c>
      <c r="B82" s="128" cm="1">
        <f t="array" ref="B82">IF(ROW() &lt; ROW(INDEX(fields[experiment_ID],ROWS(fields[experiment_ID]))), COUNTIF(INDEX(fields[experiment_ID],1):fields[[#This Row],[experiment_ID]],fields[[#This Row],[experiment_ID]]), "")</f>
        <v>1</v>
      </c>
      <c r="C82" s="127"/>
      <c r="D82" s="127" t="s">
        <v>9464</v>
      </c>
      <c r="E82" s="127" t="s">
        <v>8654</v>
      </c>
      <c r="F82" s="127"/>
      <c r="G82" s="127" t="s">
        <v>1756</v>
      </c>
      <c r="H82" s="127"/>
      <c r="I82" s="127"/>
      <c r="J82" s="106">
        <v>41.47</v>
      </c>
      <c r="K82" s="106">
        <v>15.53</v>
      </c>
      <c r="L82" s="106">
        <v>75</v>
      </c>
      <c r="M82" s="127"/>
      <c r="N82" s="106"/>
      <c r="O82" s="106"/>
      <c r="P82" s="127"/>
      <c r="Q82" s="106"/>
      <c r="R82" s="106"/>
      <c r="S82" s="106"/>
      <c r="T82" s="127"/>
      <c r="U82" s="106"/>
      <c r="V82" s="106"/>
      <c r="W82" s="106"/>
      <c r="X82" s="106"/>
      <c r="Y82" s="106"/>
      <c r="Z82" s="106"/>
      <c r="AA82" s="127"/>
      <c r="AB82" s="128"/>
      <c r="AC82" s="127"/>
    </row>
    <row r="83" spans="1:29" x14ac:dyDescent="0.25">
      <c r="A83" s="127" t="s">
        <v>9461</v>
      </c>
      <c r="B83" s="128" cm="1">
        <f t="array" ref="B83">IF(ROW() &lt; ROW(INDEX(fields[experiment_ID],ROWS(fields[experiment_ID]))), COUNTIF(INDEX(fields[experiment_ID],1):fields[[#This Row],[experiment_ID]],fields[[#This Row],[experiment_ID]]), "")</f>
        <v>1</v>
      </c>
      <c r="C83" s="127"/>
      <c r="D83" s="127" t="s">
        <v>9464</v>
      </c>
      <c r="E83" s="127" t="s">
        <v>8654</v>
      </c>
      <c r="F83" s="127"/>
      <c r="G83" s="127" t="s">
        <v>1756</v>
      </c>
      <c r="H83" s="127"/>
      <c r="I83" s="127"/>
      <c r="J83" s="106">
        <v>41.47</v>
      </c>
      <c r="K83" s="106">
        <v>15.53</v>
      </c>
      <c r="L83" s="106">
        <v>75</v>
      </c>
      <c r="M83" s="127"/>
      <c r="N83" s="106"/>
      <c r="O83" s="106"/>
      <c r="P83" s="127"/>
      <c r="Q83" s="106"/>
      <c r="R83" s="106"/>
      <c r="S83" s="106"/>
      <c r="T83" s="127"/>
      <c r="U83" s="106"/>
      <c r="V83" s="106"/>
      <c r="W83" s="106"/>
      <c r="X83" s="106"/>
      <c r="Y83" s="106"/>
      <c r="Z83" s="106"/>
      <c r="AA83" s="127"/>
      <c r="AB83" s="128"/>
      <c r="AC83" s="127"/>
    </row>
    <row r="84" spans="1:29" x14ac:dyDescent="0.25">
      <c r="A84" s="127" t="s">
        <v>9462</v>
      </c>
      <c r="B84" s="128" cm="1">
        <f t="array" ref="B84">IF(ROW() &lt; ROW(INDEX(fields[experiment_ID],ROWS(fields[experiment_ID]))), COUNTIF(INDEX(fields[experiment_ID],1):fields[[#This Row],[experiment_ID]],fields[[#This Row],[experiment_ID]]), "")</f>
        <v>1</v>
      </c>
      <c r="C84" s="127"/>
      <c r="D84" s="127" t="s">
        <v>9464</v>
      </c>
      <c r="E84" s="127" t="s">
        <v>8654</v>
      </c>
      <c r="F84" s="127"/>
      <c r="G84" s="127" t="s">
        <v>1756</v>
      </c>
      <c r="H84" s="127"/>
      <c r="I84" s="127"/>
      <c r="J84" s="106">
        <v>41.47</v>
      </c>
      <c r="K84" s="106">
        <v>15.53</v>
      </c>
      <c r="L84" s="106">
        <v>75</v>
      </c>
      <c r="M84" s="127"/>
      <c r="N84" s="106"/>
      <c r="O84" s="106"/>
      <c r="P84" s="127"/>
      <c r="Q84" s="106"/>
      <c r="R84" s="106"/>
      <c r="S84" s="106"/>
      <c r="T84" s="127"/>
      <c r="U84" s="106"/>
      <c r="V84" s="106"/>
      <c r="W84" s="106"/>
      <c r="X84" s="106"/>
      <c r="Y84" s="106"/>
      <c r="Z84" s="106"/>
      <c r="AA84" s="127"/>
      <c r="AB84" s="128"/>
      <c r="AC84" s="127"/>
    </row>
    <row r="85" spans="1:29" x14ac:dyDescent="0.25">
      <c r="A85" s="127" t="s">
        <v>9463</v>
      </c>
      <c r="B85" s="128" cm="1">
        <f t="array" ref="B85">IF(ROW() &lt; ROW(INDEX(fields[experiment_ID],ROWS(fields[experiment_ID]))), COUNTIF(INDEX(fields[experiment_ID],1):fields[[#This Row],[experiment_ID]],fields[[#This Row],[experiment_ID]]), "")</f>
        <v>1</v>
      </c>
      <c r="C85" s="127"/>
      <c r="D85" s="127" t="s">
        <v>9464</v>
      </c>
      <c r="E85" s="127" t="s">
        <v>8654</v>
      </c>
      <c r="F85" s="127"/>
      <c r="G85" s="127" t="s">
        <v>1756</v>
      </c>
      <c r="H85" s="127"/>
      <c r="I85" s="127"/>
      <c r="J85" s="106">
        <v>41.47</v>
      </c>
      <c r="K85" s="106">
        <v>15.53</v>
      </c>
      <c r="L85" s="106">
        <v>75</v>
      </c>
      <c r="M85" s="127"/>
      <c r="N85" s="106"/>
      <c r="O85" s="106"/>
      <c r="P85" s="127"/>
      <c r="Q85" s="106"/>
      <c r="R85" s="106"/>
      <c r="S85" s="106"/>
      <c r="T85" s="127"/>
      <c r="U85" s="106"/>
      <c r="V85" s="106"/>
      <c r="W85" s="106"/>
      <c r="X85" s="106"/>
      <c r="Y85" s="106"/>
      <c r="Z85" s="106"/>
      <c r="AA85" s="127"/>
      <c r="AB85" s="128"/>
      <c r="AC85" s="127"/>
    </row>
    <row r="86" spans="1:29" x14ac:dyDescent="0.25">
      <c r="A86" s="127" t="s">
        <v>9469</v>
      </c>
      <c r="B86" s="128" cm="1">
        <f t="array" ref="B86">IF(ROW() &lt; ROW(INDEX(fields[experiment_ID],ROWS(fields[experiment_ID]))), COUNTIF(INDEX(fields[experiment_ID],1):fields[[#This Row],[experiment_ID]],fields[[#This Row],[experiment_ID]]), "")</f>
        <v>1</v>
      </c>
      <c r="C86" s="127"/>
      <c r="D86" s="127" t="s">
        <v>9475</v>
      </c>
      <c r="E86" s="127" t="s">
        <v>8984</v>
      </c>
      <c r="F86" s="127"/>
      <c r="G86" s="127" t="s">
        <v>1799</v>
      </c>
      <c r="H86" s="127"/>
      <c r="I86" s="127"/>
      <c r="J86" s="106">
        <v>43.75</v>
      </c>
      <c r="K86" s="106">
        <v>172.25</v>
      </c>
      <c r="L86" s="106"/>
      <c r="M86" s="127"/>
      <c r="N86" s="106"/>
      <c r="O86" s="106"/>
      <c r="P86" s="127"/>
      <c r="Q86" s="106"/>
      <c r="R86" s="106"/>
      <c r="S86" s="106"/>
      <c r="T86" s="127"/>
      <c r="U86" s="106"/>
      <c r="V86" s="106"/>
      <c r="W86" s="106"/>
      <c r="X86" s="106"/>
      <c r="Y86" s="106"/>
      <c r="Z86" s="106"/>
      <c r="AA86" s="127"/>
      <c r="AB86" s="128"/>
      <c r="AC86" s="127"/>
    </row>
    <row r="87" spans="1:29" x14ac:dyDescent="0.25">
      <c r="A87" s="127" t="s">
        <v>9469</v>
      </c>
      <c r="B87" s="128" cm="1">
        <f t="array" ref="B87">IF(ROW() &lt; ROW(INDEX(fields[experiment_ID],ROWS(fields[experiment_ID]))), COUNTIF(INDEX(fields[experiment_ID],1):fields[[#This Row],[experiment_ID]],fields[[#This Row],[experiment_ID]]), "")</f>
        <v>2</v>
      </c>
      <c r="C87" s="127"/>
      <c r="D87" s="127" t="s">
        <v>9475</v>
      </c>
      <c r="E87" s="127" t="s">
        <v>8985</v>
      </c>
      <c r="F87" s="127"/>
      <c r="G87" s="127" t="s">
        <v>1799</v>
      </c>
      <c r="H87" s="127"/>
      <c r="I87" s="127"/>
      <c r="J87" s="106">
        <v>43.97</v>
      </c>
      <c r="K87" s="106">
        <v>171.8</v>
      </c>
      <c r="L87" s="106"/>
      <c r="M87" s="127"/>
      <c r="N87" s="106"/>
      <c r="O87" s="106"/>
      <c r="P87" s="127"/>
      <c r="Q87" s="106"/>
      <c r="R87" s="106"/>
      <c r="S87" s="106"/>
      <c r="T87" s="127"/>
      <c r="U87" s="106"/>
      <c r="V87" s="106"/>
      <c r="W87" s="106"/>
      <c r="X87" s="106"/>
      <c r="Y87" s="106"/>
      <c r="Z87" s="106"/>
      <c r="AA87" s="127"/>
      <c r="AB87" s="128"/>
      <c r="AC87" s="127"/>
    </row>
    <row r="88" spans="1:29" x14ac:dyDescent="0.25">
      <c r="A88" s="127" t="s">
        <v>9470</v>
      </c>
      <c r="B88" s="128" cm="1">
        <f t="array" ref="B88">IF(ROW() &lt; ROW(INDEX(fields[experiment_ID],ROWS(fields[experiment_ID]))), COUNTIF(INDEX(fields[experiment_ID],1):fields[[#This Row],[experiment_ID]],fields[[#This Row],[experiment_ID]]), "")</f>
        <v>1</v>
      </c>
      <c r="C88" s="127"/>
      <c r="D88" s="127" t="s">
        <v>9475</v>
      </c>
      <c r="E88" s="127" t="s">
        <v>8984</v>
      </c>
      <c r="F88" s="127"/>
      <c r="G88" s="127" t="s">
        <v>1799</v>
      </c>
      <c r="H88" s="127"/>
      <c r="I88" s="127"/>
      <c r="J88" s="106">
        <v>43.75</v>
      </c>
      <c r="K88" s="106">
        <v>172.25</v>
      </c>
      <c r="L88" s="106"/>
      <c r="M88" s="127"/>
      <c r="N88" s="106"/>
      <c r="O88" s="106"/>
      <c r="P88" s="127"/>
      <c r="Q88" s="106"/>
      <c r="R88" s="106"/>
      <c r="S88" s="106"/>
      <c r="T88" s="127"/>
      <c r="U88" s="106"/>
      <c r="V88" s="106"/>
      <c r="W88" s="106"/>
      <c r="X88" s="106"/>
      <c r="Y88" s="106"/>
      <c r="Z88" s="106"/>
      <c r="AA88" s="127"/>
      <c r="AB88" s="128"/>
      <c r="AC88" s="127"/>
    </row>
    <row r="89" spans="1:29" x14ac:dyDescent="0.25">
      <c r="A89" s="127" t="s">
        <v>9470</v>
      </c>
      <c r="B89" s="128" cm="1">
        <f t="array" ref="B89">IF(ROW() &lt; ROW(INDEX(fields[experiment_ID],ROWS(fields[experiment_ID]))), COUNTIF(INDEX(fields[experiment_ID],1):fields[[#This Row],[experiment_ID]],fields[[#This Row],[experiment_ID]]), "")</f>
        <v>2</v>
      </c>
      <c r="C89" s="127"/>
      <c r="D89" s="127" t="s">
        <v>9475</v>
      </c>
      <c r="E89" s="127" t="s">
        <v>8985</v>
      </c>
      <c r="F89" s="127"/>
      <c r="G89" s="127" t="s">
        <v>1799</v>
      </c>
      <c r="H89" s="127"/>
      <c r="I89" s="127"/>
      <c r="J89" s="106">
        <v>43.97</v>
      </c>
      <c r="K89" s="106">
        <v>171.8</v>
      </c>
      <c r="L89" s="106"/>
      <c r="M89" s="127"/>
      <c r="N89" s="106"/>
      <c r="O89" s="106"/>
      <c r="P89" s="127"/>
      <c r="Q89" s="106"/>
      <c r="R89" s="106"/>
      <c r="S89" s="106"/>
      <c r="T89" s="127"/>
      <c r="U89" s="106"/>
      <c r="V89" s="106"/>
      <c r="W89" s="106"/>
      <c r="X89" s="106"/>
      <c r="Y89" s="106"/>
      <c r="Z89" s="106"/>
      <c r="AA89" s="127"/>
      <c r="AB89" s="128"/>
      <c r="AC89" s="127"/>
    </row>
    <row r="90" spans="1:29" x14ac:dyDescent="0.25">
      <c r="A90" s="127" t="s">
        <v>9471</v>
      </c>
      <c r="B90" s="128" cm="1">
        <f t="array" ref="B90">IF(ROW() &lt; ROW(INDEX(fields[experiment_ID],ROWS(fields[experiment_ID]))), COUNTIF(INDEX(fields[experiment_ID],1):fields[[#This Row],[experiment_ID]],fields[[#This Row],[experiment_ID]]), "")</f>
        <v>1</v>
      </c>
      <c r="C90" s="127"/>
      <c r="D90" s="127" t="s">
        <v>9475</v>
      </c>
      <c r="E90" s="127" t="s">
        <v>8984</v>
      </c>
      <c r="F90" s="127"/>
      <c r="G90" s="127" t="s">
        <v>1799</v>
      </c>
      <c r="H90" s="127"/>
      <c r="I90" s="127"/>
      <c r="J90" s="106">
        <v>43.75</v>
      </c>
      <c r="K90" s="106">
        <v>172.25</v>
      </c>
      <c r="L90" s="106"/>
      <c r="M90" s="127"/>
      <c r="N90" s="106"/>
      <c r="O90" s="106"/>
      <c r="P90" s="127"/>
      <c r="Q90" s="106"/>
      <c r="R90" s="106"/>
      <c r="S90" s="106"/>
      <c r="T90" s="127"/>
      <c r="U90" s="106"/>
      <c r="V90" s="106"/>
      <c r="W90" s="106"/>
      <c r="X90" s="106"/>
      <c r="Y90" s="106"/>
      <c r="Z90" s="106"/>
      <c r="AA90" s="127"/>
      <c r="AB90" s="128"/>
      <c r="AC90" s="127"/>
    </row>
    <row r="91" spans="1:29" x14ac:dyDescent="0.25">
      <c r="A91" s="127" t="s">
        <v>9471</v>
      </c>
      <c r="B91" s="128" cm="1">
        <f t="array" ref="B91">IF(ROW() &lt; ROW(INDEX(fields[experiment_ID],ROWS(fields[experiment_ID]))), COUNTIF(INDEX(fields[experiment_ID],1):fields[[#This Row],[experiment_ID]],fields[[#This Row],[experiment_ID]]), "")</f>
        <v>2</v>
      </c>
      <c r="C91" s="127"/>
      <c r="D91" s="127" t="s">
        <v>9475</v>
      </c>
      <c r="E91" s="127" t="s">
        <v>8985</v>
      </c>
      <c r="F91" s="127"/>
      <c r="G91" s="127" t="s">
        <v>1799</v>
      </c>
      <c r="H91" s="127"/>
      <c r="I91" s="127"/>
      <c r="J91" s="106">
        <v>43.97</v>
      </c>
      <c r="K91" s="106">
        <v>171.8</v>
      </c>
      <c r="L91" s="106"/>
      <c r="M91" s="127"/>
      <c r="N91" s="106"/>
      <c r="O91" s="106"/>
      <c r="P91" s="127"/>
      <c r="Q91" s="106"/>
      <c r="R91" s="106"/>
      <c r="S91" s="106"/>
      <c r="T91" s="127"/>
      <c r="U91" s="106"/>
      <c r="V91" s="106"/>
      <c r="W91" s="106"/>
      <c r="X91" s="106"/>
      <c r="Y91" s="106"/>
      <c r="Z91" s="106"/>
      <c r="AA91" s="127"/>
      <c r="AB91" s="128"/>
      <c r="AC91" s="127"/>
    </row>
    <row r="92" spans="1:29" x14ac:dyDescent="0.25">
      <c r="A92" s="127" t="s">
        <v>9472</v>
      </c>
      <c r="B92" s="128" cm="1">
        <f t="array" ref="B92">IF(ROW() &lt; ROW(INDEX(fields[experiment_ID],ROWS(fields[experiment_ID]))), COUNTIF(INDEX(fields[experiment_ID],1):fields[[#This Row],[experiment_ID]],fields[[#This Row],[experiment_ID]]), "")</f>
        <v>1</v>
      </c>
      <c r="C92" s="127"/>
      <c r="D92" s="127" t="s">
        <v>9475</v>
      </c>
      <c r="E92" s="127" t="s">
        <v>8984</v>
      </c>
      <c r="F92" s="127"/>
      <c r="G92" s="127" t="s">
        <v>1799</v>
      </c>
      <c r="H92" s="127"/>
      <c r="I92" s="127"/>
      <c r="J92" s="106">
        <v>43.75</v>
      </c>
      <c r="K92" s="106">
        <v>172.25</v>
      </c>
      <c r="L92" s="106"/>
      <c r="M92" s="127"/>
      <c r="N92" s="106"/>
      <c r="O92" s="106"/>
      <c r="P92" s="127"/>
      <c r="Q92" s="106"/>
      <c r="R92" s="106"/>
      <c r="S92" s="106"/>
      <c r="T92" s="127"/>
      <c r="U92" s="106"/>
      <c r="V92" s="106"/>
      <c r="W92" s="106"/>
      <c r="X92" s="106"/>
      <c r="Y92" s="106"/>
      <c r="Z92" s="106"/>
      <c r="AA92" s="127"/>
      <c r="AB92" s="128"/>
      <c r="AC92" s="127"/>
    </row>
    <row r="93" spans="1:29" x14ac:dyDescent="0.25">
      <c r="A93" s="127" t="s">
        <v>9472</v>
      </c>
      <c r="B93" s="128" cm="1">
        <f t="array" ref="B93">IF(ROW() &lt; ROW(INDEX(fields[experiment_ID],ROWS(fields[experiment_ID]))), COUNTIF(INDEX(fields[experiment_ID],1):fields[[#This Row],[experiment_ID]],fields[[#This Row],[experiment_ID]]), "")</f>
        <v>2</v>
      </c>
      <c r="C93" s="127"/>
      <c r="D93" s="127" t="s">
        <v>9475</v>
      </c>
      <c r="E93" s="127" t="s">
        <v>8985</v>
      </c>
      <c r="F93" s="127"/>
      <c r="G93" s="127" t="s">
        <v>1799</v>
      </c>
      <c r="H93" s="127"/>
      <c r="I93" s="127"/>
      <c r="J93" s="106">
        <v>43.97</v>
      </c>
      <c r="K93" s="106">
        <v>171.8</v>
      </c>
      <c r="L93" s="106"/>
      <c r="M93" s="127"/>
      <c r="N93" s="106"/>
      <c r="O93" s="106"/>
      <c r="P93" s="127"/>
      <c r="Q93" s="106"/>
      <c r="R93" s="106"/>
      <c r="S93" s="106"/>
      <c r="T93" s="127"/>
      <c r="U93" s="106"/>
      <c r="V93" s="106"/>
      <c r="W93" s="106"/>
      <c r="X93" s="106"/>
      <c r="Y93" s="106"/>
      <c r="Z93" s="106"/>
      <c r="AA93" s="127"/>
      <c r="AB93" s="128"/>
      <c r="AC93" s="127"/>
    </row>
    <row r="94" spans="1:29" x14ac:dyDescent="0.25">
      <c r="A94" s="127" t="s">
        <v>9473</v>
      </c>
      <c r="B94" s="128" cm="1">
        <f t="array" ref="B94">IF(ROW() &lt; ROW(INDEX(fields[experiment_ID],ROWS(fields[experiment_ID]))), COUNTIF(INDEX(fields[experiment_ID],1):fields[[#This Row],[experiment_ID]],fields[[#This Row],[experiment_ID]]), "")</f>
        <v>1</v>
      </c>
      <c r="C94" s="127"/>
      <c r="D94" s="127" t="s">
        <v>9475</v>
      </c>
      <c r="E94" s="127" t="s">
        <v>8984</v>
      </c>
      <c r="F94" s="127"/>
      <c r="G94" s="127" t="s">
        <v>1799</v>
      </c>
      <c r="H94" s="127"/>
      <c r="I94" s="127"/>
      <c r="J94" s="106">
        <v>43.75</v>
      </c>
      <c r="K94" s="106">
        <v>172.25</v>
      </c>
      <c r="L94" s="106"/>
      <c r="M94" s="127"/>
      <c r="N94" s="106"/>
      <c r="O94" s="106"/>
      <c r="P94" s="127"/>
      <c r="Q94" s="106"/>
      <c r="R94" s="106"/>
      <c r="S94" s="106"/>
      <c r="T94" s="127"/>
      <c r="U94" s="106"/>
      <c r="V94" s="106"/>
      <c r="W94" s="106"/>
      <c r="X94" s="106"/>
      <c r="Y94" s="106"/>
      <c r="Z94" s="106"/>
      <c r="AA94" s="127"/>
      <c r="AB94" s="128"/>
      <c r="AC94" s="127"/>
    </row>
    <row r="95" spans="1:29" x14ac:dyDescent="0.25">
      <c r="A95" s="127" t="s">
        <v>9473</v>
      </c>
      <c r="B95" s="128" cm="1">
        <f t="array" ref="B95">IF(ROW() &lt; ROW(INDEX(fields[experiment_ID],ROWS(fields[experiment_ID]))), COUNTIF(INDEX(fields[experiment_ID],1):fields[[#This Row],[experiment_ID]],fields[[#This Row],[experiment_ID]]), "")</f>
        <v>2</v>
      </c>
      <c r="C95" s="127"/>
      <c r="D95" s="127" t="s">
        <v>9475</v>
      </c>
      <c r="E95" s="127" t="s">
        <v>8985</v>
      </c>
      <c r="F95" s="127"/>
      <c r="G95" s="127" t="s">
        <v>1799</v>
      </c>
      <c r="H95" s="127"/>
      <c r="I95" s="127"/>
      <c r="J95" s="106">
        <v>43.97</v>
      </c>
      <c r="K95" s="106">
        <v>171.8</v>
      </c>
      <c r="L95" s="106"/>
      <c r="M95" s="127"/>
      <c r="N95" s="106"/>
      <c r="O95" s="106"/>
      <c r="P95" s="127"/>
      <c r="Q95" s="106"/>
      <c r="R95" s="106"/>
      <c r="S95" s="106"/>
      <c r="T95" s="127"/>
      <c r="U95" s="106"/>
      <c r="V95" s="106"/>
      <c r="W95" s="106"/>
      <c r="X95" s="106"/>
      <c r="Y95" s="106"/>
      <c r="Z95" s="106"/>
      <c r="AA95" s="127"/>
      <c r="AB95" s="128"/>
      <c r="AC95" s="127"/>
    </row>
    <row r="96" spans="1:29" x14ac:dyDescent="0.25">
      <c r="A96" s="127" t="s">
        <v>9474</v>
      </c>
      <c r="B96" s="128" cm="1">
        <f t="array" ref="B96">IF(ROW() &lt; ROW(INDEX(fields[experiment_ID],ROWS(fields[experiment_ID]))), COUNTIF(INDEX(fields[experiment_ID],1):fields[[#This Row],[experiment_ID]],fields[[#This Row],[experiment_ID]]), "")</f>
        <v>1</v>
      </c>
      <c r="C96" s="127"/>
      <c r="D96" s="127" t="s">
        <v>9475</v>
      </c>
      <c r="E96" s="127" t="s">
        <v>8984</v>
      </c>
      <c r="F96" s="127"/>
      <c r="G96" s="127" t="s">
        <v>1799</v>
      </c>
      <c r="H96" s="127"/>
      <c r="I96" s="127"/>
      <c r="J96" s="106">
        <v>43.75</v>
      </c>
      <c r="K96" s="106">
        <v>172.25</v>
      </c>
      <c r="L96" s="106"/>
      <c r="M96" s="127"/>
      <c r="N96" s="106"/>
      <c r="O96" s="106"/>
      <c r="P96" s="127"/>
      <c r="Q96" s="106"/>
      <c r="R96" s="106"/>
      <c r="S96" s="106"/>
      <c r="T96" s="127"/>
      <c r="U96" s="106"/>
      <c r="V96" s="106"/>
      <c r="W96" s="106"/>
      <c r="X96" s="106"/>
      <c r="Y96" s="106"/>
      <c r="Z96" s="106"/>
      <c r="AA96" s="127"/>
      <c r="AB96" s="128"/>
      <c r="AC96" s="127"/>
    </row>
    <row r="97" spans="1:29" x14ac:dyDescent="0.25">
      <c r="A97" s="127" t="s">
        <v>9474</v>
      </c>
      <c r="B97" s="128" cm="1">
        <f t="array" ref="B97">IF(ROW() &lt; ROW(INDEX(fields[experiment_ID],ROWS(fields[experiment_ID]))), COUNTIF(INDEX(fields[experiment_ID],1):fields[[#This Row],[experiment_ID]],fields[[#This Row],[experiment_ID]]), "")</f>
        <v>2</v>
      </c>
      <c r="C97" s="127"/>
      <c r="D97" s="127" t="s">
        <v>9475</v>
      </c>
      <c r="E97" s="127" t="s">
        <v>8985</v>
      </c>
      <c r="F97" s="127"/>
      <c r="G97" s="127" t="s">
        <v>1799</v>
      </c>
      <c r="H97" s="127"/>
      <c r="I97" s="127"/>
      <c r="J97" s="106">
        <v>43.97</v>
      </c>
      <c r="K97" s="106">
        <v>171.8</v>
      </c>
      <c r="L97" s="106"/>
      <c r="M97" s="127"/>
      <c r="N97" s="106"/>
      <c r="O97" s="106"/>
      <c r="P97" s="127"/>
      <c r="Q97" s="106"/>
      <c r="R97" s="106"/>
      <c r="S97" s="106"/>
      <c r="T97" s="127"/>
      <c r="U97" s="106"/>
      <c r="V97" s="106"/>
      <c r="W97" s="106"/>
      <c r="X97" s="106"/>
      <c r="Y97" s="106"/>
      <c r="Z97" s="106"/>
      <c r="AA97" s="127"/>
      <c r="AB97" s="128"/>
      <c r="AC97" s="127"/>
    </row>
    <row r="98" spans="1:29" x14ac:dyDescent="0.25">
      <c r="A98" s="127" t="s">
        <v>9500</v>
      </c>
      <c r="B98" s="128" cm="1">
        <f t="array" ref="B98">IF(ROW() &lt; ROW(INDEX(fields[experiment_ID],ROWS(fields[experiment_ID]))), COUNTIF(INDEX(fields[experiment_ID],1):fields[[#This Row],[experiment_ID]],fields[[#This Row],[experiment_ID]]), "")</f>
        <v>1</v>
      </c>
      <c r="C98" s="127"/>
      <c r="D98" s="127" t="s">
        <v>9530</v>
      </c>
      <c r="E98" s="127" t="s">
        <v>9196</v>
      </c>
      <c r="F98" s="127"/>
      <c r="G98" s="127" t="s">
        <v>1756</v>
      </c>
      <c r="H98" s="127"/>
      <c r="I98" s="127" t="s">
        <v>9214</v>
      </c>
      <c r="J98" s="106">
        <v>39.4</v>
      </c>
      <c r="K98" s="106">
        <v>9.0833329999999997</v>
      </c>
      <c r="L98" s="106">
        <v>80</v>
      </c>
      <c r="M98" s="127"/>
      <c r="N98" s="106"/>
      <c r="O98" s="106"/>
      <c r="P98" s="127"/>
      <c r="Q98" s="106"/>
      <c r="R98" s="106"/>
      <c r="S98" s="106"/>
      <c r="T98" s="127"/>
      <c r="U98" s="106"/>
      <c r="V98" s="106"/>
      <c r="W98" s="106"/>
      <c r="X98" s="106"/>
      <c r="Y98" s="106"/>
      <c r="Z98" s="106"/>
      <c r="AA98" s="127"/>
      <c r="AB98" s="128"/>
      <c r="AC98" s="127"/>
    </row>
    <row r="99" spans="1:29" x14ac:dyDescent="0.25">
      <c r="A99" s="127" t="s">
        <v>9500</v>
      </c>
      <c r="B99" s="128" cm="1">
        <f t="array" ref="B99">IF(ROW() &lt; ROW(INDEX(fields[experiment_ID],ROWS(fields[experiment_ID]))), COUNTIF(INDEX(fields[experiment_ID],1):fields[[#This Row],[experiment_ID]],fields[[#This Row],[experiment_ID]]), "")</f>
        <v>2</v>
      </c>
      <c r="C99" s="127"/>
      <c r="D99" s="127" t="s">
        <v>9531</v>
      </c>
      <c r="E99" s="127" t="s">
        <v>9195</v>
      </c>
      <c r="F99" s="127"/>
      <c r="G99" s="127" t="s">
        <v>1756</v>
      </c>
      <c r="H99" s="127"/>
      <c r="I99" s="127" t="s">
        <v>9214</v>
      </c>
      <c r="J99" s="106">
        <v>39.4</v>
      </c>
      <c r="K99" s="106">
        <v>9.0833329999999997</v>
      </c>
      <c r="L99" s="106">
        <v>114</v>
      </c>
      <c r="M99" s="127"/>
      <c r="N99" s="106"/>
      <c r="O99" s="106"/>
      <c r="P99" s="127"/>
      <c r="Q99" s="106"/>
      <c r="R99" s="106"/>
      <c r="S99" s="106"/>
      <c r="T99" s="127"/>
      <c r="U99" s="106"/>
      <c r="V99" s="106"/>
      <c r="W99" s="106"/>
      <c r="X99" s="106"/>
      <c r="Y99" s="106"/>
      <c r="Z99" s="106"/>
      <c r="AA99" s="127"/>
      <c r="AB99" s="128"/>
      <c r="AC99" s="127"/>
    </row>
    <row r="100" spans="1:29" x14ac:dyDescent="0.25">
      <c r="A100" s="127" t="s">
        <v>9501</v>
      </c>
      <c r="B100" s="128" cm="1">
        <f t="array" ref="B100">IF(ROW() &lt; ROW(INDEX(fields[experiment_ID],ROWS(fields[experiment_ID]))), COUNTIF(INDEX(fields[experiment_ID],1):fields[[#This Row],[experiment_ID]],fields[[#This Row],[experiment_ID]]), "")</f>
        <v>1</v>
      </c>
      <c r="C100" s="127"/>
      <c r="D100" s="127" t="s">
        <v>9530</v>
      </c>
      <c r="E100" s="127" t="s">
        <v>9196</v>
      </c>
      <c r="F100" s="127"/>
      <c r="G100" s="127" t="s">
        <v>1756</v>
      </c>
      <c r="H100" s="127"/>
      <c r="I100" s="127" t="s">
        <v>9214</v>
      </c>
      <c r="J100" s="106">
        <v>39.4</v>
      </c>
      <c r="K100" s="106">
        <v>9.0833329999999997</v>
      </c>
      <c r="L100" s="106">
        <v>80</v>
      </c>
      <c r="M100" s="127"/>
      <c r="N100" s="106"/>
      <c r="O100" s="106"/>
      <c r="P100" s="127"/>
      <c r="Q100" s="106"/>
      <c r="R100" s="106"/>
      <c r="S100" s="106"/>
      <c r="T100" s="127"/>
      <c r="U100" s="106"/>
      <c r="V100" s="106"/>
      <c r="W100" s="106"/>
      <c r="X100" s="106"/>
      <c r="Y100" s="106"/>
      <c r="Z100" s="106"/>
      <c r="AA100" s="127"/>
      <c r="AB100" s="128"/>
      <c r="AC100" s="127"/>
    </row>
    <row r="101" spans="1:29" x14ac:dyDescent="0.25">
      <c r="A101" s="127" t="s">
        <v>9501</v>
      </c>
      <c r="B101" s="128" cm="1">
        <f t="array" ref="B101">IF(ROW() &lt; ROW(INDEX(fields[experiment_ID],ROWS(fields[experiment_ID]))), COUNTIF(INDEX(fields[experiment_ID],1):fields[[#This Row],[experiment_ID]],fields[[#This Row],[experiment_ID]]), "")</f>
        <v>2</v>
      </c>
      <c r="C101" s="127"/>
      <c r="D101" s="127" t="s">
        <v>9531</v>
      </c>
      <c r="E101" s="127" t="s">
        <v>9195</v>
      </c>
      <c r="F101" s="127"/>
      <c r="G101" s="127" t="s">
        <v>1756</v>
      </c>
      <c r="H101" s="127"/>
      <c r="I101" s="127" t="s">
        <v>9214</v>
      </c>
      <c r="J101" s="106">
        <v>39.4</v>
      </c>
      <c r="K101" s="106">
        <v>9.0833329999999997</v>
      </c>
      <c r="L101" s="106">
        <v>114</v>
      </c>
      <c r="M101" s="127"/>
      <c r="N101" s="106"/>
      <c r="O101" s="106"/>
      <c r="P101" s="127"/>
      <c r="Q101" s="106"/>
      <c r="R101" s="106"/>
      <c r="S101" s="106"/>
      <c r="T101" s="127"/>
      <c r="U101" s="106"/>
      <c r="V101" s="106"/>
      <c r="W101" s="106"/>
      <c r="X101" s="106"/>
      <c r="Y101" s="106"/>
      <c r="Z101" s="106"/>
      <c r="AA101" s="127"/>
      <c r="AB101" s="128"/>
      <c r="AC101" s="127"/>
    </row>
    <row r="102" spans="1:29" x14ac:dyDescent="0.25">
      <c r="A102" s="127" t="s">
        <v>9502</v>
      </c>
      <c r="B102" s="128" cm="1">
        <f t="array" ref="B102">IF(ROW() &lt; ROW(INDEX(fields[experiment_ID],ROWS(fields[experiment_ID]))), COUNTIF(INDEX(fields[experiment_ID],1):fields[[#This Row],[experiment_ID]],fields[[#This Row],[experiment_ID]]), "")</f>
        <v>1</v>
      </c>
      <c r="C102" s="127"/>
      <c r="D102" s="127" t="s">
        <v>9530</v>
      </c>
      <c r="E102" s="127" t="s">
        <v>9196</v>
      </c>
      <c r="F102" s="127"/>
      <c r="G102" s="127" t="s">
        <v>1756</v>
      </c>
      <c r="H102" s="127"/>
      <c r="I102" s="127" t="s">
        <v>9214</v>
      </c>
      <c r="J102" s="106">
        <v>39.4</v>
      </c>
      <c r="K102" s="106">
        <v>9.0833329999999997</v>
      </c>
      <c r="L102" s="106">
        <v>80</v>
      </c>
      <c r="M102" s="127"/>
      <c r="N102" s="106"/>
      <c r="O102" s="106"/>
      <c r="P102" s="127"/>
      <c r="Q102" s="106"/>
      <c r="R102" s="106"/>
      <c r="S102" s="106"/>
      <c r="T102" s="127"/>
      <c r="U102" s="106"/>
      <c r="V102" s="106"/>
      <c r="W102" s="106"/>
      <c r="X102" s="106"/>
      <c r="Y102" s="106"/>
      <c r="Z102" s="106"/>
      <c r="AA102" s="127"/>
      <c r="AB102" s="128"/>
      <c r="AC102" s="127"/>
    </row>
    <row r="103" spans="1:29" x14ac:dyDescent="0.25">
      <c r="A103" s="127" t="s">
        <v>9502</v>
      </c>
      <c r="B103" s="128" cm="1">
        <f t="array" ref="B103">IF(ROW() &lt; ROW(INDEX(fields[experiment_ID],ROWS(fields[experiment_ID]))), COUNTIF(INDEX(fields[experiment_ID],1):fields[[#This Row],[experiment_ID]],fields[[#This Row],[experiment_ID]]), "")</f>
        <v>2</v>
      </c>
      <c r="C103" s="127"/>
      <c r="D103" s="127" t="s">
        <v>9531</v>
      </c>
      <c r="E103" s="127" t="s">
        <v>9195</v>
      </c>
      <c r="F103" s="127"/>
      <c r="G103" s="127" t="s">
        <v>1756</v>
      </c>
      <c r="H103" s="127"/>
      <c r="I103" s="127" t="s">
        <v>9214</v>
      </c>
      <c r="J103" s="106">
        <v>39.4</v>
      </c>
      <c r="K103" s="106">
        <v>9.0833329999999997</v>
      </c>
      <c r="L103" s="106">
        <v>114</v>
      </c>
      <c r="M103" s="127"/>
      <c r="N103" s="106"/>
      <c r="O103" s="106"/>
      <c r="P103" s="127"/>
      <c r="Q103" s="106"/>
      <c r="R103" s="106"/>
      <c r="S103" s="106"/>
      <c r="T103" s="127"/>
      <c r="U103" s="106"/>
      <c r="V103" s="106"/>
      <c r="W103" s="106"/>
      <c r="X103" s="106"/>
      <c r="Y103" s="106"/>
      <c r="Z103" s="106"/>
      <c r="AA103" s="127"/>
      <c r="AB103" s="128"/>
      <c r="AC103" s="127"/>
    </row>
    <row r="104" spans="1:29" x14ac:dyDescent="0.25">
      <c r="A104" s="127" t="s">
        <v>9503</v>
      </c>
      <c r="B104" s="128" cm="1">
        <f t="array" ref="B104">IF(ROW() &lt; ROW(INDEX(fields[experiment_ID],ROWS(fields[experiment_ID]))), COUNTIF(INDEX(fields[experiment_ID],1):fields[[#This Row],[experiment_ID]],fields[[#This Row],[experiment_ID]]), "")</f>
        <v>1</v>
      </c>
      <c r="C104" s="127"/>
      <c r="D104" s="127" t="s">
        <v>9530</v>
      </c>
      <c r="E104" s="127" t="s">
        <v>9196</v>
      </c>
      <c r="F104" s="127"/>
      <c r="G104" s="127" t="s">
        <v>1756</v>
      </c>
      <c r="H104" s="127"/>
      <c r="I104" s="127" t="s">
        <v>9214</v>
      </c>
      <c r="J104" s="106">
        <v>39.4</v>
      </c>
      <c r="K104" s="106">
        <v>9.0833329999999997</v>
      </c>
      <c r="L104" s="106">
        <v>80</v>
      </c>
      <c r="M104" s="127"/>
      <c r="N104" s="106"/>
      <c r="O104" s="106"/>
      <c r="P104" s="127"/>
      <c r="Q104" s="106"/>
      <c r="R104" s="106"/>
      <c r="S104" s="106"/>
      <c r="T104" s="127"/>
      <c r="U104" s="106"/>
      <c r="V104" s="106"/>
      <c r="W104" s="106"/>
      <c r="X104" s="106"/>
      <c r="Y104" s="106"/>
      <c r="Z104" s="106"/>
      <c r="AA104" s="127"/>
      <c r="AB104" s="128"/>
      <c r="AC104" s="127"/>
    </row>
    <row r="105" spans="1:29" x14ac:dyDescent="0.25">
      <c r="A105" s="127" t="s">
        <v>9503</v>
      </c>
      <c r="B105" s="128" cm="1">
        <f t="array" ref="B105">IF(ROW() &lt; ROW(INDEX(fields[experiment_ID],ROWS(fields[experiment_ID]))), COUNTIF(INDEX(fields[experiment_ID],1):fields[[#This Row],[experiment_ID]],fields[[#This Row],[experiment_ID]]), "")</f>
        <v>2</v>
      </c>
      <c r="C105" s="127"/>
      <c r="D105" s="127" t="s">
        <v>9531</v>
      </c>
      <c r="E105" s="127" t="s">
        <v>9195</v>
      </c>
      <c r="F105" s="127"/>
      <c r="G105" s="127" t="s">
        <v>1756</v>
      </c>
      <c r="H105" s="127"/>
      <c r="I105" s="127" t="s">
        <v>9214</v>
      </c>
      <c r="J105" s="106">
        <v>39.4</v>
      </c>
      <c r="K105" s="106">
        <v>9.0833329999999997</v>
      </c>
      <c r="L105" s="106">
        <v>114</v>
      </c>
      <c r="M105" s="127"/>
      <c r="N105" s="106"/>
      <c r="O105" s="106"/>
      <c r="P105" s="127"/>
      <c r="Q105" s="106"/>
      <c r="R105" s="106"/>
      <c r="S105" s="106"/>
      <c r="T105" s="127"/>
      <c r="U105" s="106"/>
      <c r="V105" s="106"/>
      <c r="W105" s="106"/>
      <c r="X105" s="106"/>
      <c r="Y105" s="106"/>
      <c r="Z105" s="106"/>
      <c r="AA105" s="127"/>
      <c r="AB105" s="128"/>
      <c r="AC105" s="127"/>
    </row>
    <row r="106" spans="1:29" x14ac:dyDescent="0.25">
      <c r="A106" s="127" t="s">
        <v>9504</v>
      </c>
      <c r="B106" s="128" cm="1">
        <f t="array" ref="B106">IF(ROW() &lt; ROW(INDEX(fields[experiment_ID],ROWS(fields[experiment_ID]))), COUNTIF(INDEX(fields[experiment_ID],1):fields[[#This Row],[experiment_ID]],fields[[#This Row],[experiment_ID]]), "")</f>
        <v>1</v>
      </c>
      <c r="C106" s="127"/>
      <c r="D106" s="127" t="s">
        <v>9530</v>
      </c>
      <c r="E106" s="127" t="s">
        <v>9196</v>
      </c>
      <c r="F106" s="127"/>
      <c r="G106" s="127" t="s">
        <v>1756</v>
      </c>
      <c r="H106" s="127"/>
      <c r="I106" s="127" t="s">
        <v>9214</v>
      </c>
      <c r="J106" s="106">
        <v>39.4</v>
      </c>
      <c r="K106" s="106">
        <v>9.0833329999999997</v>
      </c>
      <c r="L106" s="106">
        <v>80</v>
      </c>
      <c r="M106" s="127"/>
      <c r="N106" s="106"/>
      <c r="O106" s="106"/>
      <c r="P106" s="127"/>
      <c r="Q106" s="106"/>
      <c r="R106" s="106"/>
      <c r="S106" s="106"/>
      <c r="T106" s="127"/>
      <c r="U106" s="106"/>
      <c r="V106" s="106"/>
      <c r="W106" s="106"/>
      <c r="X106" s="106"/>
      <c r="Y106" s="106"/>
      <c r="Z106" s="106"/>
      <c r="AA106" s="127"/>
      <c r="AB106" s="128"/>
      <c r="AC106" s="127"/>
    </row>
    <row r="107" spans="1:29" x14ac:dyDescent="0.25">
      <c r="A107" s="127" t="s">
        <v>9504</v>
      </c>
      <c r="B107" s="128" cm="1">
        <f t="array" ref="B107">IF(ROW() &lt; ROW(INDEX(fields[experiment_ID],ROWS(fields[experiment_ID]))), COUNTIF(INDEX(fields[experiment_ID],1):fields[[#This Row],[experiment_ID]],fields[[#This Row],[experiment_ID]]), "")</f>
        <v>2</v>
      </c>
      <c r="C107" s="127"/>
      <c r="D107" s="127" t="s">
        <v>9531</v>
      </c>
      <c r="E107" s="127" t="s">
        <v>9195</v>
      </c>
      <c r="F107" s="127"/>
      <c r="G107" s="127" t="s">
        <v>1756</v>
      </c>
      <c r="H107" s="127"/>
      <c r="I107" s="127" t="s">
        <v>9214</v>
      </c>
      <c r="J107" s="106">
        <v>39.4</v>
      </c>
      <c r="K107" s="106">
        <v>9.0833329999999997</v>
      </c>
      <c r="L107" s="106">
        <v>114</v>
      </c>
      <c r="M107" s="127"/>
      <c r="N107" s="106"/>
      <c r="O107" s="106"/>
      <c r="P107" s="127"/>
      <c r="Q107" s="106"/>
      <c r="R107" s="106"/>
      <c r="S107" s="106"/>
      <c r="T107" s="127"/>
      <c r="U107" s="106"/>
      <c r="V107" s="106"/>
      <c r="W107" s="106"/>
      <c r="X107" s="106"/>
      <c r="Y107" s="106"/>
      <c r="Z107" s="106"/>
      <c r="AA107" s="127"/>
      <c r="AB107" s="128"/>
      <c r="AC107" s="127"/>
    </row>
    <row r="108" spans="1:29" x14ac:dyDescent="0.25">
      <c r="A108" s="127" t="s">
        <v>9505</v>
      </c>
      <c r="B108" s="128" cm="1">
        <f t="array" ref="B108">IF(ROW() &lt; ROW(INDEX(fields[experiment_ID],ROWS(fields[experiment_ID]))), COUNTIF(INDEX(fields[experiment_ID],1):fields[[#This Row],[experiment_ID]],fields[[#This Row],[experiment_ID]]), "")</f>
        <v>1</v>
      </c>
      <c r="C108" s="127"/>
      <c r="D108" s="127" t="s">
        <v>9530</v>
      </c>
      <c r="E108" s="127" t="s">
        <v>9196</v>
      </c>
      <c r="F108" s="127"/>
      <c r="G108" s="127" t="s">
        <v>1756</v>
      </c>
      <c r="H108" s="127"/>
      <c r="I108" s="127" t="s">
        <v>9214</v>
      </c>
      <c r="J108" s="106">
        <v>39.4</v>
      </c>
      <c r="K108" s="106">
        <v>9.0833329999999997</v>
      </c>
      <c r="L108" s="106">
        <v>80</v>
      </c>
      <c r="M108" s="127"/>
      <c r="N108" s="106"/>
      <c r="O108" s="106"/>
      <c r="P108" s="127"/>
      <c r="Q108" s="106"/>
      <c r="R108" s="106"/>
      <c r="S108" s="106"/>
      <c r="T108" s="127"/>
      <c r="U108" s="106"/>
      <c r="V108" s="106"/>
      <c r="W108" s="106"/>
      <c r="X108" s="106"/>
      <c r="Y108" s="106"/>
      <c r="Z108" s="106"/>
      <c r="AA108" s="127"/>
      <c r="AB108" s="128"/>
      <c r="AC108" s="127"/>
    </row>
    <row r="109" spans="1:29" x14ac:dyDescent="0.25">
      <c r="A109" s="127" t="s">
        <v>9505</v>
      </c>
      <c r="B109" s="128" cm="1">
        <f t="array" ref="B109">IF(ROW() &lt; ROW(INDEX(fields[experiment_ID],ROWS(fields[experiment_ID]))), COUNTIF(INDEX(fields[experiment_ID],1):fields[[#This Row],[experiment_ID]],fields[[#This Row],[experiment_ID]]), "")</f>
        <v>2</v>
      </c>
      <c r="C109" s="127"/>
      <c r="D109" s="127" t="s">
        <v>9531</v>
      </c>
      <c r="E109" s="127" t="s">
        <v>9195</v>
      </c>
      <c r="F109" s="127"/>
      <c r="G109" s="127" t="s">
        <v>1756</v>
      </c>
      <c r="H109" s="127"/>
      <c r="I109" s="127" t="s">
        <v>9214</v>
      </c>
      <c r="J109" s="106">
        <v>39.4</v>
      </c>
      <c r="K109" s="106">
        <v>9.0833329999999997</v>
      </c>
      <c r="L109" s="106">
        <v>114</v>
      </c>
      <c r="M109" s="127"/>
      <c r="N109" s="106"/>
      <c r="O109" s="106"/>
      <c r="P109" s="127"/>
      <c r="Q109" s="106"/>
      <c r="R109" s="106"/>
      <c r="S109" s="106"/>
      <c r="T109" s="127"/>
      <c r="U109" s="106"/>
      <c r="V109" s="106"/>
      <c r="W109" s="106"/>
      <c r="X109" s="106"/>
      <c r="Y109" s="106"/>
      <c r="Z109" s="106"/>
      <c r="AA109" s="127"/>
      <c r="AB109" s="128"/>
      <c r="AC109" s="127"/>
    </row>
    <row r="110" spans="1:29" x14ac:dyDescent="0.25">
      <c r="A110" s="127" t="s">
        <v>9506</v>
      </c>
      <c r="B110" s="128" cm="1">
        <f t="array" ref="B110">IF(ROW() &lt; ROW(INDEX(fields[experiment_ID],ROWS(fields[experiment_ID]))), COUNTIF(INDEX(fields[experiment_ID],1):fields[[#This Row],[experiment_ID]],fields[[#This Row],[experiment_ID]]), "")</f>
        <v>1</v>
      </c>
      <c r="C110" s="127"/>
      <c r="D110" s="127" t="s">
        <v>9530</v>
      </c>
      <c r="E110" s="127" t="s">
        <v>9196</v>
      </c>
      <c r="F110" s="127"/>
      <c r="G110" s="127" t="s">
        <v>1756</v>
      </c>
      <c r="H110" s="127"/>
      <c r="I110" s="127" t="s">
        <v>9214</v>
      </c>
      <c r="J110" s="106">
        <v>39.4</v>
      </c>
      <c r="K110" s="106">
        <v>9.0833329999999997</v>
      </c>
      <c r="L110" s="106">
        <v>80</v>
      </c>
      <c r="M110" s="127"/>
      <c r="N110" s="106"/>
      <c r="O110" s="106"/>
      <c r="P110" s="127"/>
      <c r="Q110" s="106"/>
      <c r="R110" s="106"/>
      <c r="S110" s="106"/>
      <c r="T110" s="127"/>
      <c r="U110" s="106"/>
      <c r="V110" s="106"/>
      <c r="W110" s="106"/>
      <c r="X110" s="106"/>
      <c r="Y110" s="106"/>
      <c r="Z110" s="106"/>
      <c r="AA110" s="127"/>
      <c r="AB110" s="128"/>
      <c r="AC110" s="127"/>
    </row>
    <row r="111" spans="1:29" x14ac:dyDescent="0.25">
      <c r="A111" s="127" t="s">
        <v>9506</v>
      </c>
      <c r="B111" s="128" cm="1">
        <f t="array" ref="B111">IF(ROW() &lt; ROW(INDEX(fields[experiment_ID],ROWS(fields[experiment_ID]))), COUNTIF(INDEX(fields[experiment_ID],1):fields[[#This Row],[experiment_ID]],fields[[#This Row],[experiment_ID]]), "")</f>
        <v>2</v>
      </c>
      <c r="C111" s="127"/>
      <c r="D111" s="127" t="s">
        <v>9531</v>
      </c>
      <c r="E111" s="127" t="s">
        <v>9195</v>
      </c>
      <c r="F111" s="127"/>
      <c r="G111" s="127" t="s">
        <v>1756</v>
      </c>
      <c r="H111" s="127"/>
      <c r="I111" s="127" t="s">
        <v>9214</v>
      </c>
      <c r="J111" s="106">
        <v>39.4</v>
      </c>
      <c r="K111" s="106">
        <v>9.0833329999999997</v>
      </c>
      <c r="L111" s="106">
        <v>114</v>
      </c>
      <c r="M111" s="127"/>
      <c r="N111" s="106"/>
      <c r="O111" s="106"/>
      <c r="P111" s="127"/>
      <c r="Q111" s="106"/>
      <c r="R111" s="106"/>
      <c r="S111" s="106"/>
      <c r="T111" s="127"/>
      <c r="U111" s="106"/>
      <c r="V111" s="106"/>
      <c r="W111" s="106"/>
      <c r="X111" s="106"/>
      <c r="Y111" s="106"/>
      <c r="Z111" s="106"/>
      <c r="AA111" s="127"/>
      <c r="AB111" s="128"/>
      <c r="AC111" s="127"/>
    </row>
    <row r="112" spans="1:29" x14ac:dyDescent="0.25">
      <c r="A112" s="127" t="s">
        <v>9507</v>
      </c>
      <c r="B112" s="128" cm="1">
        <f t="array" ref="B112">IF(ROW() &lt; ROW(INDEX(fields[experiment_ID],ROWS(fields[experiment_ID]))), COUNTIF(INDEX(fields[experiment_ID],1):fields[[#This Row],[experiment_ID]],fields[[#This Row],[experiment_ID]]), "")</f>
        <v>1</v>
      </c>
      <c r="C112" s="127"/>
      <c r="D112" s="127" t="s">
        <v>9530</v>
      </c>
      <c r="E112" s="127" t="s">
        <v>9196</v>
      </c>
      <c r="F112" s="127"/>
      <c r="G112" s="127" t="s">
        <v>1756</v>
      </c>
      <c r="H112" s="127"/>
      <c r="I112" s="127" t="s">
        <v>9214</v>
      </c>
      <c r="J112" s="106">
        <v>39.4</v>
      </c>
      <c r="K112" s="106">
        <v>9.0833329999999997</v>
      </c>
      <c r="L112" s="106">
        <v>80</v>
      </c>
      <c r="M112" s="127"/>
      <c r="N112" s="106"/>
      <c r="O112" s="106"/>
      <c r="P112" s="127"/>
      <c r="Q112" s="106"/>
      <c r="R112" s="106"/>
      <c r="S112" s="106"/>
      <c r="T112" s="127"/>
      <c r="U112" s="106"/>
      <c r="V112" s="106"/>
      <c r="W112" s="106"/>
      <c r="X112" s="106"/>
      <c r="Y112" s="106"/>
      <c r="Z112" s="106"/>
      <c r="AA112" s="127"/>
      <c r="AB112" s="128"/>
      <c r="AC112" s="127"/>
    </row>
    <row r="113" spans="1:29" x14ac:dyDescent="0.25">
      <c r="A113" s="127" t="s">
        <v>9507</v>
      </c>
      <c r="B113" s="128" cm="1">
        <f t="array" ref="B113">IF(ROW() &lt; ROW(INDEX(fields[experiment_ID],ROWS(fields[experiment_ID]))), COUNTIF(INDEX(fields[experiment_ID],1):fields[[#This Row],[experiment_ID]],fields[[#This Row],[experiment_ID]]), "")</f>
        <v>2</v>
      </c>
      <c r="C113" s="127"/>
      <c r="D113" s="127" t="s">
        <v>9531</v>
      </c>
      <c r="E113" s="127" t="s">
        <v>9195</v>
      </c>
      <c r="F113" s="127"/>
      <c r="G113" s="127" t="s">
        <v>1756</v>
      </c>
      <c r="H113" s="127"/>
      <c r="I113" s="127" t="s">
        <v>9214</v>
      </c>
      <c r="J113" s="106">
        <v>39.4</v>
      </c>
      <c r="K113" s="106">
        <v>9.0833329999999997</v>
      </c>
      <c r="L113" s="106">
        <v>114</v>
      </c>
      <c r="M113" s="127"/>
      <c r="N113" s="106"/>
      <c r="O113" s="106"/>
      <c r="P113" s="127"/>
      <c r="Q113" s="106"/>
      <c r="R113" s="106"/>
      <c r="S113" s="106"/>
      <c r="T113" s="127"/>
      <c r="U113" s="106"/>
      <c r="V113" s="106"/>
      <c r="W113" s="106"/>
      <c r="X113" s="106"/>
      <c r="Y113" s="106"/>
      <c r="Z113" s="106"/>
      <c r="AA113" s="127"/>
      <c r="AB113" s="128"/>
      <c r="AC113" s="127"/>
    </row>
    <row r="114" spans="1:29" x14ac:dyDescent="0.25">
      <c r="A114" s="127" t="s">
        <v>9508</v>
      </c>
      <c r="B114" s="128" cm="1">
        <f t="array" ref="B114">IF(ROW() &lt; ROW(INDEX(fields[experiment_ID],ROWS(fields[experiment_ID]))), COUNTIF(INDEX(fields[experiment_ID],1):fields[[#This Row],[experiment_ID]],fields[[#This Row],[experiment_ID]]), "")</f>
        <v>1</v>
      </c>
      <c r="C114" s="127"/>
      <c r="D114" s="127" t="s">
        <v>9530</v>
      </c>
      <c r="E114" s="127" t="s">
        <v>9196</v>
      </c>
      <c r="F114" s="127"/>
      <c r="G114" s="127" t="s">
        <v>1756</v>
      </c>
      <c r="H114" s="127"/>
      <c r="I114" s="127" t="s">
        <v>9214</v>
      </c>
      <c r="J114" s="106">
        <v>39.4</v>
      </c>
      <c r="K114" s="106">
        <v>9.0833329999999997</v>
      </c>
      <c r="L114" s="106">
        <v>80</v>
      </c>
      <c r="M114" s="127"/>
      <c r="N114" s="106"/>
      <c r="O114" s="106"/>
      <c r="P114" s="127"/>
      <c r="Q114" s="106"/>
      <c r="R114" s="106"/>
      <c r="S114" s="106"/>
      <c r="T114" s="127"/>
      <c r="U114" s="106"/>
      <c r="V114" s="106"/>
      <c r="W114" s="106"/>
      <c r="X114" s="106"/>
      <c r="Y114" s="106"/>
      <c r="Z114" s="106"/>
      <c r="AA114" s="127"/>
      <c r="AB114" s="128"/>
      <c r="AC114" s="127"/>
    </row>
    <row r="115" spans="1:29" x14ac:dyDescent="0.25">
      <c r="A115" s="127" t="s">
        <v>9508</v>
      </c>
      <c r="B115" s="128" cm="1">
        <f t="array" ref="B115">IF(ROW() &lt; ROW(INDEX(fields[experiment_ID],ROWS(fields[experiment_ID]))), COUNTIF(INDEX(fields[experiment_ID],1):fields[[#This Row],[experiment_ID]],fields[[#This Row],[experiment_ID]]), "")</f>
        <v>2</v>
      </c>
      <c r="C115" s="127"/>
      <c r="D115" s="127" t="s">
        <v>9531</v>
      </c>
      <c r="E115" s="127" t="s">
        <v>9195</v>
      </c>
      <c r="F115" s="127"/>
      <c r="G115" s="127" t="s">
        <v>1756</v>
      </c>
      <c r="H115" s="127"/>
      <c r="I115" s="127" t="s">
        <v>9214</v>
      </c>
      <c r="J115" s="106">
        <v>39.4</v>
      </c>
      <c r="K115" s="106">
        <v>9.0833329999999997</v>
      </c>
      <c r="L115" s="106">
        <v>114</v>
      </c>
      <c r="M115" s="127"/>
      <c r="N115" s="106"/>
      <c r="O115" s="106"/>
      <c r="P115" s="127"/>
      <c r="Q115" s="106"/>
      <c r="R115" s="106"/>
      <c r="S115" s="106"/>
      <c r="T115" s="127"/>
      <c r="U115" s="106"/>
      <c r="V115" s="106"/>
      <c r="W115" s="106"/>
      <c r="X115" s="106"/>
      <c r="Y115" s="106"/>
      <c r="Z115" s="106"/>
      <c r="AA115" s="127"/>
      <c r="AB115" s="128"/>
      <c r="AC115" s="127"/>
    </row>
    <row r="116" spans="1:29" x14ac:dyDescent="0.25">
      <c r="A116" s="127" t="s">
        <v>9509</v>
      </c>
      <c r="B116" s="128" cm="1">
        <f t="array" ref="B116">IF(ROW() &lt; ROW(INDEX(fields[experiment_ID],ROWS(fields[experiment_ID]))), COUNTIF(INDEX(fields[experiment_ID],1):fields[[#This Row],[experiment_ID]],fields[[#This Row],[experiment_ID]]), "")</f>
        <v>1</v>
      </c>
      <c r="C116" s="127"/>
      <c r="D116" s="127" t="s">
        <v>9530</v>
      </c>
      <c r="E116" s="127" t="s">
        <v>9196</v>
      </c>
      <c r="F116" s="127"/>
      <c r="G116" s="127" t="s">
        <v>1756</v>
      </c>
      <c r="H116" s="127"/>
      <c r="I116" s="127" t="s">
        <v>9214</v>
      </c>
      <c r="J116" s="106">
        <v>39.4</v>
      </c>
      <c r="K116" s="106">
        <v>9.0833329999999997</v>
      </c>
      <c r="L116" s="106">
        <v>80</v>
      </c>
      <c r="M116" s="127"/>
      <c r="N116" s="106"/>
      <c r="O116" s="106"/>
      <c r="P116" s="127"/>
      <c r="Q116" s="106"/>
      <c r="R116" s="106"/>
      <c r="S116" s="106"/>
      <c r="T116" s="127"/>
      <c r="U116" s="106"/>
      <c r="V116" s="106"/>
      <c r="W116" s="106"/>
      <c r="X116" s="106"/>
      <c r="Y116" s="106"/>
      <c r="Z116" s="106"/>
      <c r="AA116" s="127"/>
      <c r="AB116" s="128"/>
      <c r="AC116" s="127"/>
    </row>
    <row r="117" spans="1:29" x14ac:dyDescent="0.25">
      <c r="A117" s="127" t="s">
        <v>9509</v>
      </c>
      <c r="B117" s="128" cm="1">
        <f t="array" ref="B117">IF(ROW() &lt; ROW(INDEX(fields[experiment_ID],ROWS(fields[experiment_ID]))), COUNTIF(INDEX(fields[experiment_ID],1):fields[[#This Row],[experiment_ID]],fields[[#This Row],[experiment_ID]]), "")</f>
        <v>2</v>
      </c>
      <c r="C117" s="127"/>
      <c r="D117" s="127" t="s">
        <v>9531</v>
      </c>
      <c r="E117" s="127" t="s">
        <v>9195</v>
      </c>
      <c r="F117" s="127"/>
      <c r="G117" s="127" t="s">
        <v>1756</v>
      </c>
      <c r="H117" s="127"/>
      <c r="I117" s="127" t="s">
        <v>9214</v>
      </c>
      <c r="J117" s="106">
        <v>39.4</v>
      </c>
      <c r="K117" s="106">
        <v>9.0833329999999997</v>
      </c>
      <c r="L117" s="106">
        <v>114</v>
      </c>
      <c r="M117" s="127"/>
      <c r="N117" s="106"/>
      <c r="O117" s="106"/>
      <c r="P117" s="127"/>
      <c r="Q117" s="106"/>
      <c r="R117" s="106"/>
      <c r="S117" s="106"/>
      <c r="T117" s="127"/>
      <c r="U117" s="106"/>
      <c r="V117" s="106"/>
      <c r="W117" s="106"/>
      <c r="X117" s="106"/>
      <c r="Y117" s="106"/>
      <c r="Z117" s="106"/>
      <c r="AA117" s="127"/>
      <c r="AB117" s="128"/>
      <c r="AC117" s="127"/>
    </row>
    <row r="118" spans="1:29" x14ac:dyDescent="0.25">
      <c r="A118" s="127" t="s">
        <v>9510</v>
      </c>
      <c r="B118" s="128" cm="1">
        <f t="array" ref="B118">IF(ROW() &lt; ROW(INDEX(fields[experiment_ID],ROWS(fields[experiment_ID]))), COUNTIF(INDEX(fields[experiment_ID],1):fields[[#This Row],[experiment_ID]],fields[[#This Row],[experiment_ID]]), "")</f>
        <v>1</v>
      </c>
      <c r="C118" s="127"/>
      <c r="D118" s="127" t="s">
        <v>9530</v>
      </c>
      <c r="E118" s="127" t="s">
        <v>9196</v>
      </c>
      <c r="F118" s="127"/>
      <c r="G118" s="127" t="s">
        <v>1756</v>
      </c>
      <c r="H118" s="127"/>
      <c r="I118" s="127" t="s">
        <v>9214</v>
      </c>
      <c r="J118" s="106">
        <v>39.4</v>
      </c>
      <c r="K118" s="106">
        <v>9.0833329999999997</v>
      </c>
      <c r="L118" s="106">
        <v>80</v>
      </c>
      <c r="M118" s="127"/>
      <c r="N118" s="106"/>
      <c r="O118" s="106"/>
      <c r="P118" s="127"/>
      <c r="Q118" s="106"/>
      <c r="R118" s="106"/>
      <c r="S118" s="106"/>
      <c r="T118" s="127"/>
      <c r="U118" s="106"/>
      <c r="V118" s="106"/>
      <c r="W118" s="106"/>
      <c r="X118" s="106"/>
      <c r="Y118" s="106"/>
      <c r="Z118" s="106"/>
      <c r="AA118" s="127"/>
      <c r="AB118" s="128"/>
      <c r="AC118" s="127"/>
    </row>
    <row r="119" spans="1:29" x14ac:dyDescent="0.25">
      <c r="A119" s="127" t="s">
        <v>9510</v>
      </c>
      <c r="B119" s="128" cm="1">
        <f t="array" ref="B119">IF(ROW() &lt; ROW(INDEX(fields[experiment_ID],ROWS(fields[experiment_ID]))), COUNTIF(INDEX(fields[experiment_ID],1):fields[[#This Row],[experiment_ID]],fields[[#This Row],[experiment_ID]]), "")</f>
        <v>2</v>
      </c>
      <c r="C119" s="127"/>
      <c r="D119" s="127" t="s">
        <v>9531</v>
      </c>
      <c r="E119" s="127" t="s">
        <v>9195</v>
      </c>
      <c r="F119" s="127"/>
      <c r="G119" s="127" t="s">
        <v>1756</v>
      </c>
      <c r="H119" s="127"/>
      <c r="I119" s="127" t="s">
        <v>9214</v>
      </c>
      <c r="J119" s="106">
        <v>39.4</v>
      </c>
      <c r="K119" s="106">
        <v>9.0833329999999997</v>
      </c>
      <c r="L119" s="106">
        <v>114</v>
      </c>
      <c r="M119" s="127"/>
      <c r="N119" s="106"/>
      <c r="O119" s="106"/>
      <c r="P119" s="127"/>
      <c r="Q119" s="106"/>
      <c r="R119" s="106"/>
      <c r="S119" s="106"/>
      <c r="T119" s="127"/>
      <c r="U119" s="106"/>
      <c r="V119" s="106"/>
      <c r="W119" s="106"/>
      <c r="X119" s="106"/>
      <c r="Y119" s="106"/>
      <c r="Z119" s="106"/>
      <c r="AA119" s="127"/>
      <c r="AB119" s="128"/>
      <c r="AC119" s="127"/>
    </row>
    <row r="120" spans="1:29" x14ac:dyDescent="0.25">
      <c r="A120" s="127" t="s">
        <v>9511</v>
      </c>
      <c r="B120" s="128" cm="1">
        <f t="array" ref="B120">IF(ROW() &lt; ROW(INDEX(fields[experiment_ID],ROWS(fields[experiment_ID]))), COUNTIF(INDEX(fields[experiment_ID],1):fields[[#This Row],[experiment_ID]],fields[[#This Row],[experiment_ID]]), "")</f>
        <v>1</v>
      </c>
      <c r="C120" s="127"/>
      <c r="D120" s="127" t="s">
        <v>9530</v>
      </c>
      <c r="E120" s="127" t="s">
        <v>9196</v>
      </c>
      <c r="F120" s="127"/>
      <c r="G120" s="127" t="s">
        <v>1756</v>
      </c>
      <c r="H120" s="127"/>
      <c r="I120" s="127" t="s">
        <v>9214</v>
      </c>
      <c r="J120" s="106">
        <v>39.4</v>
      </c>
      <c r="K120" s="106">
        <v>9.0833329999999997</v>
      </c>
      <c r="L120" s="106">
        <v>80</v>
      </c>
      <c r="M120" s="127"/>
      <c r="N120" s="106"/>
      <c r="O120" s="106"/>
      <c r="P120" s="127"/>
      <c r="Q120" s="106"/>
      <c r="R120" s="106"/>
      <c r="S120" s="106"/>
      <c r="T120" s="127"/>
      <c r="U120" s="106"/>
      <c r="V120" s="106"/>
      <c r="W120" s="106"/>
      <c r="X120" s="106"/>
      <c r="Y120" s="106"/>
      <c r="Z120" s="106"/>
      <c r="AA120" s="127"/>
      <c r="AB120" s="128"/>
      <c r="AC120" s="127"/>
    </row>
    <row r="121" spans="1:29" x14ac:dyDescent="0.25">
      <c r="A121" s="127" t="s">
        <v>9511</v>
      </c>
      <c r="B121" s="128" cm="1">
        <f t="array" ref="B121">IF(ROW() &lt; ROW(INDEX(fields[experiment_ID],ROWS(fields[experiment_ID]))), COUNTIF(INDEX(fields[experiment_ID],1):fields[[#This Row],[experiment_ID]],fields[[#This Row],[experiment_ID]]), "")</f>
        <v>2</v>
      </c>
      <c r="C121" s="127"/>
      <c r="D121" s="127" t="s">
        <v>9531</v>
      </c>
      <c r="E121" s="127" t="s">
        <v>9195</v>
      </c>
      <c r="F121" s="127"/>
      <c r="G121" s="127" t="s">
        <v>1756</v>
      </c>
      <c r="H121" s="127"/>
      <c r="I121" s="127" t="s">
        <v>9214</v>
      </c>
      <c r="J121" s="106">
        <v>39.4</v>
      </c>
      <c r="K121" s="106">
        <v>9.0833329999999997</v>
      </c>
      <c r="L121" s="106">
        <v>114</v>
      </c>
      <c r="M121" s="127"/>
      <c r="N121" s="106"/>
      <c r="O121" s="106"/>
      <c r="P121" s="127"/>
      <c r="Q121" s="106"/>
      <c r="R121" s="106"/>
      <c r="S121" s="106"/>
      <c r="T121" s="127"/>
      <c r="U121" s="106"/>
      <c r="V121" s="106"/>
      <c r="W121" s="106"/>
      <c r="X121" s="106"/>
      <c r="Y121" s="106"/>
      <c r="Z121" s="106"/>
      <c r="AA121" s="127"/>
      <c r="AB121" s="128"/>
      <c r="AC121" s="127"/>
    </row>
    <row r="122" spans="1:29" x14ac:dyDescent="0.25">
      <c r="A122" s="127" t="s">
        <v>9512</v>
      </c>
      <c r="B122" s="128" cm="1">
        <f t="array" ref="B122">IF(ROW() &lt; ROW(INDEX(fields[experiment_ID],ROWS(fields[experiment_ID]))), COUNTIF(INDEX(fields[experiment_ID],1):fields[[#This Row],[experiment_ID]],fields[[#This Row],[experiment_ID]]), "")</f>
        <v>1</v>
      </c>
      <c r="C122" s="127"/>
      <c r="D122" s="127" t="s">
        <v>9530</v>
      </c>
      <c r="E122" s="127" t="s">
        <v>9196</v>
      </c>
      <c r="F122" s="127"/>
      <c r="G122" s="127" t="s">
        <v>1756</v>
      </c>
      <c r="H122" s="127"/>
      <c r="I122" s="127" t="s">
        <v>9214</v>
      </c>
      <c r="J122" s="106">
        <v>39.4</v>
      </c>
      <c r="K122" s="106">
        <v>9.0833329999999997</v>
      </c>
      <c r="L122" s="106">
        <v>80</v>
      </c>
      <c r="M122" s="127"/>
      <c r="N122" s="106"/>
      <c r="O122" s="106"/>
      <c r="P122" s="127"/>
      <c r="Q122" s="106"/>
      <c r="R122" s="106"/>
      <c r="S122" s="106"/>
      <c r="T122" s="127"/>
      <c r="U122" s="106"/>
      <c r="V122" s="106"/>
      <c r="W122" s="106"/>
      <c r="X122" s="106"/>
      <c r="Y122" s="106"/>
      <c r="Z122" s="106"/>
      <c r="AA122" s="127"/>
      <c r="AB122" s="128"/>
      <c r="AC122" s="127"/>
    </row>
    <row r="123" spans="1:29" x14ac:dyDescent="0.25">
      <c r="A123" s="127" t="s">
        <v>9512</v>
      </c>
      <c r="B123" s="128" cm="1">
        <f t="array" ref="B123">IF(ROW() &lt; ROW(INDEX(fields[experiment_ID],ROWS(fields[experiment_ID]))), COUNTIF(INDEX(fields[experiment_ID],1):fields[[#This Row],[experiment_ID]],fields[[#This Row],[experiment_ID]]), "")</f>
        <v>2</v>
      </c>
      <c r="C123" s="127"/>
      <c r="D123" s="127" t="s">
        <v>9531</v>
      </c>
      <c r="E123" s="127" t="s">
        <v>9195</v>
      </c>
      <c r="F123" s="127"/>
      <c r="G123" s="127" t="s">
        <v>1756</v>
      </c>
      <c r="H123" s="127"/>
      <c r="I123" s="127" t="s">
        <v>9214</v>
      </c>
      <c r="J123" s="106">
        <v>39.4</v>
      </c>
      <c r="K123" s="106">
        <v>9.0833329999999997</v>
      </c>
      <c r="L123" s="106">
        <v>114</v>
      </c>
      <c r="M123" s="127"/>
      <c r="N123" s="106"/>
      <c r="O123" s="106"/>
      <c r="P123" s="127"/>
      <c r="Q123" s="106"/>
      <c r="R123" s="106"/>
      <c r="S123" s="106"/>
      <c r="T123" s="127"/>
      <c r="U123" s="106"/>
      <c r="V123" s="106"/>
      <c r="W123" s="106"/>
      <c r="X123" s="106"/>
      <c r="Y123" s="106"/>
      <c r="Z123" s="106"/>
      <c r="AA123" s="127"/>
      <c r="AB123" s="128"/>
      <c r="AC123" s="127"/>
    </row>
    <row r="124" spans="1:29" x14ac:dyDescent="0.25">
      <c r="A124" s="127" t="s">
        <v>9513</v>
      </c>
      <c r="B124" s="128" cm="1">
        <f t="array" ref="B124">IF(ROW() &lt; ROW(INDEX(fields[experiment_ID],ROWS(fields[experiment_ID]))), COUNTIF(INDEX(fields[experiment_ID],1):fields[[#This Row],[experiment_ID]],fields[[#This Row],[experiment_ID]]), "")</f>
        <v>1</v>
      </c>
      <c r="C124" s="127"/>
      <c r="D124" s="127" t="s">
        <v>9530</v>
      </c>
      <c r="E124" s="127" t="s">
        <v>9196</v>
      </c>
      <c r="F124" s="127"/>
      <c r="G124" s="127" t="s">
        <v>1756</v>
      </c>
      <c r="H124" s="127"/>
      <c r="I124" s="127" t="s">
        <v>9214</v>
      </c>
      <c r="J124" s="106">
        <v>39.4</v>
      </c>
      <c r="K124" s="106">
        <v>9.0833329999999997</v>
      </c>
      <c r="L124" s="106">
        <v>80</v>
      </c>
      <c r="M124" s="127"/>
      <c r="N124" s="106"/>
      <c r="O124" s="106"/>
      <c r="P124" s="127"/>
      <c r="Q124" s="106"/>
      <c r="R124" s="106"/>
      <c r="S124" s="106"/>
      <c r="T124" s="127"/>
      <c r="U124" s="106"/>
      <c r="V124" s="106"/>
      <c r="W124" s="106"/>
      <c r="X124" s="106"/>
      <c r="Y124" s="106"/>
      <c r="Z124" s="106"/>
      <c r="AA124" s="127"/>
      <c r="AB124" s="128"/>
      <c r="AC124" s="127"/>
    </row>
    <row r="125" spans="1:29" x14ac:dyDescent="0.25">
      <c r="A125" s="127" t="s">
        <v>9513</v>
      </c>
      <c r="B125" s="128" cm="1">
        <f t="array" ref="B125">IF(ROW() &lt; ROW(INDEX(fields[experiment_ID],ROWS(fields[experiment_ID]))), COUNTIF(INDEX(fields[experiment_ID],1):fields[[#This Row],[experiment_ID]],fields[[#This Row],[experiment_ID]]), "")</f>
        <v>2</v>
      </c>
      <c r="C125" s="127"/>
      <c r="D125" s="127" t="s">
        <v>9531</v>
      </c>
      <c r="E125" s="127" t="s">
        <v>9195</v>
      </c>
      <c r="F125" s="127"/>
      <c r="G125" s="127" t="s">
        <v>1756</v>
      </c>
      <c r="H125" s="127"/>
      <c r="I125" s="127" t="s">
        <v>9214</v>
      </c>
      <c r="J125" s="106">
        <v>39.4</v>
      </c>
      <c r="K125" s="106">
        <v>9.0833329999999997</v>
      </c>
      <c r="L125" s="106">
        <v>114</v>
      </c>
      <c r="M125" s="127"/>
      <c r="N125" s="106"/>
      <c r="O125" s="106"/>
      <c r="P125" s="127"/>
      <c r="Q125" s="106"/>
      <c r="R125" s="106"/>
      <c r="S125" s="106"/>
      <c r="T125" s="127"/>
      <c r="U125" s="106"/>
      <c r="V125" s="106"/>
      <c r="W125" s="106"/>
      <c r="X125" s="106"/>
      <c r="Y125" s="106"/>
      <c r="Z125" s="106"/>
      <c r="AA125" s="127"/>
      <c r="AB125" s="128"/>
      <c r="AC125" s="127"/>
    </row>
    <row r="126" spans="1:29" x14ac:dyDescent="0.25">
      <c r="A126" s="127" t="s">
        <v>9514</v>
      </c>
      <c r="B126" s="128" cm="1">
        <f t="array" ref="B126">IF(ROW() &lt; ROW(INDEX(fields[experiment_ID],ROWS(fields[experiment_ID]))), COUNTIF(INDEX(fields[experiment_ID],1):fields[[#This Row],[experiment_ID]],fields[[#This Row],[experiment_ID]]), "")</f>
        <v>1</v>
      </c>
      <c r="C126" s="127"/>
      <c r="D126" s="127" t="s">
        <v>9530</v>
      </c>
      <c r="E126" s="127" t="s">
        <v>9196</v>
      </c>
      <c r="F126" s="127"/>
      <c r="G126" s="127" t="s">
        <v>1756</v>
      </c>
      <c r="H126" s="127"/>
      <c r="I126" s="127" t="s">
        <v>9214</v>
      </c>
      <c r="J126" s="106">
        <v>39.4</v>
      </c>
      <c r="K126" s="106">
        <v>9.0833329999999997</v>
      </c>
      <c r="L126" s="106">
        <v>80</v>
      </c>
      <c r="M126" s="127"/>
      <c r="N126" s="106"/>
      <c r="O126" s="106"/>
      <c r="P126" s="127"/>
      <c r="Q126" s="106"/>
      <c r="R126" s="106"/>
      <c r="S126" s="106"/>
      <c r="T126" s="127"/>
      <c r="U126" s="106"/>
      <c r="V126" s="106"/>
      <c r="W126" s="106"/>
      <c r="X126" s="106"/>
      <c r="Y126" s="106"/>
      <c r="Z126" s="106"/>
      <c r="AA126" s="127"/>
      <c r="AB126" s="128"/>
      <c r="AC126" s="127"/>
    </row>
    <row r="127" spans="1:29" x14ac:dyDescent="0.25">
      <c r="A127" s="127" t="s">
        <v>9514</v>
      </c>
      <c r="B127" s="128" cm="1">
        <f t="array" ref="B127">IF(ROW() &lt; ROW(INDEX(fields[experiment_ID],ROWS(fields[experiment_ID]))), COUNTIF(INDEX(fields[experiment_ID],1):fields[[#This Row],[experiment_ID]],fields[[#This Row],[experiment_ID]]), "")</f>
        <v>2</v>
      </c>
      <c r="C127" s="127"/>
      <c r="D127" s="127" t="s">
        <v>9531</v>
      </c>
      <c r="E127" s="127" t="s">
        <v>9195</v>
      </c>
      <c r="F127" s="127"/>
      <c r="G127" s="127" t="s">
        <v>1756</v>
      </c>
      <c r="H127" s="127"/>
      <c r="I127" s="127" t="s">
        <v>9214</v>
      </c>
      <c r="J127" s="106">
        <v>39.4</v>
      </c>
      <c r="K127" s="106">
        <v>9.0833329999999997</v>
      </c>
      <c r="L127" s="106">
        <v>114</v>
      </c>
      <c r="M127" s="127"/>
      <c r="N127" s="106"/>
      <c r="O127" s="106"/>
      <c r="P127" s="127"/>
      <c r="Q127" s="106"/>
      <c r="R127" s="106"/>
      <c r="S127" s="106"/>
      <c r="T127" s="127"/>
      <c r="U127" s="106"/>
      <c r="V127" s="106"/>
      <c r="W127" s="106"/>
      <c r="X127" s="106"/>
      <c r="Y127" s="106"/>
      <c r="Z127" s="106"/>
      <c r="AA127" s="127"/>
      <c r="AB127" s="128"/>
      <c r="AC127" s="127"/>
    </row>
    <row r="128" spans="1:29" x14ac:dyDescent="0.25">
      <c r="A128" s="127" t="s">
        <v>9515</v>
      </c>
      <c r="B128" s="128" cm="1">
        <f t="array" ref="B128">IF(ROW() &lt; ROW(INDEX(fields[experiment_ID],ROWS(fields[experiment_ID]))), COUNTIF(INDEX(fields[experiment_ID],1):fields[[#This Row],[experiment_ID]],fields[[#This Row],[experiment_ID]]), "")</f>
        <v>1</v>
      </c>
      <c r="C128" s="127"/>
      <c r="D128" s="127" t="s">
        <v>9530</v>
      </c>
      <c r="E128" s="127" t="s">
        <v>9196</v>
      </c>
      <c r="F128" s="127"/>
      <c r="G128" s="127" t="s">
        <v>1756</v>
      </c>
      <c r="H128" s="127"/>
      <c r="I128" s="127" t="s">
        <v>9214</v>
      </c>
      <c r="J128" s="106">
        <v>39.4</v>
      </c>
      <c r="K128" s="106">
        <v>9.0833329999999997</v>
      </c>
      <c r="L128" s="106">
        <v>80</v>
      </c>
      <c r="M128" s="127"/>
      <c r="N128" s="106"/>
      <c r="O128" s="106"/>
      <c r="P128" s="127"/>
      <c r="Q128" s="106"/>
      <c r="R128" s="106"/>
      <c r="S128" s="106"/>
      <c r="T128" s="127"/>
      <c r="U128" s="106"/>
      <c r="V128" s="106"/>
      <c r="W128" s="106"/>
      <c r="X128" s="106"/>
      <c r="Y128" s="106"/>
      <c r="Z128" s="106"/>
      <c r="AA128" s="127"/>
      <c r="AB128" s="128"/>
      <c r="AC128" s="127"/>
    </row>
    <row r="129" spans="1:29" x14ac:dyDescent="0.25">
      <c r="A129" s="127" t="s">
        <v>9515</v>
      </c>
      <c r="B129" s="128" cm="1">
        <f t="array" ref="B129">IF(ROW() &lt; ROW(INDEX(fields[experiment_ID],ROWS(fields[experiment_ID]))), COUNTIF(INDEX(fields[experiment_ID],1):fields[[#This Row],[experiment_ID]],fields[[#This Row],[experiment_ID]]), "")</f>
        <v>2</v>
      </c>
      <c r="C129" s="127"/>
      <c r="D129" s="127" t="s">
        <v>9531</v>
      </c>
      <c r="E129" s="127" t="s">
        <v>9195</v>
      </c>
      <c r="F129" s="127"/>
      <c r="G129" s="127" t="s">
        <v>1756</v>
      </c>
      <c r="H129" s="127"/>
      <c r="I129" s="127" t="s">
        <v>9214</v>
      </c>
      <c r="J129" s="106">
        <v>39.4</v>
      </c>
      <c r="K129" s="106">
        <v>9.0833329999999997</v>
      </c>
      <c r="L129" s="106">
        <v>114</v>
      </c>
      <c r="M129" s="127"/>
      <c r="N129" s="106"/>
      <c r="O129" s="106"/>
      <c r="P129" s="127"/>
      <c r="Q129" s="106"/>
      <c r="R129" s="106"/>
      <c r="S129" s="106"/>
      <c r="T129" s="127"/>
      <c r="U129" s="106"/>
      <c r="V129" s="106"/>
      <c r="W129" s="106"/>
      <c r="X129" s="106"/>
      <c r="Y129" s="106"/>
      <c r="Z129" s="106"/>
      <c r="AA129" s="127"/>
      <c r="AB129" s="128"/>
      <c r="AC129" s="127"/>
    </row>
    <row r="130" spans="1:29" x14ac:dyDescent="0.25">
      <c r="A130" s="127" t="s">
        <v>9516</v>
      </c>
      <c r="B130" s="128" cm="1">
        <f t="array" ref="B130">IF(ROW() &lt; ROW(INDEX(fields[experiment_ID],ROWS(fields[experiment_ID]))), COUNTIF(INDEX(fields[experiment_ID],1):fields[[#This Row],[experiment_ID]],fields[[#This Row],[experiment_ID]]), "")</f>
        <v>1</v>
      </c>
      <c r="C130" s="127"/>
      <c r="D130" s="127" t="s">
        <v>9530</v>
      </c>
      <c r="E130" s="127" t="s">
        <v>9196</v>
      </c>
      <c r="F130" s="127"/>
      <c r="G130" s="127" t="s">
        <v>1756</v>
      </c>
      <c r="H130" s="127"/>
      <c r="I130" s="127" t="s">
        <v>9214</v>
      </c>
      <c r="J130" s="106">
        <v>39.4</v>
      </c>
      <c r="K130" s="106">
        <v>9.0833329999999997</v>
      </c>
      <c r="L130" s="106">
        <v>80</v>
      </c>
      <c r="M130" s="127"/>
      <c r="N130" s="106"/>
      <c r="O130" s="106"/>
      <c r="P130" s="127"/>
      <c r="Q130" s="106"/>
      <c r="R130" s="106"/>
      <c r="S130" s="106"/>
      <c r="T130" s="127"/>
      <c r="U130" s="106"/>
      <c r="V130" s="106"/>
      <c r="W130" s="106"/>
      <c r="X130" s="106"/>
      <c r="Y130" s="106"/>
      <c r="Z130" s="106"/>
      <c r="AA130" s="127"/>
      <c r="AB130" s="128"/>
      <c r="AC130" s="127"/>
    </row>
    <row r="131" spans="1:29" x14ac:dyDescent="0.25">
      <c r="A131" s="127" t="s">
        <v>9516</v>
      </c>
      <c r="B131" s="128" cm="1">
        <f t="array" ref="B131">IF(ROW() &lt; ROW(INDEX(fields[experiment_ID],ROWS(fields[experiment_ID]))), COUNTIF(INDEX(fields[experiment_ID],1):fields[[#This Row],[experiment_ID]],fields[[#This Row],[experiment_ID]]), "")</f>
        <v>2</v>
      </c>
      <c r="C131" s="127"/>
      <c r="D131" s="127" t="s">
        <v>9531</v>
      </c>
      <c r="E131" s="127" t="s">
        <v>9195</v>
      </c>
      <c r="F131" s="127"/>
      <c r="G131" s="127" t="s">
        <v>1756</v>
      </c>
      <c r="H131" s="127"/>
      <c r="I131" s="127" t="s">
        <v>9214</v>
      </c>
      <c r="J131" s="106">
        <v>39.4</v>
      </c>
      <c r="K131" s="106">
        <v>9.0833329999999997</v>
      </c>
      <c r="L131" s="106">
        <v>114</v>
      </c>
      <c r="M131" s="127"/>
      <c r="N131" s="106"/>
      <c r="O131" s="106"/>
      <c r="P131" s="127"/>
      <c r="Q131" s="106"/>
      <c r="R131" s="106"/>
      <c r="S131" s="106"/>
      <c r="T131" s="127"/>
      <c r="U131" s="106"/>
      <c r="V131" s="106"/>
      <c r="W131" s="106"/>
      <c r="X131" s="106"/>
      <c r="Y131" s="106"/>
      <c r="Z131" s="106"/>
      <c r="AA131" s="127"/>
      <c r="AB131" s="128"/>
      <c r="AC131" s="127"/>
    </row>
    <row r="132" spans="1:29" x14ac:dyDescent="0.25">
      <c r="A132" s="127" t="s">
        <v>9517</v>
      </c>
      <c r="B132" s="128" cm="1">
        <f t="array" ref="B132">IF(ROW() &lt; ROW(INDEX(fields[experiment_ID],ROWS(fields[experiment_ID]))), COUNTIF(INDEX(fields[experiment_ID],1):fields[[#This Row],[experiment_ID]],fields[[#This Row],[experiment_ID]]), "")</f>
        <v>1</v>
      </c>
      <c r="C132" s="127"/>
      <c r="D132" s="127" t="s">
        <v>9530</v>
      </c>
      <c r="E132" s="127" t="s">
        <v>9196</v>
      </c>
      <c r="F132" s="127"/>
      <c r="G132" s="127" t="s">
        <v>1756</v>
      </c>
      <c r="H132" s="127"/>
      <c r="I132" s="127" t="s">
        <v>9214</v>
      </c>
      <c r="J132" s="106">
        <v>39.4</v>
      </c>
      <c r="K132" s="106">
        <v>9.0833329999999997</v>
      </c>
      <c r="L132" s="106">
        <v>80</v>
      </c>
      <c r="M132" s="127"/>
      <c r="N132" s="106"/>
      <c r="O132" s="106"/>
      <c r="P132" s="127"/>
      <c r="Q132" s="106"/>
      <c r="R132" s="106"/>
      <c r="S132" s="106"/>
      <c r="T132" s="127"/>
      <c r="U132" s="106"/>
      <c r="V132" s="106"/>
      <c r="W132" s="106"/>
      <c r="X132" s="106"/>
      <c r="Y132" s="106"/>
      <c r="Z132" s="106"/>
      <c r="AA132" s="127"/>
      <c r="AB132" s="128"/>
      <c r="AC132" s="127"/>
    </row>
    <row r="133" spans="1:29" x14ac:dyDescent="0.25">
      <c r="A133" s="127" t="s">
        <v>9517</v>
      </c>
      <c r="B133" s="128" cm="1">
        <f t="array" ref="B133">IF(ROW() &lt; ROW(INDEX(fields[experiment_ID],ROWS(fields[experiment_ID]))), COUNTIF(INDEX(fields[experiment_ID],1):fields[[#This Row],[experiment_ID]],fields[[#This Row],[experiment_ID]]), "")</f>
        <v>2</v>
      </c>
      <c r="C133" s="127"/>
      <c r="D133" s="127" t="s">
        <v>9531</v>
      </c>
      <c r="E133" s="127" t="s">
        <v>9195</v>
      </c>
      <c r="F133" s="127"/>
      <c r="G133" s="127" t="s">
        <v>1756</v>
      </c>
      <c r="H133" s="127"/>
      <c r="I133" s="127" t="s">
        <v>9214</v>
      </c>
      <c r="J133" s="106">
        <v>39.4</v>
      </c>
      <c r="K133" s="106">
        <v>9.0833329999999997</v>
      </c>
      <c r="L133" s="106">
        <v>114</v>
      </c>
      <c r="M133" s="127"/>
      <c r="N133" s="106"/>
      <c r="O133" s="106"/>
      <c r="P133" s="127"/>
      <c r="Q133" s="106"/>
      <c r="R133" s="106"/>
      <c r="S133" s="106"/>
      <c r="T133" s="127"/>
      <c r="U133" s="106"/>
      <c r="V133" s="106"/>
      <c r="W133" s="106"/>
      <c r="X133" s="106"/>
      <c r="Y133" s="106"/>
      <c r="Z133" s="106"/>
      <c r="AA133" s="127"/>
      <c r="AB133" s="128"/>
      <c r="AC133" s="127"/>
    </row>
    <row r="134" spans="1:29" x14ac:dyDescent="0.25">
      <c r="A134" s="127" t="s">
        <v>9518</v>
      </c>
      <c r="B134" s="128" cm="1">
        <f t="array" ref="B134">IF(ROW() &lt; ROW(INDEX(fields[experiment_ID],ROWS(fields[experiment_ID]))), COUNTIF(INDEX(fields[experiment_ID],1):fields[[#This Row],[experiment_ID]],fields[[#This Row],[experiment_ID]]), "")</f>
        <v>1</v>
      </c>
      <c r="C134" s="127"/>
      <c r="D134" s="127" t="s">
        <v>9530</v>
      </c>
      <c r="E134" s="127" t="s">
        <v>9196</v>
      </c>
      <c r="F134" s="127"/>
      <c r="G134" s="127" t="s">
        <v>1756</v>
      </c>
      <c r="H134" s="127"/>
      <c r="I134" s="127" t="s">
        <v>9214</v>
      </c>
      <c r="J134" s="106">
        <v>39.4</v>
      </c>
      <c r="K134" s="106">
        <v>9.0833329999999997</v>
      </c>
      <c r="L134" s="106">
        <v>80</v>
      </c>
      <c r="M134" s="127"/>
      <c r="N134" s="106"/>
      <c r="O134" s="106"/>
      <c r="P134" s="127"/>
      <c r="Q134" s="106"/>
      <c r="R134" s="106"/>
      <c r="S134" s="106"/>
      <c r="T134" s="127"/>
      <c r="U134" s="106"/>
      <c r="V134" s="106"/>
      <c r="W134" s="106"/>
      <c r="X134" s="106"/>
      <c r="Y134" s="106"/>
      <c r="Z134" s="106"/>
      <c r="AA134" s="127"/>
      <c r="AB134" s="128"/>
      <c r="AC134" s="127"/>
    </row>
    <row r="135" spans="1:29" x14ac:dyDescent="0.25">
      <c r="A135" s="127" t="s">
        <v>9518</v>
      </c>
      <c r="B135" s="128" cm="1">
        <f t="array" ref="B135">IF(ROW() &lt; ROW(INDEX(fields[experiment_ID],ROWS(fields[experiment_ID]))), COUNTIF(INDEX(fields[experiment_ID],1):fields[[#This Row],[experiment_ID]],fields[[#This Row],[experiment_ID]]), "")</f>
        <v>2</v>
      </c>
      <c r="C135" s="127"/>
      <c r="D135" s="127" t="s">
        <v>9531</v>
      </c>
      <c r="E135" s="127" t="s">
        <v>9195</v>
      </c>
      <c r="F135" s="127"/>
      <c r="G135" s="127" t="s">
        <v>1756</v>
      </c>
      <c r="H135" s="127"/>
      <c r="I135" s="127" t="s">
        <v>9214</v>
      </c>
      <c r="J135" s="106">
        <v>39.4</v>
      </c>
      <c r="K135" s="106">
        <v>9.0833329999999997</v>
      </c>
      <c r="L135" s="106">
        <v>114</v>
      </c>
      <c r="M135" s="127"/>
      <c r="N135" s="106"/>
      <c r="O135" s="106"/>
      <c r="P135" s="127"/>
      <c r="Q135" s="106"/>
      <c r="R135" s="106"/>
      <c r="S135" s="106"/>
      <c r="T135" s="127"/>
      <c r="U135" s="106"/>
      <c r="V135" s="106"/>
      <c r="W135" s="106"/>
      <c r="X135" s="106"/>
      <c r="Y135" s="106"/>
      <c r="Z135" s="106"/>
      <c r="AA135" s="127"/>
      <c r="AB135" s="128"/>
      <c r="AC135" s="127"/>
    </row>
    <row r="136" spans="1:29" x14ac:dyDescent="0.25">
      <c r="A136" s="127" t="s">
        <v>9519</v>
      </c>
      <c r="B136" s="128" cm="1">
        <f t="array" ref="B136">IF(ROW() &lt; ROW(INDEX(fields[experiment_ID],ROWS(fields[experiment_ID]))), COUNTIF(INDEX(fields[experiment_ID],1):fields[[#This Row],[experiment_ID]],fields[[#This Row],[experiment_ID]]), "")</f>
        <v>1</v>
      </c>
      <c r="C136" s="127"/>
      <c r="D136" s="127" t="s">
        <v>9530</v>
      </c>
      <c r="E136" s="127" t="s">
        <v>9196</v>
      </c>
      <c r="F136" s="127"/>
      <c r="G136" s="127" t="s">
        <v>1756</v>
      </c>
      <c r="H136" s="127"/>
      <c r="I136" s="127" t="s">
        <v>9214</v>
      </c>
      <c r="J136" s="106">
        <v>39.4</v>
      </c>
      <c r="K136" s="106">
        <v>9.0833329999999997</v>
      </c>
      <c r="L136" s="106">
        <v>80</v>
      </c>
      <c r="M136" s="127"/>
      <c r="N136" s="106"/>
      <c r="O136" s="106"/>
      <c r="P136" s="127"/>
      <c r="Q136" s="106"/>
      <c r="R136" s="106"/>
      <c r="S136" s="106"/>
      <c r="T136" s="127"/>
      <c r="U136" s="106"/>
      <c r="V136" s="106"/>
      <c r="W136" s="106"/>
      <c r="X136" s="106"/>
      <c r="Y136" s="106"/>
      <c r="Z136" s="106"/>
      <c r="AA136" s="127"/>
      <c r="AB136" s="128"/>
      <c r="AC136" s="127"/>
    </row>
    <row r="137" spans="1:29" x14ac:dyDescent="0.25">
      <c r="A137" s="127" t="s">
        <v>9519</v>
      </c>
      <c r="B137" s="128" cm="1">
        <f t="array" ref="B137">IF(ROW() &lt; ROW(INDEX(fields[experiment_ID],ROWS(fields[experiment_ID]))), COUNTIF(INDEX(fields[experiment_ID],1):fields[[#This Row],[experiment_ID]],fields[[#This Row],[experiment_ID]]), "")</f>
        <v>2</v>
      </c>
      <c r="C137" s="127"/>
      <c r="D137" s="127" t="s">
        <v>9531</v>
      </c>
      <c r="E137" s="127" t="s">
        <v>9195</v>
      </c>
      <c r="F137" s="127"/>
      <c r="G137" s="127" t="s">
        <v>1756</v>
      </c>
      <c r="H137" s="127"/>
      <c r="I137" s="127" t="s">
        <v>9214</v>
      </c>
      <c r="J137" s="106">
        <v>39.4</v>
      </c>
      <c r="K137" s="106">
        <v>9.0833329999999997</v>
      </c>
      <c r="L137" s="106">
        <v>114</v>
      </c>
      <c r="M137" s="127"/>
      <c r="N137" s="106"/>
      <c r="O137" s="106"/>
      <c r="P137" s="127"/>
      <c r="Q137" s="106"/>
      <c r="R137" s="106"/>
      <c r="S137" s="106"/>
      <c r="T137" s="127"/>
      <c r="U137" s="106"/>
      <c r="V137" s="106"/>
      <c r="W137" s="106"/>
      <c r="X137" s="106"/>
      <c r="Y137" s="106"/>
      <c r="Z137" s="106"/>
      <c r="AA137" s="127"/>
      <c r="AB137" s="128"/>
      <c r="AC137" s="127"/>
    </row>
    <row r="138" spans="1:29" x14ac:dyDescent="0.25">
      <c r="A138" s="127" t="s">
        <v>9520</v>
      </c>
      <c r="B138" s="128" cm="1">
        <f t="array" ref="B138">IF(ROW() &lt; ROW(INDEX(fields[experiment_ID],ROWS(fields[experiment_ID]))), COUNTIF(INDEX(fields[experiment_ID],1):fields[[#This Row],[experiment_ID]],fields[[#This Row],[experiment_ID]]), "")</f>
        <v>1</v>
      </c>
      <c r="C138" s="127"/>
      <c r="D138" s="127" t="s">
        <v>9530</v>
      </c>
      <c r="E138" s="127" t="s">
        <v>9196</v>
      </c>
      <c r="F138" s="127"/>
      <c r="G138" s="127" t="s">
        <v>1756</v>
      </c>
      <c r="H138" s="127"/>
      <c r="I138" s="127" t="s">
        <v>9214</v>
      </c>
      <c r="J138" s="106">
        <v>39.4</v>
      </c>
      <c r="K138" s="106">
        <v>9.0833329999999997</v>
      </c>
      <c r="L138" s="106">
        <v>80</v>
      </c>
      <c r="M138" s="127"/>
      <c r="N138" s="106"/>
      <c r="O138" s="106"/>
      <c r="P138" s="127"/>
      <c r="Q138" s="106"/>
      <c r="R138" s="106"/>
      <c r="S138" s="106"/>
      <c r="T138" s="127"/>
      <c r="U138" s="106"/>
      <c r="V138" s="106"/>
      <c r="W138" s="106"/>
      <c r="X138" s="106"/>
      <c r="Y138" s="106"/>
      <c r="Z138" s="106"/>
      <c r="AA138" s="127"/>
      <c r="AB138" s="128"/>
      <c r="AC138" s="127"/>
    </row>
    <row r="139" spans="1:29" x14ac:dyDescent="0.25">
      <c r="A139" s="127" t="s">
        <v>9520</v>
      </c>
      <c r="B139" s="128" cm="1">
        <f t="array" ref="B139">IF(ROW() &lt; ROW(INDEX(fields[experiment_ID],ROWS(fields[experiment_ID]))), COUNTIF(INDEX(fields[experiment_ID],1):fields[[#This Row],[experiment_ID]],fields[[#This Row],[experiment_ID]]), "")</f>
        <v>2</v>
      </c>
      <c r="C139" s="127"/>
      <c r="D139" s="127" t="s">
        <v>9531</v>
      </c>
      <c r="E139" s="127" t="s">
        <v>9195</v>
      </c>
      <c r="F139" s="127"/>
      <c r="G139" s="127" t="s">
        <v>1756</v>
      </c>
      <c r="H139" s="127"/>
      <c r="I139" s="127" t="s">
        <v>9214</v>
      </c>
      <c r="J139" s="106">
        <v>39.4</v>
      </c>
      <c r="K139" s="106">
        <v>9.0833329999999997</v>
      </c>
      <c r="L139" s="106">
        <v>114</v>
      </c>
      <c r="M139" s="127"/>
      <c r="N139" s="106"/>
      <c r="O139" s="106"/>
      <c r="P139" s="127"/>
      <c r="Q139" s="106"/>
      <c r="R139" s="106"/>
      <c r="S139" s="106"/>
      <c r="T139" s="127"/>
      <c r="U139" s="106"/>
      <c r="V139" s="106"/>
      <c r="W139" s="106"/>
      <c r="X139" s="106"/>
      <c r="Y139" s="106"/>
      <c r="Z139" s="106"/>
      <c r="AA139" s="127"/>
      <c r="AB139" s="128"/>
      <c r="AC139" s="127"/>
    </row>
    <row r="140" spans="1:29" x14ac:dyDescent="0.25">
      <c r="A140" s="127" t="s">
        <v>9521</v>
      </c>
      <c r="B140" s="128" cm="1">
        <f t="array" ref="B140">IF(ROW() &lt; ROW(INDEX(fields[experiment_ID],ROWS(fields[experiment_ID]))), COUNTIF(INDEX(fields[experiment_ID],1):fields[[#This Row],[experiment_ID]],fields[[#This Row],[experiment_ID]]), "")</f>
        <v>1</v>
      </c>
      <c r="C140" s="127"/>
      <c r="D140" s="127" t="s">
        <v>9530</v>
      </c>
      <c r="E140" s="127" t="s">
        <v>9196</v>
      </c>
      <c r="F140" s="127"/>
      <c r="G140" s="127" t="s">
        <v>1756</v>
      </c>
      <c r="H140" s="127"/>
      <c r="I140" s="127" t="s">
        <v>9214</v>
      </c>
      <c r="J140" s="106">
        <v>39.4</v>
      </c>
      <c r="K140" s="106">
        <v>9.0833329999999997</v>
      </c>
      <c r="L140" s="106">
        <v>80</v>
      </c>
      <c r="M140" s="127"/>
      <c r="N140" s="106"/>
      <c r="O140" s="106"/>
      <c r="P140" s="127"/>
      <c r="Q140" s="106"/>
      <c r="R140" s="106"/>
      <c r="S140" s="106"/>
      <c r="T140" s="127"/>
      <c r="U140" s="106"/>
      <c r="V140" s="106"/>
      <c r="W140" s="106"/>
      <c r="X140" s="106"/>
      <c r="Y140" s="106"/>
      <c r="Z140" s="106"/>
      <c r="AA140" s="127"/>
      <c r="AB140" s="128"/>
      <c r="AC140" s="127"/>
    </row>
    <row r="141" spans="1:29" x14ac:dyDescent="0.25">
      <c r="A141" s="127" t="s">
        <v>9521</v>
      </c>
      <c r="B141" s="128" cm="1">
        <f t="array" ref="B141">IF(ROW() &lt; ROW(INDEX(fields[experiment_ID],ROWS(fields[experiment_ID]))), COUNTIF(INDEX(fields[experiment_ID],1):fields[[#This Row],[experiment_ID]],fields[[#This Row],[experiment_ID]]), "")</f>
        <v>2</v>
      </c>
      <c r="C141" s="127"/>
      <c r="D141" s="127" t="s">
        <v>9531</v>
      </c>
      <c r="E141" s="127" t="s">
        <v>9195</v>
      </c>
      <c r="F141" s="127"/>
      <c r="G141" s="127" t="s">
        <v>1756</v>
      </c>
      <c r="H141" s="127"/>
      <c r="I141" s="127" t="s">
        <v>9214</v>
      </c>
      <c r="J141" s="106">
        <v>39.4</v>
      </c>
      <c r="K141" s="106">
        <v>9.0833329999999997</v>
      </c>
      <c r="L141" s="106">
        <v>114</v>
      </c>
      <c r="M141" s="127"/>
      <c r="N141" s="106"/>
      <c r="O141" s="106"/>
      <c r="P141" s="127"/>
      <c r="Q141" s="106"/>
      <c r="R141" s="106"/>
      <c r="S141" s="106"/>
      <c r="T141" s="127"/>
      <c r="U141" s="106"/>
      <c r="V141" s="106"/>
      <c r="W141" s="106"/>
      <c r="X141" s="106"/>
      <c r="Y141" s="106"/>
      <c r="Z141" s="106"/>
      <c r="AA141" s="127"/>
      <c r="AB141" s="128"/>
      <c r="AC141" s="127"/>
    </row>
    <row r="142" spans="1:29" x14ac:dyDescent="0.25">
      <c r="A142" s="127" t="s">
        <v>9522</v>
      </c>
      <c r="B142" s="128" cm="1">
        <f t="array" ref="B142">IF(ROW() &lt; ROW(INDEX(fields[experiment_ID],ROWS(fields[experiment_ID]))), COUNTIF(INDEX(fields[experiment_ID],1):fields[[#This Row],[experiment_ID]],fields[[#This Row],[experiment_ID]]), "")</f>
        <v>1</v>
      </c>
      <c r="C142" s="127"/>
      <c r="D142" s="127" t="s">
        <v>9530</v>
      </c>
      <c r="E142" s="127" t="s">
        <v>9196</v>
      </c>
      <c r="F142" s="127"/>
      <c r="G142" s="127" t="s">
        <v>1756</v>
      </c>
      <c r="H142" s="127"/>
      <c r="I142" s="127" t="s">
        <v>9214</v>
      </c>
      <c r="J142" s="106">
        <v>39.4</v>
      </c>
      <c r="K142" s="106">
        <v>9.0833329999999997</v>
      </c>
      <c r="L142" s="106">
        <v>80</v>
      </c>
      <c r="M142" s="127"/>
      <c r="N142" s="106"/>
      <c r="O142" s="106"/>
      <c r="P142" s="127"/>
      <c r="Q142" s="106"/>
      <c r="R142" s="106"/>
      <c r="S142" s="106"/>
      <c r="T142" s="127"/>
      <c r="U142" s="106"/>
      <c r="V142" s="106"/>
      <c r="W142" s="106"/>
      <c r="X142" s="106"/>
      <c r="Y142" s="106"/>
      <c r="Z142" s="106"/>
      <c r="AA142" s="127"/>
      <c r="AB142" s="128"/>
      <c r="AC142" s="127"/>
    </row>
    <row r="143" spans="1:29" x14ac:dyDescent="0.25">
      <c r="A143" s="127" t="s">
        <v>9522</v>
      </c>
      <c r="B143" s="128" cm="1">
        <f t="array" ref="B143">IF(ROW() &lt; ROW(INDEX(fields[experiment_ID],ROWS(fields[experiment_ID]))), COUNTIF(INDEX(fields[experiment_ID],1):fields[[#This Row],[experiment_ID]],fields[[#This Row],[experiment_ID]]), "")</f>
        <v>2</v>
      </c>
      <c r="C143" s="127"/>
      <c r="D143" s="127" t="s">
        <v>9531</v>
      </c>
      <c r="E143" s="127" t="s">
        <v>9195</v>
      </c>
      <c r="F143" s="127"/>
      <c r="G143" s="127" t="s">
        <v>1756</v>
      </c>
      <c r="H143" s="127"/>
      <c r="I143" s="127" t="s">
        <v>9214</v>
      </c>
      <c r="J143" s="106">
        <v>39.4</v>
      </c>
      <c r="K143" s="106">
        <v>9.0833329999999997</v>
      </c>
      <c r="L143" s="106">
        <v>114</v>
      </c>
      <c r="M143" s="127"/>
      <c r="N143" s="106"/>
      <c r="O143" s="106"/>
      <c r="P143" s="127"/>
      <c r="Q143" s="106"/>
      <c r="R143" s="106"/>
      <c r="S143" s="106"/>
      <c r="T143" s="127"/>
      <c r="U143" s="106"/>
      <c r="V143" s="106"/>
      <c r="W143" s="106"/>
      <c r="X143" s="106"/>
      <c r="Y143" s="106"/>
      <c r="Z143" s="106"/>
      <c r="AA143" s="127"/>
      <c r="AB143" s="128"/>
      <c r="AC143" s="127"/>
    </row>
    <row r="144" spans="1:29" x14ac:dyDescent="0.25">
      <c r="A144" s="127" t="s">
        <v>9523</v>
      </c>
      <c r="B144" s="128" cm="1">
        <f t="array" ref="B144">IF(ROW() &lt; ROW(INDEX(fields[experiment_ID],ROWS(fields[experiment_ID]))), COUNTIF(INDEX(fields[experiment_ID],1):fields[[#This Row],[experiment_ID]],fields[[#This Row],[experiment_ID]]), "")</f>
        <v>1</v>
      </c>
      <c r="C144" s="127"/>
      <c r="D144" s="127" t="s">
        <v>9530</v>
      </c>
      <c r="E144" s="127" t="s">
        <v>9196</v>
      </c>
      <c r="F144" s="127"/>
      <c r="G144" s="127" t="s">
        <v>1756</v>
      </c>
      <c r="H144" s="127"/>
      <c r="I144" s="127" t="s">
        <v>9214</v>
      </c>
      <c r="J144" s="106">
        <v>39.4</v>
      </c>
      <c r="K144" s="106">
        <v>9.0833329999999997</v>
      </c>
      <c r="L144" s="106">
        <v>80</v>
      </c>
      <c r="M144" s="127"/>
      <c r="N144" s="106"/>
      <c r="O144" s="106"/>
      <c r="P144" s="127"/>
      <c r="Q144" s="106"/>
      <c r="R144" s="106"/>
      <c r="S144" s="106"/>
      <c r="T144" s="127"/>
      <c r="U144" s="106"/>
      <c r="V144" s="106"/>
      <c r="W144" s="106"/>
      <c r="X144" s="106"/>
      <c r="Y144" s="106"/>
      <c r="Z144" s="106"/>
      <c r="AA144" s="127"/>
      <c r="AB144" s="128"/>
      <c r="AC144" s="127"/>
    </row>
    <row r="145" spans="1:29" x14ac:dyDescent="0.25">
      <c r="A145" s="127" t="s">
        <v>9523</v>
      </c>
      <c r="B145" s="128" cm="1">
        <f t="array" ref="B145">IF(ROW() &lt; ROW(INDEX(fields[experiment_ID],ROWS(fields[experiment_ID]))), COUNTIF(INDEX(fields[experiment_ID],1):fields[[#This Row],[experiment_ID]],fields[[#This Row],[experiment_ID]]), "")</f>
        <v>2</v>
      </c>
      <c r="C145" s="127"/>
      <c r="D145" s="127" t="s">
        <v>9531</v>
      </c>
      <c r="E145" s="127" t="s">
        <v>9195</v>
      </c>
      <c r="F145" s="127"/>
      <c r="G145" s="127" t="s">
        <v>1756</v>
      </c>
      <c r="H145" s="127"/>
      <c r="I145" s="127" t="s">
        <v>9214</v>
      </c>
      <c r="J145" s="106">
        <v>39.4</v>
      </c>
      <c r="K145" s="106">
        <v>9.0833329999999997</v>
      </c>
      <c r="L145" s="106">
        <v>114</v>
      </c>
      <c r="M145" s="127"/>
      <c r="N145" s="106"/>
      <c r="O145" s="106"/>
      <c r="P145" s="127"/>
      <c r="Q145" s="106"/>
      <c r="R145" s="106"/>
      <c r="S145" s="106"/>
      <c r="T145" s="127"/>
      <c r="U145" s="106"/>
      <c r="V145" s="106"/>
      <c r="W145" s="106"/>
      <c r="X145" s="106"/>
      <c r="Y145" s="106"/>
      <c r="Z145" s="106"/>
      <c r="AA145" s="127"/>
      <c r="AB145" s="128"/>
      <c r="AC145" s="127"/>
    </row>
    <row r="146" spans="1:29" x14ac:dyDescent="0.25">
      <c r="A146" s="127" t="s">
        <v>9524</v>
      </c>
      <c r="B146" s="128" cm="1">
        <f t="array" ref="B146">IF(ROW() &lt; ROW(INDEX(fields[experiment_ID],ROWS(fields[experiment_ID]))), COUNTIF(INDEX(fields[experiment_ID],1):fields[[#This Row],[experiment_ID]],fields[[#This Row],[experiment_ID]]), "")</f>
        <v>1</v>
      </c>
      <c r="C146" s="127"/>
      <c r="D146" s="127" t="s">
        <v>9530</v>
      </c>
      <c r="E146" s="127" t="s">
        <v>9196</v>
      </c>
      <c r="F146" s="127"/>
      <c r="G146" s="127" t="s">
        <v>1756</v>
      </c>
      <c r="H146" s="127"/>
      <c r="I146" s="127" t="s">
        <v>9214</v>
      </c>
      <c r="J146" s="106">
        <v>39.4</v>
      </c>
      <c r="K146" s="106">
        <v>9.0833329999999997</v>
      </c>
      <c r="L146" s="106">
        <v>80</v>
      </c>
      <c r="M146" s="127"/>
      <c r="N146" s="106"/>
      <c r="O146" s="106"/>
      <c r="P146" s="127"/>
      <c r="Q146" s="106"/>
      <c r="R146" s="106"/>
      <c r="S146" s="106"/>
      <c r="T146" s="127"/>
      <c r="U146" s="106"/>
      <c r="V146" s="106"/>
      <c r="W146" s="106"/>
      <c r="X146" s="106"/>
      <c r="Y146" s="106"/>
      <c r="Z146" s="106"/>
      <c r="AA146" s="127"/>
      <c r="AB146" s="128"/>
      <c r="AC146" s="127"/>
    </row>
    <row r="147" spans="1:29" x14ac:dyDescent="0.25">
      <c r="A147" s="127" t="s">
        <v>9524</v>
      </c>
      <c r="B147" s="128" cm="1">
        <f t="array" ref="B147">IF(ROW() &lt; ROW(INDEX(fields[experiment_ID],ROWS(fields[experiment_ID]))), COUNTIF(INDEX(fields[experiment_ID],1):fields[[#This Row],[experiment_ID]],fields[[#This Row],[experiment_ID]]), "")</f>
        <v>2</v>
      </c>
      <c r="C147" s="127"/>
      <c r="D147" s="127" t="s">
        <v>9531</v>
      </c>
      <c r="E147" s="127" t="s">
        <v>9195</v>
      </c>
      <c r="F147" s="127"/>
      <c r="G147" s="127" t="s">
        <v>1756</v>
      </c>
      <c r="H147" s="127"/>
      <c r="I147" s="127" t="s">
        <v>9214</v>
      </c>
      <c r="J147" s="106">
        <v>39.4</v>
      </c>
      <c r="K147" s="106">
        <v>9.0833329999999997</v>
      </c>
      <c r="L147" s="106">
        <v>114</v>
      </c>
      <c r="M147" s="127"/>
      <c r="N147" s="106"/>
      <c r="O147" s="106"/>
      <c r="P147" s="127"/>
      <c r="Q147" s="106"/>
      <c r="R147" s="106"/>
      <c r="S147" s="106"/>
      <c r="T147" s="127"/>
      <c r="U147" s="106"/>
      <c r="V147" s="106"/>
      <c r="W147" s="106"/>
      <c r="X147" s="106"/>
      <c r="Y147" s="106"/>
      <c r="Z147" s="106"/>
      <c r="AA147" s="127"/>
      <c r="AB147" s="128"/>
      <c r="AC147" s="127"/>
    </row>
    <row r="148" spans="1:29" x14ac:dyDescent="0.25">
      <c r="A148" s="127" t="s">
        <v>9525</v>
      </c>
      <c r="B148" s="128" cm="1">
        <f t="array" ref="B148">IF(ROW() &lt; ROW(INDEX(fields[experiment_ID],ROWS(fields[experiment_ID]))), COUNTIF(INDEX(fields[experiment_ID],1):fields[[#This Row],[experiment_ID]],fields[[#This Row],[experiment_ID]]), "")</f>
        <v>1</v>
      </c>
      <c r="C148" s="127"/>
      <c r="D148" s="127" t="s">
        <v>9530</v>
      </c>
      <c r="E148" s="127" t="s">
        <v>9196</v>
      </c>
      <c r="F148" s="127"/>
      <c r="G148" s="127" t="s">
        <v>1756</v>
      </c>
      <c r="H148" s="127"/>
      <c r="I148" s="127" t="s">
        <v>9214</v>
      </c>
      <c r="J148" s="106">
        <v>39.4</v>
      </c>
      <c r="K148" s="106">
        <v>9.0833329999999997</v>
      </c>
      <c r="L148" s="106">
        <v>80</v>
      </c>
      <c r="M148" s="127"/>
      <c r="N148" s="106"/>
      <c r="O148" s="106"/>
      <c r="P148" s="127"/>
      <c r="Q148" s="106"/>
      <c r="R148" s="106"/>
      <c r="S148" s="106"/>
      <c r="T148" s="127"/>
      <c r="U148" s="106"/>
      <c r="V148" s="106"/>
      <c r="W148" s="106"/>
      <c r="X148" s="106"/>
      <c r="Y148" s="106"/>
      <c r="Z148" s="106"/>
      <c r="AA148" s="127"/>
      <c r="AB148" s="128"/>
      <c r="AC148" s="127"/>
    </row>
    <row r="149" spans="1:29" x14ac:dyDescent="0.25">
      <c r="A149" s="127" t="s">
        <v>9525</v>
      </c>
      <c r="B149" s="128" cm="1">
        <f t="array" ref="B149">IF(ROW() &lt; ROW(INDEX(fields[experiment_ID],ROWS(fields[experiment_ID]))), COUNTIF(INDEX(fields[experiment_ID],1):fields[[#This Row],[experiment_ID]],fields[[#This Row],[experiment_ID]]), "")</f>
        <v>2</v>
      </c>
      <c r="C149" s="127"/>
      <c r="D149" s="127" t="s">
        <v>9531</v>
      </c>
      <c r="E149" s="127" t="s">
        <v>9195</v>
      </c>
      <c r="F149" s="127"/>
      <c r="G149" s="127" t="s">
        <v>1756</v>
      </c>
      <c r="H149" s="127"/>
      <c r="I149" s="127" t="s">
        <v>9214</v>
      </c>
      <c r="J149" s="106">
        <v>39.4</v>
      </c>
      <c r="K149" s="106">
        <v>9.0833329999999997</v>
      </c>
      <c r="L149" s="106">
        <v>114</v>
      </c>
      <c r="M149" s="127"/>
      <c r="N149" s="106"/>
      <c r="O149" s="106"/>
      <c r="P149" s="127"/>
      <c r="Q149" s="106"/>
      <c r="R149" s="106"/>
      <c r="S149" s="106"/>
      <c r="T149" s="127"/>
      <c r="U149" s="106"/>
      <c r="V149" s="106"/>
      <c r="W149" s="106"/>
      <c r="X149" s="106"/>
      <c r="Y149" s="106"/>
      <c r="Z149" s="106"/>
      <c r="AA149" s="127"/>
      <c r="AB149" s="128"/>
      <c r="AC149" s="127"/>
    </row>
    <row r="150" spans="1:29" x14ac:dyDescent="0.25">
      <c r="A150" s="127" t="s">
        <v>9526</v>
      </c>
      <c r="B150" s="128" cm="1">
        <f t="array" ref="B150">IF(ROW() &lt; ROW(INDEX(fields[experiment_ID],ROWS(fields[experiment_ID]))), COUNTIF(INDEX(fields[experiment_ID],1):fields[[#This Row],[experiment_ID]],fields[[#This Row],[experiment_ID]]), "")</f>
        <v>1</v>
      </c>
      <c r="C150" s="127"/>
      <c r="D150" s="127" t="s">
        <v>9530</v>
      </c>
      <c r="E150" s="127" t="s">
        <v>9196</v>
      </c>
      <c r="F150" s="127"/>
      <c r="G150" s="127" t="s">
        <v>1756</v>
      </c>
      <c r="H150" s="127"/>
      <c r="I150" s="127" t="s">
        <v>9214</v>
      </c>
      <c r="J150" s="106">
        <v>39.4</v>
      </c>
      <c r="K150" s="106">
        <v>9.0833329999999997</v>
      </c>
      <c r="L150" s="106">
        <v>80</v>
      </c>
      <c r="M150" s="127"/>
      <c r="N150" s="106"/>
      <c r="O150" s="106"/>
      <c r="P150" s="127"/>
      <c r="Q150" s="106"/>
      <c r="R150" s="106"/>
      <c r="S150" s="106"/>
      <c r="T150" s="127"/>
      <c r="U150" s="106"/>
      <c r="V150" s="106"/>
      <c r="W150" s="106"/>
      <c r="X150" s="106"/>
      <c r="Y150" s="106"/>
      <c r="Z150" s="106"/>
      <c r="AA150" s="127"/>
      <c r="AB150" s="128"/>
      <c r="AC150" s="127"/>
    </row>
    <row r="151" spans="1:29" x14ac:dyDescent="0.25">
      <c r="A151" s="127" t="s">
        <v>9526</v>
      </c>
      <c r="B151" s="128" cm="1">
        <f t="array" ref="B151">IF(ROW() &lt; ROW(INDEX(fields[experiment_ID],ROWS(fields[experiment_ID]))), COUNTIF(INDEX(fields[experiment_ID],1):fields[[#This Row],[experiment_ID]],fields[[#This Row],[experiment_ID]]), "")</f>
        <v>2</v>
      </c>
      <c r="C151" s="127"/>
      <c r="D151" s="127" t="s">
        <v>9531</v>
      </c>
      <c r="E151" s="127" t="s">
        <v>9195</v>
      </c>
      <c r="F151" s="127"/>
      <c r="G151" s="127" t="s">
        <v>1756</v>
      </c>
      <c r="H151" s="127"/>
      <c r="I151" s="127" t="s">
        <v>9214</v>
      </c>
      <c r="J151" s="106">
        <v>39.4</v>
      </c>
      <c r="K151" s="106">
        <v>9.0833329999999997</v>
      </c>
      <c r="L151" s="106">
        <v>114</v>
      </c>
      <c r="M151" s="127"/>
      <c r="N151" s="106"/>
      <c r="O151" s="106"/>
      <c r="P151" s="127"/>
      <c r="Q151" s="106"/>
      <c r="R151" s="106"/>
      <c r="S151" s="106"/>
      <c r="T151" s="127"/>
      <c r="U151" s="106"/>
      <c r="V151" s="106"/>
      <c r="W151" s="106"/>
      <c r="X151" s="106"/>
      <c r="Y151" s="106"/>
      <c r="Z151" s="106"/>
      <c r="AA151" s="127"/>
      <c r="AB151" s="128"/>
      <c r="AC151" s="127"/>
    </row>
    <row r="152" spans="1:29" x14ac:dyDescent="0.25">
      <c r="A152" s="127" t="s">
        <v>9527</v>
      </c>
      <c r="B152" s="128" cm="1">
        <f t="array" ref="B152">IF(ROW() &lt; ROW(INDEX(fields[experiment_ID],ROWS(fields[experiment_ID]))), COUNTIF(INDEX(fields[experiment_ID],1):fields[[#This Row],[experiment_ID]],fields[[#This Row],[experiment_ID]]), "")</f>
        <v>1</v>
      </c>
      <c r="C152" s="127"/>
      <c r="D152" s="127" t="s">
        <v>9530</v>
      </c>
      <c r="E152" s="127" t="s">
        <v>9196</v>
      </c>
      <c r="F152" s="127"/>
      <c r="G152" s="127" t="s">
        <v>1756</v>
      </c>
      <c r="H152" s="127"/>
      <c r="I152" s="127" t="s">
        <v>9214</v>
      </c>
      <c r="J152" s="106">
        <v>39.4</v>
      </c>
      <c r="K152" s="106">
        <v>9.0833329999999997</v>
      </c>
      <c r="L152" s="106">
        <v>80</v>
      </c>
      <c r="M152" s="127"/>
      <c r="N152" s="106"/>
      <c r="O152" s="106"/>
      <c r="P152" s="127"/>
      <c r="Q152" s="106"/>
      <c r="R152" s="106"/>
      <c r="S152" s="106"/>
      <c r="T152" s="127"/>
      <c r="U152" s="106"/>
      <c r="V152" s="106"/>
      <c r="W152" s="106"/>
      <c r="X152" s="106"/>
      <c r="Y152" s="106"/>
      <c r="Z152" s="106"/>
      <c r="AA152" s="127"/>
      <c r="AB152" s="128"/>
      <c r="AC152" s="127"/>
    </row>
    <row r="153" spans="1:29" x14ac:dyDescent="0.25">
      <c r="A153" s="127" t="s">
        <v>9527</v>
      </c>
      <c r="B153" s="128" cm="1">
        <f t="array" ref="B153">IF(ROW() &lt; ROW(INDEX(fields[experiment_ID],ROWS(fields[experiment_ID]))), COUNTIF(INDEX(fields[experiment_ID],1):fields[[#This Row],[experiment_ID]],fields[[#This Row],[experiment_ID]]), "")</f>
        <v>2</v>
      </c>
      <c r="C153" s="127"/>
      <c r="D153" s="127" t="s">
        <v>9531</v>
      </c>
      <c r="E153" s="127" t="s">
        <v>9195</v>
      </c>
      <c r="F153" s="127"/>
      <c r="G153" s="127" t="s">
        <v>1756</v>
      </c>
      <c r="H153" s="127"/>
      <c r="I153" s="127" t="s">
        <v>9214</v>
      </c>
      <c r="J153" s="106">
        <v>39.4</v>
      </c>
      <c r="K153" s="106">
        <v>9.0833329999999997</v>
      </c>
      <c r="L153" s="106">
        <v>114</v>
      </c>
      <c r="M153" s="127"/>
      <c r="N153" s="106"/>
      <c r="O153" s="106"/>
      <c r="P153" s="127"/>
      <c r="Q153" s="106"/>
      <c r="R153" s="106"/>
      <c r="S153" s="106"/>
      <c r="T153" s="127"/>
      <c r="U153" s="106"/>
      <c r="V153" s="106"/>
      <c r="W153" s="106"/>
      <c r="X153" s="106"/>
      <c r="Y153" s="106"/>
      <c r="Z153" s="106"/>
      <c r="AA153" s="127"/>
      <c r="AB153" s="128"/>
      <c r="AC153" s="127"/>
    </row>
    <row r="154" spans="1:29" x14ac:dyDescent="0.25">
      <c r="A154" s="127" t="s">
        <v>9528</v>
      </c>
      <c r="B154" s="128" cm="1">
        <f t="array" ref="B154">IF(ROW() &lt; ROW(INDEX(fields[experiment_ID],ROWS(fields[experiment_ID]))), COUNTIF(INDEX(fields[experiment_ID],1):fields[[#This Row],[experiment_ID]],fields[[#This Row],[experiment_ID]]), "")</f>
        <v>1</v>
      </c>
      <c r="C154" s="127"/>
      <c r="D154" s="127" t="s">
        <v>9530</v>
      </c>
      <c r="E154" s="127" t="s">
        <v>9196</v>
      </c>
      <c r="F154" s="127"/>
      <c r="G154" s="127" t="s">
        <v>1756</v>
      </c>
      <c r="H154" s="127"/>
      <c r="I154" s="127" t="s">
        <v>9214</v>
      </c>
      <c r="J154" s="106">
        <v>39.4</v>
      </c>
      <c r="K154" s="106">
        <v>9.0833329999999997</v>
      </c>
      <c r="L154" s="106">
        <v>80</v>
      </c>
      <c r="M154" s="127"/>
      <c r="N154" s="106"/>
      <c r="O154" s="106"/>
      <c r="P154" s="127"/>
      <c r="Q154" s="106"/>
      <c r="R154" s="106"/>
      <c r="S154" s="106"/>
      <c r="T154" s="127"/>
      <c r="U154" s="106"/>
      <c r="V154" s="106"/>
      <c r="W154" s="106"/>
      <c r="X154" s="106"/>
      <c r="Y154" s="106"/>
      <c r="Z154" s="106"/>
      <c r="AA154" s="127"/>
      <c r="AB154" s="128"/>
      <c r="AC154" s="127"/>
    </row>
    <row r="155" spans="1:29" x14ac:dyDescent="0.25">
      <c r="A155" s="127" t="s">
        <v>9528</v>
      </c>
      <c r="B155" s="128" cm="1">
        <f t="array" ref="B155">IF(ROW() &lt; ROW(INDEX(fields[experiment_ID],ROWS(fields[experiment_ID]))), COUNTIF(INDEX(fields[experiment_ID],1):fields[[#This Row],[experiment_ID]],fields[[#This Row],[experiment_ID]]), "")</f>
        <v>2</v>
      </c>
      <c r="C155" s="127"/>
      <c r="D155" s="127" t="s">
        <v>9531</v>
      </c>
      <c r="E155" s="127" t="s">
        <v>9195</v>
      </c>
      <c r="F155" s="127"/>
      <c r="G155" s="127" t="s">
        <v>1756</v>
      </c>
      <c r="H155" s="127"/>
      <c r="I155" s="127" t="s">
        <v>9214</v>
      </c>
      <c r="J155" s="106">
        <v>39.4</v>
      </c>
      <c r="K155" s="106">
        <v>9.0833329999999997</v>
      </c>
      <c r="L155" s="106">
        <v>114</v>
      </c>
      <c r="M155" s="127"/>
      <c r="N155" s="106"/>
      <c r="O155" s="106"/>
      <c r="P155" s="127"/>
      <c r="Q155" s="106"/>
      <c r="R155" s="106"/>
      <c r="S155" s="106"/>
      <c r="T155" s="127"/>
      <c r="U155" s="106"/>
      <c r="V155" s="106"/>
      <c r="W155" s="106"/>
      <c r="X155" s="106"/>
      <c r="Y155" s="106"/>
      <c r="Z155" s="106"/>
      <c r="AA155" s="127"/>
      <c r="AB155" s="128"/>
      <c r="AC155" s="127"/>
    </row>
    <row r="156" spans="1:29" x14ac:dyDescent="0.25">
      <c r="A156" s="127" t="s">
        <v>9529</v>
      </c>
      <c r="B156" s="128" cm="1">
        <f t="array" ref="B156">IF(ROW() &lt; ROW(INDEX(fields[experiment_ID],ROWS(fields[experiment_ID]))), COUNTIF(INDEX(fields[experiment_ID],1):fields[[#This Row],[experiment_ID]],fields[[#This Row],[experiment_ID]]), "")</f>
        <v>1</v>
      </c>
      <c r="C156" s="127"/>
      <c r="D156" s="127" t="s">
        <v>9530</v>
      </c>
      <c r="E156" s="127" t="s">
        <v>9196</v>
      </c>
      <c r="F156" s="127"/>
      <c r="G156" s="127" t="s">
        <v>1756</v>
      </c>
      <c r="H156" s="127"/>
      <c r="I156" s="127" t="s">
        <v>9214</v>
      </c>
      <c r="J156" s="106">
        <v>39.4</v>
      </c>
      <c r="K156" s="106">
        <v>9.0833329999999997</v>
      </c>
      <c r="L156" s="106">
        <v>80</v>
      </c>
      <c r="M156" s="127"/>
      <c r="N156" s="106"/>
      <c r="O156" s="106"/>
      <c r="P156" s="127"/>
      <c r="Q156" s="106"/>
      <c r="R156" s="106"/>
      <c r="S156" s="106"/>
      <c r="T156" s="127"/>
      <c r="U156" s="106"/>
      <c r="V156" s="106"/>
      <c r="W156" s="106"/>
      <c r="X156" s="106"/>
      <c r="Y156" s="106"/>
      <c r="Z156" s="106"/>
      <c r="AA156" s="127"/>
      <c r="AB156" s="128"/>
      <c r="AC156" s="127"/>
    </row>
    <row r="157" spans="1:29" x14ac:dyDescent="0.25">
      <c r="A157" s="127" t="s">
        <v>9529</v>
      </c>
      <c r="B157" s="128" cm="1">
        <f t="array" ref="B157">IF(ROW() &lt; ROW(INDEX(fields[experiment_ID],ROWS(fields[experiment_ID]))), COUNTIF(INDEX(fields[experiment_ID],1):fields[[#This Row],[experiment_ID]],fields[[#This Row],[experiment_ID]]), "")</f>
        <v>2</v>
      </c>
      <c r="C157" s="127"/>
      <c r="D157" s="127" t="s">
        <v>9531</v>
      </c>
      <c r="E157" s="127" t="s">
        <v>9195</v>
      </c>
      <c r="F157" s="127"/>
      <c r="G157" s="127" t="s">
        <v>1756</v>
      </c>
      <c r="H157" s="127"/>
      <c r="I157" s="127" t="s">
        <v>9214</v>
      </c>
      <c r="J157" s="106">
        <v>39.4</v>
      </c>
      <c r="K157" s="106">
        <v>9.0833329999999997</v>
      </c>
      <c r="L157" s="106">
        <v>114</v>
      </c>
      <c r="M157" s="127"/>
      <c r="N157" s="106"/>
      <c r="O157" s="106"/>
      <c r="P157" s="127"/>
      <c r="Q157" s="106"/>
      <c r="R157" s="106"/>
      <c r="S157" s="106"/>
      <c r="T157" s="127"/>
      <c r="U157" s="106"/>
      <c r="V157" s="106"/>
      <c r="W157" s="106"/>
      <c r="X157" s="106"/>
      <c r="Y157" s="106"/>
      <c r="Z157" s="106"/>
      <c r="AA157" s="127"/>
      <c r="AB157" s="128"/>
      <c r="AC157" s="127"/>
    </row>
    <row r="158" spans="1:29" x14ac:dyDescent="0.25">
      <c r="A158" s="127" t="s">
        <v>9533</v>
      </c>
      <c r="B158" s="128" cm="1">
        <f t="array" ref="B158">IF(ROW() &lt; ROW(INDEX(fields[experiment_ID],ROWS(fields[experiment_ID]))), COUNTIF(INDEX(fields[experiment_ID],1):fields[[#This Row],[experiment_ID]],fields[[#This Row],[experiment_ID]]), "")</f>
        <v>1</v>
      </c>
      <c r="C158" s="127"/>
      <c r="D158" s="127" t="s">
        <v>9530</v>
      </c>
      <c r="E158" s="127" t="s">
        <v>9196</v>
      </c>
      <c r="F158" s="127"/>
      <c r="G158" s="127" t="s">
        <v>1756</v>
      </c>
      <c r="H158" s="127"/>
      <c r="I158" s="127" t="s">
        <v>9214</v>
      </c>
      <c r="J158" s="106">
        <v>39.4</v>
      </c>
      <c r="K158" s="106">
        <v>9.0833329999999997</v>
      </c>
      <c r="L158" s="106">
        <v>80</v>
      </c>
      <c r="M158" s="127"/>
      <c r="N158" s="106"/>
      <c r="O158" s="106"/>
      <c r="P158" s="127"/>
      <c r="Q158" s="106"/>
      <c r="R158" s="106"/>
      <c r="S158" s="106"/>
      <c r="T158" s="127"/>
      <c r="U158" s="106"/>
      <c r="V158" s="106"/>
      <c r="W158" s="106"/>
      <c r="X158" s="106"/>
      <c r="Y158" s="106"/>
      <c r="Z158" s="106"/>
      <c r="AA158" s="127"/>
      <c r="AB158" s="128"/>
      <c r="AC158" s="127"/>
    </row>
    <row r="159" spans="1:29" x14ac:dyDescent="0.25">
      <c r="A159" s="127" t="s">
        <v>9533</v>
      </c>
      <c r="B159" s="128" cm="1">
        <f t="array" ref="B159">IF(ROW() &lt; ROW(INDEX(fields[experiment_ID],ROWS(fields[experiment_ID]))), COUNTIF(INDEX(fields[experiment_ID],1):fields[[#This Row],[experiment_ID]],fields[[#This Row],[experiment_ID]]), "")</f>
        <v>2</v>
      </c>
      <c r="C159" s="127"/>
      <c r="D159" s="127" t="s">
        <v>9531</v>
      </c>
      <c r="E159" s="127" t="s">
        <v>9195</v>
      </c>
      <c r="F159" s="127"/>
      <c r="G159" s="127" t="s">
        <v>1756</v>
      </c>
      <c r="H159" s="127"/>
      <c r="I159" s="127" t="s">
        <v>9214</v>
      </c>
      <c r="J159" s="106">
        <v>39.4</v>
      </c>
      <c r="K159" s="106">
        <v>9.0833329999999997</v>
      </c>
      <c r="L159" s="106">
        <v>114</v>
      </c>
      <c r="M159" s="127"/>
      <c r="N159" s="106"/>
      <c r="O159" s="106"/>
      <c r="P159" s="127"/>
      <c r="Q159" s="106"/>
      <c r="R159" s="106"/>
      <c r="S159" s="106"/>
      <c r="T159" s="127"/>
      <c r="U159" s="106"/>
      <c r="V159" s="106"/>
      <c r="W159" s="106"/>
      <c r="X159" s="106"/>
      <c r="Y159" s="106"/>
      <c r="Z159" s="106"/>
      <c r="AA159" s="127"/>
      <c r="AB159" s="128"/>
      <c r="AC159" s="127"/>
    </row>
    <row r="160" spans="1:29" x14ac:dyDescent="0.25">
      <c r="A160" s="127" t="s">
        <v>9646</v>
      </c>
      <c r="B160" s="128" cm="1">
        <f t="array" ref="B160">IF(ROW() &lt; ROW(INDEX(fields[experiment_ID],ROWS(fields[experiment_ID]))), COUNTIF(INDEX(fields[experiment_ID],1):fields[[#This Row],[experiment_ID]],fields[[#This Row],[experiment_ID]]), "")</f>
        <v>1</v>
      </c>
      <c r="C160" s="127"/>
      <c r="D160" s="127" t="s">
        <v>9646</v>
      </c>
      <c r="E160" s="127"/>
      <c r="F160" s="127"/>
      <c r="G160" s="127" t="s">
        <v>1798</v>
      </c>
      <c r="H160" s="127"/>
      <c r="I160" s="127" t="s">
        <v>9575</v>
      </c>
      <c r="J160" s="106"/>
      <c r="K160" s="106"/>
      <c r="L160" s="106"/>
      <c r="M160" s="127"/>
      <c r="N160" s="106"/>
      <c r="O160" s="106"/>
      <c r="P160" s="127"/>
      <c r="Q160" s="106"/>
      <c r="R160" s="106"/>
      <c r="S160" s="106"/>
      <c r="T160" s="127"/>
      <c r="U160" s="106"/>
      <c r="V160" s="106"/>
      <c r="W160" s="106"/>
      <c r="X160" s="106"/>
      <c r="Y160" s="106"/>
      <c r="Z160" s="106"/>
      <c r="AA160" s="127"/>
      <c r="AB160" s="128"/>
      <c r="AC160" s="127"/>
    </row>
    <row r="161" spans="1:29" x14ac:dyDescent="0.25">
      <c r="A161" s="127" t="s">
        <v>9645</v>
      </c>
      <c r="B161" s="128" cm="1">
        <f t="array" ref="B161">IF(ROW() &lt; ROW(INDEX(fields[experiment_ID],ROWS(fields[experiment_ID]))), COUNTIF(INDEX(fields[experiment_ID],1):fields[[#This Row],[experiment_ID]],fields[[#This Row],[experiment_ID]]), "")</f>
        <v>1</v>
      </c>
      <c r="C161" s="127"/>
      <c r="D161" s="127" t="s">
        <v>9645</v>
      </c>
      <c r="E161" s="127"/>
      <c r="F161" s="127"/>
      <c r="G161" s="127" t="s">
        <v>1798</v>
      </c>
      <c r="H161" s="127"/>
      <c r="I161" s="127" t="s">
        <v>9635</v>
      </c>
      <c r="J161" s="106"/>
      <c r="K161" s="106"/>
      <c r="L161" s="106"/>
      <c r="M161" s="127"/>
      <c r="N161" s="106"/>
      <c r="O161" s="106"/>
      <c r="P161" s="127"/>
      <c r="Q161" s="106"/>
      <c r="R161" s="106"/>
      <c r="S161" s="106"/>
      <c r="T161" s="127"/>
      <c r="U161" s="106"/>
      <c r="V161" s="106"/>
      <c r="W161" s="106"/>
      <c r="X161" s="106"/>
      <c r="Y161" s="106"/>
      <c r="Z161" s="106"/>
      <c r="AA161" s="127"/>
      <c r="AB161" s="128"/>
      <c r="AC161" s="127"/>
    </row>
    <row r="162" spans="1:29" x14ac:dyDescent="0.25">
      <c r="A162" s="127"/>
      <c r="B162" s="128"/>
      <c r="C162" s="127"/>
      <c r="D162" s="127"/>
      <c r="E162" s="127"/>
      <c r="F162" s="127"/>
      <c r="G162" s="127"/>
      <c r="H162" s="127"/>
      <c r="I162" s="127"/>
      <c r="J162" s="106"/>
      <c r="K162" s="106"/>
      <c r="L162" s="106"/>
      <c r="M162" s="127"/>
      <c r="N162" s="106"/>
      <c r="O162" s="106"/>
      <c r="P162" s="127"/>
      <c r="Q162" s="106"/>
      <c r="R162" s="106"/>
      <c r="S162" s="106"/>
      <c r="T162" s="127"/>
      <c r="U162" s="106"/>
      <c r="V162" s="106"/>
      <c r="W162" s="106"/>
      <c r="X162" s="106"/>
      <c r="Y162" s="106"/>
      <c r="Z162" s="106"/>
      <c r="AA162" s="127"/>
      <c r="AB162" s="128"/>
      <c r="AC162"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allowBlank="1" showDropDown="1" showInputMessage="1" showErrorMessage="1" sqref="N5:P6 R5:S6 G5:I162 AB5:AC162 U5:Z162 B5:B162" xr:uid="{9CE43FE6-840A-4C84-A6BF-8984F0544B46}"/>
    <dataValidation type="list" allowBlank="1" showInputMessage="1" showErrorMessage="1" sqref="F5:F6 A5:A6" xr:uid="{7DE526A4-8075-40A8-961B-8606D83E1661}">
      <formula1>ddl_experiments</formula1>
    </dataValidation>
    <dataValidation type="list" allowBlank="1" showInputMessage="1" showErrorMessage="1" sqref="C53:C66 E5:E6 D5:D97" xr:uid="{A9FB4742-A0E0-4FC7-9F91-9D4E2793D4BC}">
      <formula1>ddl_soilProfiles</formula1>
    </dataValidation>
    <dataValidation type="list" allowBlank="1" showInputMessage="1" showErrorMessage="1" sqref="C67:C69 C5:C52" xr:uid="{34D3F0EE-F6A8-47A6-80AA-BD6DABF72645}">
      <formula1>ddl_weatherStations</formula1>
    </dataValidation>
    <dataValidation type="list" allowBlank="1" showInputMessage="1" showErrorMessage="1" sqref="A7:A162 D98:D161"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M5:M97</xm:sqref>
        </x14:dataValidation>
        <x14:dataValidation type="list" allowBlank="1" showInputMessage="1" showErrorMessage="1" xr:uid="{2D7EA161-F37B-4453-9DEE-C89CD3C190F0}">
          <x14:formula1>
            <xm:f>DropDown!$AK$3:$AK$6</xm:f>
          </x14:formula1>
          <xm:sqref>T5:T97</xm:sqref>
        </x14:dataValidation>
        <x14:dataValidation type="list" allowBlank="1" showInputMessage="1" showErrorMessage="1" xr:uid="{AAEDDCF2-7641-4E8F-B968-70D9BB404D38}">
          <x14:formula1>
            <xm:f>DropDown!$AM$3:$AM$8</xm:f>
          </x14:formula1>
          <xm:sqref>AA5:AA97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1"/>
  <sheetViews>
    <sheetView zoomScaleNormal="100" workbookViewId="0">
      <pane ySplit="4" topLeftCell="A52" activePane="bottomLeft" state="frozen"/>
      <selection activeCell="R1" sqref="R1"/>
      <selection pane="bottomLeft" activeCell="B115" sqref="B115"/>
    </sheetView>
  </sheetViews>
  <sheetFormatPr defaultColWidth="8.85546875" defaultRowHeight="15" x14ac:dyDescent="0.25"/>
  <cols>
    <col min="1" max="1" width="18" bestFit="1"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14" width="20.7109375" customWidth="1"/>
    <col min="15" max="15" width="24.7109375" customWidth="1"/>
    <col min="16" max="26" width="20.7109375" customWidth="1"/>
  </cols>
  <sheetData>
    <row r="1" spans="1:17" ht="150" customHeight="1" x14ac:dyDescent="0.25">
      <c r="A1" s="198" t="s">
        <v>6587</v>
      </c>
      <c r="B1" s="198"/>
      <c r="C1" s="198"/>
      <c r="D1" s="198"/>
      <c r="E1" s="198"/>
      <c r="F1" s="198"/>
      <c r="G1" s="198"/>
      <c r="H1" s="198"/>
    </row>
    <row r="2" spans="1:17" ht="29.45" customHeight="1" x14ac:dyDescent="0.25">
      <c r="A2" s="30"/>
      <c r="B2" s="30"/>
    </row>
    <row r="3" spans="1:17" s="16" customFormat="1" ht="47.25" customHeight="1" x14ac:dyDescent="0.2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25">
      <c r="A5" s="127" t="s">
        <v>9279</v>
      </c>
      <c r="B5" s="128" cm="1">
        <f t="array" ref="B5">IF(ROW() &lt; ROW(INDEX(initialConditions[experiment_ID],ROWS(initialConditions[experiment_ID]))), COUNTIF(INDEX(initialConditions[experiment_ID],1):initialConditions[[#This Row],[experiment_ID]],initialConditions[[#This Row],[experiment_ID]]), "")</f>
        <v>1</v>
      </c>
      <c r="C5" s="127" t="s">
        <v>9316</v>
      </c>
      <c r="D5" s="127" t="s">
        <v>1438</v>
      </c>
      <c r="E5" s="106"/>
      <c r="F5" s="106"/>
      <c r="G5" s="106"/>
      <c r="H5" s="106"/>
      <c r="I5" s="106"/>
      <c r="J5" s="106"/>
      <c r="K5" s="106"/>
      <c r="L5" s="106"/>
      <c r="M5" s="106"/>
      <c r="N5" s="106"/>
      <c r="O5" s="106" t="s">
        <v>8660</v>
      </c>
    </row>
    <row r="6" spans="1:17" x14ac:dyDescent="0.25">
      <c r="A6" s="127" t="s">
        <v>9279</v>
      </c>
      <c r="B6" s="128" cm="1">
        <f t="array" ref="B6">IF(ROW() &lt; ROW(INDEX(initialConditions[experiment_ID],ROWS(initialConditions[experiment_ID]))), COUNTIF(INDEX(initialConditions[experiment_ID],1):initialConditions[[#This Row],[experiment_ID]],initialConditions[[#This Row],[experiment_ID]]), "")</f>
        <v>2</v>
      </c>
      <c r="C6" s="127" t="s">
        <v>9317</v>
      </c>
      <c r="D6" s="127" t="s">
        <v>1438</v>
      </c>
      <c r="E6" s="106"/>
      <c r="F6" s="106">
        <v>40</v>
      </c>
      <c r="G6" s="106"/>
      <c r="H6" s="106"/>
      <c r="I6" s="106"/>
      <c r="J6" s="106"/>
      <c r="K6" s="106"/>
      <c r="L6" s="106"/>
      <c r="M6" s="106"/>
      <c r="N6" s="106"/>
      <c r="O6" s="106" t="s">
        <v>8661</v>
      </c>
    </row>
    <row r="7" spans="1:17" x14ac:dyDescent="0.25">
      <c r="A7" s="127" t="s">
        <v>9280</v>
      </c>
      <c r="B7" s="128" cm="1">
        <f t="array" ref="B7">IF(ROW() &lt; ROW(INDEX(initialConditions[experiment_ID],ROWS(initialConditions[experiment_ID]))), COUNTIF(INDEX(initialConditions[experiment_ID],1):initialConditions[[#This Row],[experiment_ID]],initialConditions[[#This Row],[experiment_ID]]), "")</f>
        <v>1</v>
      </c>
      <c r="C7" s="127" t="s">
        <v>9316</v>
      </c>
      <c r="D7" s="127" t="s">
        <v>1438</v>
      </c>
      <c r="E7" s="106"/>
      <c r="F7" s="106"/>
      <c r="G7" s="106"/>
      <c r="H7" s="106"/>
      <c r="I7" s="106"/>
      <c r="J7" s="106"/>
      <c r="K7" s="106"/>
      <c r="L7" s="106"/>
      <c r="M7" s="106"/>
      <c r="N7" s="106"/>
      <c r="O7" s="106" t="s">
        <v>8660</v>
      </c>
    </row>
    <row r="8" spans="1:17" x14ac:dyDescent="0.25">
      <c r="A8" s="127" t="s">
        <v>9280</v>
      </c>
      <c r="B8" s="128" cm="1">
        <f t="array" ref="B8">IF(ROW() &lt; ROW(INDEX(initialConditions[experiment_ID],ROWS(initialConditions[experiment_ID]))), COUNTIF(INDEX(initialConditions[experiment_ID],1):initialConditions[[#This Row],[experiment_ID]],initialConditions[[#This Row],[experiment_ID]]), "")</f>
        <v>2</v>
      </c>
      <c r="C8" s="127" t="s">
        <v>9317</v>
      </c>
      <c r="D8" s="127" t="s">
        <v>1438</v>
      </c>
      <c r="E8" s="106"/>
      <c r="F8" s="106">
        <v>40</v>
      </c>
      <c r="G8" s="106"/>
      <c r="H8" s="106"/>
      <c r="I8" s="106"/>
      <c r="J8" s="106"/>
      <c r="K8" s="106"/>
      <c r="L8" s="106"/>
      <c r="M8" s="106"/>
      <c r="N8" s="106"/>
      <c r="O8" s="106" t="s">
        <v>8661</v>
      </c>
    </row>
    <row r="9" spans="1:17" x14ac:dyDescent="0.25">
      <c r="A9" s="127" t="s">
        <v>9281</v>
      </c>
      <c r="B9" s="128" cm="1">
        <f t="array" ref="B9">IF(ROW() &lt; ROW(INDEX(initialConditions[experiment_ID],ROWS(initialConditions[experiment_ID]))), COUNTIF(INDEX(initialConditions[experiment_ID],1):initialConditions[[#This Row],[experiment_ID]],initialConditions[[#This Row],[experiment_ID]]), "")</f>
        <v>1</v>
      </c>
      <c r="C9" s="127" t="s">
        <v>9316</v>
      </c>
      <c r="D9" s="127" t="s">
        <v>1438</v>
      </c>
      <c r="E9" s="106"/>
      <c r="F9" s="106"/>
      <c r="G9" s="106"/>
      <c r="H9" s="106"/>
      <c r="I9" s="106"/>
      <c r="J9" s="106"/>
      <c r="K9" s="106"/>
      <c r="L9" s="106"/>
      <c r="M9" s="106"/>
      <c r="N9" s="106"/>
      <c r="O9" s="106" t="s">
        <v>8660</v>
      </c>
    </row>
    <row r="10" spans="1:17" x14ac:dyDescent="0.25">
      <c r="A10" s="127" t="s">
        <v>9281</v>
      </c>
      <c r="B10" s="128" cm="1">
        <f t="array" ref="B10">IF(ROW() &lt; ROW(INDEX(initialConditions[experiment_ID],ROWS(initialConditions[experiment_ID]))), COUNTIF(INDEX(initialConditions[experiment_ID],1):initialConditions[[#This Row],[experiment_ID]],initialConditions[[#This Row],[experiment_ID]]), "")</f>
        <v>2</v>
      </c>
      <c r="C10" s="127" t="s">
        <v>9317</v>
      </c>
      <c r="D10" s="127" t="s">
        <v>1438</v>
      </c>
      <c r="E10" s="106"/>
      <c r="F10" s="106">
        <v>40</v>
      </c>
      <c r="G10" s="106"/>
      <c r="H10" s="106"/>
      <c r="I10" s="106"/>
      <c r="J10" s="106"/>
      <c r="K10" s="106"/>
      <c r="L10" s="106"/>
      <c r="M10" s="106"/>
      <c r="N10" s="106"/>
      <c r="O10" s="106" t="s">
        <v>8661</v>
      </c>
    </row>
    <row r="11" spans="1:17" x14ac:dyDescent="0.25">
      <c r="A11" s="127" t="s">
        <v>9282</v>
      </c>
      <c r="B11" s="128" cm="1">
        <f t="array" ref="B11">IF(ROW() &lt; ROW(INDEX(initialConditions[experiment_ID],ROWS(initialConditions[experiment_ID]))), COUNTIF(INDEX(initialConditions[experiment_ID],1):initialConditions[[#This Row],[experiment_ID]],initialConditions[[#This Row],[experiment_ID]]), "")</f>
        <v>1</v>
      </c>
      <c r="C11" s="127" t="s">
        <v>9316</v>
      </c>
      <c r="D11" s="127" t="s">
        <v>1438</v>
      </c>
      <c r="E11" s="106"/>
      <c r="F11" s="106"/>
      <c r="G11" s="106"/>
      <c r="H11" s="106"/>
      <c r="I11" s="106"/>
      <c r="J11" s="106"/>
      <c r="K11" s="106"/>
      <c r="L11" s="106"/>
      <c r="M11" s="106"/>
      <c r="N11" s="106"/>
      <c r="O11" s="106" t="s">
        <v>8660</v>
      </c>
    </row>
    <row r="12" spans="1:17" x14ac:dyDescent="0.25">
      <c r="A12" s="127" t="s">
        <v>9282</v>
      </c>
      <c r="B12" s="128" cm="1">
        <f t="array" ref="B12">IF(ROW() &lt; ROW(INDEX(initialConditions[experiment_ID],ROWS(initialConditions[experiment_ID]))), COUNTIF(INDEX(initialConditions[experiment_ID],1):initialConditions[[#This Row],[experiment_ID]],initialConditions[[#This Row],[experiment_ID]]), "")</f>
        <v>2</v>
      </c>
      <c r="C12" s="127" t="s">
        <v>9317</v>
      </c>
      <c r="D12" s="127" t="s">
        <v>1438</v>
      </c>
      <c r="E12" s="106"/>
      <c r="F12" s="106">
        <v>40</v>
      </c>
      <c r="G12" s="106"/>
      <c r="H12" s="106"/>
      <c r="I12" s="106"/>
      <c r="J12" s="106"/>
      <c r="K12" s="106"/>
      <c r="L12" s="106"/>
      <c r="M12" s="106"/>
      <c r="N12" s="106"/>
      <c r="O12" s="106" t="s">
        <v>8661</v>
      </c>
    </row>
    <row r="13" spans="1:17" x14ac:dyDescent="0.25">
      <c r="A13" s="127" t="s">
        <v>9283</v>
      </c>
      <c r="B13" s="128" cm="1">
        <f t="array" ref="B13">IF(ROW() &lt; ROW(INDEX(initialConditions[experiment_ID],ROWS(initialConditions[experiment_ID]))), COUNTIF(INDEX(initialConditions[experiment_ID],1):initialConditions[[#This Row],[experiment_ID]],initialConditions[[#This Row],[experiment_ID]]), "")</f>
        <v>1</v>
      </c>
      <c r="C13" s="127" t="s">
        <v>9316</v>
      </c>
      <c r="D13" s="127" t="s">
        <v>1438</v>
      </c>
      <c r="E13" s="106"/>
      <c r="F13" s="106"/>
      <c r="G13" s="106"/>
      <c r="H13" s="106"/>
      <c r="I13" s="106"/>
      <c r="J13" s="106"/>
      <c r="K13" s="106"/>
      <c r="L13" s="106"/>
      <c r="M13" s="106"/>
      <c r="N13" s="106"/>
      <c r="O13" s="106" t="s">
        <v>8660</v>
      </c>
    </row>
    <row r="14" spans="1:17" x14ac:dyDescent="0.25">
      <c r="A14" s="127" t="s">
        <v>9283</v>
      </c>
      <c r="B14" s="128" cm="1">
        <f t="array" ref="B14">IF(ROW() &lt; ROW(INDEX(initialConditions[experiment_ID],ROWS(initialConditions[experiment_ID]))), COUNTIF(INDEX(initialConditions[experiment_ID],1):initialConditions[[#This Row],[experiment_ID]],initialConditions[[#This Row],[experiment_ID]]), "")</f>
        <v>2</v>
      </c>
      <c r="C14" s="127" t="s">
        <v>9317</v>
      </c>
      <c r="D14" s="127" t="s">
        <v>1438</v>
      </c>
      <c r="E14" s="106"/>
      <c r="F14" s="106">
        <v>40</v>
      </c>
      <c r="G14" s="106"/>
      <c r="H14" s="106"/>
      <c r="I14" s="106"/>
      <c r="J14" s="106"/>
      <c r="K14" s="106"/>
      <c r="L14" s="106"/>
      <c r="M14" s="106"/>
      <c r="N14" s="106"/>
      <c r="O14" s="106" t="s">
        <v>8661</v>
      </c>
    </row>
    <row r="15" spans="1:17" x14ac:dyDescent="0.25">
      <c r="A15" s="127" t="s">
        <v>9284</v>
      </c>
      <c r="B15" s="128" cm="1">
        <f t="array" ref="B15">IF(ROW() &lt; ROW(INDEX(initialConditions[experiment_ID],ROWS(initialConditions[experiment_ID]))), COUNTIF(INDEX(initialConditions[experiment_ID],1):initialConditions[[#This Row],[experiment_ID]],initialConditions[[#This Row],[experiment_ID]]), "")</f>
        <v>1</v>
      </c>
      <c r="C15" s="127" t="s">
        <v>9316</v>
      </c>
      <c r="D15" s="127" t="s">
        <v>1438</v>
      </c>
      <c r="E15" s="106"/>
      <c r="F15" s="106"/>
      <c r="G15" s="106"/>
      <c r="H15" s="106"/>
      <c r="I15" s="106"/>
      <c r="J15" s="106"/>
      <c r="K15" s="106"/>
      <c r="L15" s="106"/>
      <c r="M15" s="106"/>
      <c r="N15" s="106"/>
      <c r="O15" s="106" t="s">
        <v>8660</v>
      </c>
    </row>
    <row r="16" spans="1:17" x14ac:dyDescent="0.25">
      <c r="A16" s="127" t="s">
        <v>9284</v>
      </c>
      <c r="B16" s="128" cm="1">
        <f t="array" ref="B16">IF(ROW() &lt; ROW(INDEX(initialConditions[experiment_ID],ROWS(initialConditions[experiment_ID]))), COUNTIF(INDEX(initialConditions[experiment_ID],1):initialConditions[[#This Row],[experiment_ID]],initialConditions[[#This Row],[experiment_ID]]), "")</f>
        <v>2</v>
      </c>
      <c r="C16" s="127" t="s">
        <v>9317</v>
      </c>
      <c r="D16" s="127" t="s">
        <v>1438</v>
      </c>
      <c r="E16" s="106"/>
      <c r="F16" s="106">
        <v>40</v>
      </c>
      <c r="G16" s="106"/>
      <c r="H16" s="106"/>
      <c r="I16" s="106"/>
      <c r="J16" s="106"/>
      <c r="K16" s="106"/>
      <c r="L16" s="106"/>
      <c r="M16" s="106"/>
      <c r="N16" s="106"/>
      <c r="O16" s="106" t="s">
        <v>8661</v>
      </c>
    </row>
    <row r="17" spans="1:15" x14ac:dyDescent="0.25">
      <c r="A17" s="127" t="s">
        <v>9285</v>
      </c>
      <c r="B17" s="128" cm="1">
        <f t="array" ref="B17">IF(ROW() &lt; ROW(INDEX(initialConditions[experiment_ID],ROWS(initialConditions[experiment_ID]))), COUNTIF(INDEX(initialConditions[experiment_ID],1):initialConditions[[#This Row],[experiment_ID]],initialConditions[[#This Row],[experiment_ID]]), "")</f>
        <v>1</v>
      </c>
      <c r="C17" s="127" t="s">
        <v>9316</v>
      </c>
      <c r="D17" s="127" t="s">
        <v>1438</v>
      </c>
      <c r="E17" s="106"/>
      <c r="F17" s="106"/>
      <c r="G17" s="106"/>
      <c r="H17" s="106"/>
      <c r="I17" s="106"/>
      <c r="J17" s="106"/>
      <c r="K17" s="106"/>
      <c r="L17" s="106"/>
      <c r="M17" s="106"/>
      <c r="N17" s="106"/>
      <c r="O17" s="106" t="s">
        <v>8660</v>
      </c>
    </row>
    <row r="18" spans="1:15" x14ac:dyDescent="0.25">
      <c r="A18" s="127" t="s">
        <v>9285</v>
      </c>
      <c r="B18" s="128" cm="1">
        <f t="array" ref="B18">IF(ROW() &lt; ROW(INDEX(initialConditions[experiment_ID],ROWS(initialConditions[experiment_ID]))), COUNTIF(INDEX(initialConditions[experiment_ID],1):initialConditions[[#This Row],[experiment_ID]],initialConditions[[#This Row],[experiment_ID]]), "")</f>
        <v>2</v>
      </c>
      <c r="C18" s="127" t="s">
        <v>9317</v>
      </c>
      <c r="D18" s="127" t="s">
        <v>1438</v>
      </c>
      <c r="E18" s="106"/>
      <c r="F18" s="106">
        <v>40</v>
      </c>
      <c r="G18" s="106"/>
      <c r="H18" s="106"/>
      <c r="I18" s="106"/>
      <c r="J18" s="106"/>
      <c r="K18" s="106"/>
      <c r="L18" s="106"/>
      <c r="M18" s="106"/>
      <c r="N18" s="106"/>
      <c r="O18" s="106" t="s">
        <v>8661</v>
      </c>
    </row>
    <row r="19" spans="1:15" x14ac:dyDescent="0.25">
      <c r="A19" s="127" t="s">
        <v>9286</v>
      </c>
      <c r="B19" s="128" cm="1">
        <f t="array" ref="B19">IF(ROW() &lt; ROW(INDEX(initialConditions[experiment_ID],ROWS(initialConditions[experiment_ID]))), COUNTIF(INDEX(initialConditions[experiment_ID],1):initialConditions[[#This Row],[experiment_ID]],initialConditions[[#This Row],[experiment_ID]]), "")</f>
        <v>1</v>
      </c>
      <c r="C19" s="127" t="s">
        <v>9316</v>
      </c>
      <c r="D19" s="127" t="s">
        <v>1438</v>
      </c>
      <c r="E19" s="106"/>
      <c r="F19" s="106"/>
      <c r="G19" s="106"/>
      <c r="H19" s="106"/>
      <c r="I19" s="106"/>
      <c r="J19" s="106"/>
      <c r="K19" s="106"/>
      <c r="L19" s="106"/>
      <c r="M19" s="106"/>
      <c r="N19" s="106"/>
      <c r="O19" s="106" t="s">
        <v>8660</v>
      </c>
    </row>
    <row r="20" spans="1:15" x14ac:dyDescent="0.25">
      <c r="A20" s="127" t="s">
        <v>9286</v>
      </c>
      <c r="B20" s="128" cm="1">
        <f t="array" ref="B20">IF(ROW() &lt; ROW(INDEX(initialConditions[experiment_ID],ROWS(initialConditions[experiment_ID]))), COUNTIF(INDEX(initialConditions[experiment_ID],1):initialConditions[[#This Row],[experiment_ID]],initialConditions[[#This Row],[experiment_ID]]), "")</f>
        <v>2</v>
      </c>
      <c r="C20" s="127" t="s">
        <v>9317</v>
      </c>
      <c r="D20" s="127" t="s">
        <v>1438</v>
      </c>
      <c r="E20" s="106"/>
      <c r="F20" s="106">
        <v>40</v>
      </c>
      <c r="G20" s="106"/>
      <c r="H20" s="106"/>
      <c r="I20" s="106"/>
      <c r="J20" s="106"/>
      <c r="K20" s="106"/>
      <c r="L20" s="106"/>
      <c r="M20" s="106"/>
      <c r="N20" s="106"/>
      <c r="O20" s="106" t="s">
        <v>8661</v>
      </c>
    </row>
    <row r="21" spans="1:15" x14ac:dyDescent="0.25">
      <c r="A21" s="127" t="s">
        <v>9287</v>
      </c>
      <c r="B21" s="128" cm="1">
        <f t="array" ref="B21">IF(ROW() &lt; ROW(INDEX(initialConditions[experiment_ID],ROWS(initialConditions[experiment_ID]))), COUNTIF(INDEX(initialConditions[experiment_ID],1):initialConditions[[#This Row],[experiment_ID]],initialConditions[[#This Row],[experiment_ID]]), "")</f>
        <v>1</v>
      </c>
      <c r="C21" s="127" t="s">
        <v>9316</v>
      </c>
      <c r="D21" s="127" t="s">
        <v>1438</v>
      </c>
      <c r="E21" s="106"/>
      <c r="F21" s="106"/>
      <c r="G21" s="106"/>
      <c r="H21" s="106"/>
      <c r="I21" s="106"/>
      <c r="J21" s="106"/>
      <c r="K21" s="106"/>
      <c r="L21" s="106"/>
      <c r="M21" s="106"/>
      <c r="N21" s="106"/>
      <c r="O21" s="106" t="s">
        <v>8660</v>
      </c>
    </row>
    <row r="22" spans="1:15" x14ac:dyDescent="0.25">
      <c r="A22" s="127" t="s">
        <v>9287</v>
      </c>
      <c r="B22" s="128" cm="1">
        <f t="array" ref="B22">IF(ROW() &lt; ROW(INDEX(initialConditions[experiment_ID],ROWS(initialConditions[experiment_ID]))), COUNTIF(INDEX(initialConditions[experiment_ID],1):initialConditions[[#This Row],[experiment_ID]],initialConditions[[#This Row],[experiment_ID]]), "")</f>
        <v>2</v>
      </c>
      <c r="C22" s="127" t="s">
        <v>9317</v>
      </c>
      <c r="D22" s="127" t="s">
        <v>1438</v>
      </c>
      <c r="E22" s="106"/>
      <c r="F22" s="106">
        <v>40</v>
      </c>
      <c r="G22" s="106"/>
      <c r="H22" s="106"/>
      <c r="I22" s="106"/>
      <c r="J22" s="106"/>
      <c r="K22" s="106"/>
      <c r="L22" s="106"/>
      <c r="M22" s="106"/>
      <c r="N22" s="106"/>
      <c r="O22" s="106" t="s">
        <v>8661</v>
      </c>
    </row>
    <row r="23" spans="1:15" x14ac:dyDescent="0.25">
      <c r="A23" s="127" t="s">
        <v>9288</v>
      </c>
      <c r="B23" s="128" cm="1">
        <f t="array" ref="B23">IF(ROW() &lt; ROW(INDEX(initialConditions[experiment_ID],ROWS(initialConditions[experiment_ID]))), COUNTIF(INDEX(initialConditions[experiment_ID],1):initialConditions[[#This Row],[experiment_ID]],initialConditions[[#This Row],[experiment_ID]]), "")</f>
        <v>1</v>
      </c>
      <c r="C23" s="127" t="s">
        <v>9316</v>
      </c>
      <c r="D23" s="127" t="s">
        <v>1438</v>
      </c>
      <c r="E23" s="106"/>
      <c r="F23" s="106"/>
      <c r="G23" s="106"/>
      <c r="H23" s="106"/>
      <c r="I23" s="106"/>
      <c r="J23" s="106"/>
      <c r="K23" s="106"/>
      <c r="L23" s="106"/>
      <c r="M23" s="106"/>
      <c r="N23" s="106"/>
      <c r="O23" s="106" t="s">
        <v>8660</v>
      </c>
    </row>
    <row r="24" spans="1:15" x14ac:dyDescent="0.25">
      <c r="A24" s="127" t="s">
        <v>9288</v>
      </c>
      <c r="B24" s="128" cm="1">
        <f t="array" ref="B24">IF(ROW() &lt; ROW(INDEX(initialConditions[experiment_ID],ROWS(initialConditions[experiment_ID]))), COUNTIF(INDEX(initialConditions[experiment_ID],1):initialConditions[[#This Row],[experiment_ID]],initialConditions[[#This Row],[experiment_ID]]), "")</f>
        <v>2</v>
      </c>
      <c r="C24" s="127" t="s">
        <v>9317</v>
      </c>
      <c r="D24" s="127" t="s">
        <v>1438</v>
      </c>
      <c r="E24" s="106"/>
      <c r="F24" s="106">
        <v>40</v>
      </c>
      <c r="G24" s="106"/>
      <c r="H24" s="106"/>
      <c r="I24" s="106"/>
      <c r="J24" s="106"/>
      <c r="K24" s="106"/>
      <c r="L24" s="106"/>
      <c r="M24" s="106"/>
      <c r="N24" s="106"/>
      <c r="O24" s="106" t="s">
        <v>8661</v>
      </c>
    </row>
    <row r="25" spans="1:15" x14ac:dyDescent="0.25">
      <c r="A25" s="127" t="s">
        <v>9289</v>
      </c>
      <c r="B25" s="128" cm="1">
        <f t="array" ref="B25">IF(ROW() &lt; ROW(INDEX(initialConditions[experiment_ID],ROWS(initialConditions[experiment_ID]))), COUNTIF(INDEX(initialConditions[experiment_ID],1):initialConditions[[#This Row],[experiment_ID]],initialConditions[[#This Row],[experiment_ID]]), "")</f>
        <v>1</v>
      </c>
      <c r="C25" s="127" t="s">
        <v>9316</v>
      </c>
      <c r="D25" s="127" t="s">
        <v>1438</v>
      </c>
      <c r="E25" s="106"/>
      <c r="F25" s="106"/>
      <c r="G25" s="106"/>
      <c r="H25" s="106"/>
      <c r="I25" s="106"/>
      <c r="J25" s="106"/>
      <c r="K25" s="106"/>
      <c r="L25" s="106"/>
      <c r="M25" s="106"/>
      <c r="N25" s="106"/>
      <c r="O25" s="106" t="s">
        <v>8660</v>
      </c>
    </row>
    <row r="26" spans="1:15" x14ac:dyDescent="0.25">
      <c r="A26" s="127" t="s">
        <v>9289</v>
      </c>
      <c r="B26" s="128" cm="1">
        <f t="array" ref="B26">IF(ROW() &lt; ROW(INDEX(initialConditions[experiment_ID],ROWS(initialConditions[experiment_ID]))), COUNTIF(INDEX(initialConditions[experiment_ID],1):initialConditions[[#This Row],[experiment_ID]],initialConditions[[#This Row],[experiment_ID]]), "")</f>
        <v>2</v>
      </c>
      <c r="C26" s="127" t="s">
        <v>9317</v>
      </c>
      <c r="D26" s="127" t="s">
        <v>1438</v>
      </c>
      <c r="E26" s="106"/>
      <c r="F26" s="106">
        <v>40</v>
      </c>
      <c r="G26" s="106"/>
      <c r="H26" s="106"/>
      <c r="I26" s="106"/>
      <c r="J26" s="106"/>
      <c r="K26" s="106"/>
      <c r="L26" s="106"/>
      <c r="M26" s="106"/>
      <c r="N26" s="106"/>
      <c r="O26" s="106" t="s">
        <v>8661</v>
      </c>
    </row>
    <row r="27" spans="1:15" x14ac:dyDescent="0.25">
      <c r="A27" s="127" t="s">
        <v>9290</v>
      </c>
      <c r="B27" s="128" cm="1">
        <f t="array" ref="B27">IF(ROW() &lt; ROW(INDEX(initialConditions[experiment_ID],ROWS(initialConditions[experiment_ID]))), COUNTIF(INDEX(initialConditions[experiment_ID],1):initialConditions[[#This Row],[experiment_ID]],initialConditions[[#This Row],[experiment_ID]]), "")</f>
        <v>1</v>
      </c>
      <c r="C27" s="127" t="s">
        <v>9316</v>
      </c>
      <c r="D27" s="127" t="s">
        <v>1438</v>
      </c>
      <c r="E27" s="106"/>
      <c r="F27" s="106"/>
      <c r="G27" s="106"/>
      <c r="H27" s="106"/>
      <c r="I27" s="106"/>
      <c r="J27" s="106"/>
      <c r="K27" s="106"/>
      <c r="L27" s="106"/>
      <c r="M27" s="106"/>
      <c r="N27" s="106"/>
      <c r="O27" s="106" t="s">
        <v>8660</v>
      </c>
    </row>
    <row r="28" spans="1:15" x14ac:dyDescent="0.25">
      <c r="A28" s="127" t="s">
        <v>9290</v>
      </c>
      <c r="B28" s="128" cm="1">
        <f t="array" ref="B28">IF(ROW() &lt; ROW(INDEX(initialConditions[experiment_ID],ROWS(initialConditions[experiment_ID]))), COUNTIF(INDEX(initialConditions[experiment_ID],1):initialConditions[[#This Row],[experiment_ID]],initialConditions[[#This Row],[experiment_ID]]), "")</f>
        <v>2</v>
      </c>
      <c r="C28" s="127" t="s">
        <v>9317</v>
      </c>
      <c r="D28" s="127" t="s">
        <v>1438</v>
      </c>
      <c r="E28" s="106"/>
      <c r="F28" s="106">
        <v>40</v>
      </c>
      <c r="G28" s="106"/>
      <c r="H28" s="106"/>
      <c r="I28" s="106"/>
      <c r="J28" s="106"/>
      <c r="K28" s="106"/>
      <c r="L28" s="106"/>
      <c r="M28" s="106"/>
      <c r="N28" s="106"/>
      <c r="O28" s="106" t="s">
        <v>8661</v>
      </c>
    </row>
    <row r="29" spans="1:15" x14ac:dyDescent="0.25">
      <c r="A29" s="127" t="s">
        <v>9291</v>
      </c>
      <c r="B29" s="128" cm="1">
        <f t="array" ref="B29">IF(ROW() &lt; ROW(INDEX(initialConditions[experiment_ID],ROWS(initialConditions[experiment_ID]))), COUNTIF(INDEX(initialConditions[experiment_ID],1):initialConditions[[#This Row],[experiment_ID]],initialConditions[[#This Row],[experiment_ID]]), "")</f>
        <v>1</v>
      </c>
      <c r="C29" s="127" t="s">
        <v>9316</v>
      </c>
      <c r="D29" s="127" t="s">
        <v>1438</v>
      </c>
      <c r="E29" s="106"/>
      <c r="F29" s="106"/>
      <c r="G29" s="106"/>
      <c r="H29" s="106"/>
      <c r="I29" s="106"/>
      <c r="J29" s="106"/>
      <c r="K29" s="106"/>
      <c r="L29" s="106"/>
      <c r="M29" s="106"/>
      <c r="N29" s="106"/>
      <c r="O29" s="106" t="s">
        <v>8660</v>
      </c>
    </row>
    <row r="30" spans="1:15" x14ac:dyDescent="0.25">
      <c r="A30" s="127" t="s">
        <v>9291</v>
      </c>
      <c r="B30" s="128" cm="1">
        <f t="array" ref="B30">IF(ROW() &lt; ROW(INDEX(initialConditions[experiment_ID],ROWS(initialConditions[experiment_ID]))), COUNTIF(INDEX(initialConditions[experiment_ID],1):initialConditions[[#This Row],[experiment_ID]],initialConditions[[#This Row],[experiment_ID]]), "")</f>
        <v>2</v>
      </c>
      <c r="C30" s="127" t="s">
        <v>9317</v>
      </c>
      <c r="D30" s="127" t="s">
        <v>1438</v>
      </c>
      <c r="E30" s="106"/>
      <c r="F30" s="106">
        <v>40</v>
      </c>
      <c r="G30" s="106"/>
      <c r="H30" s="106"/>
      <c r="I30" s="106"/>
      <c r="J30" s="106"/>
      <c r="K30" s="106"/>
      <c r="L30" s="106"/>
      <c r="M30" s="106"/>
      <c r="N30" s="106"/>
      <c r="O30" s="106" t="s">
        <v>8661</v>
      </c>
    </row>
    <row r="31" spans="1:15" x14ac:dyDescent="0.25">
      <c r="A31" s="127" t="s">
        <v>9292</v>
      </c>
      <c r="B31" s="128" cm="1">
        <f t="array" ref="B31">IF(ROW() &lt; ROW(INDEX(initialConditions[experiment_ID],ROWS(initialConditions[experiment_ID]))), COUNTIF(INDEX(initialConditions[experiment_ID],1):initialConditions[[#This Row],[experiment_ID]],initialConditions[[#This Row],[experiment_ID]]), "")</f>
        <v>1</v>
      </c>
      <c r="C31" s="127" t="s">
        <v>9316</v>
      </c>
      <c r="D31" s="127" t="s">
        <v>1438</v>
      </c>
      <c r="E31" s="106"/>
      <c r="F31" s="106"/>
      <c r="G31" s="106"/>
      <c r="H31" s="106"/>
      <c r="I31" s="106"/>
      <c r="J31" s="106"/>
      <c r="K31" s="106"/>
      <c r="L31" s="106"/>
      <c r="M31" s="106"/>
      <c r="N31" s="106"/>
      <c r="O31" s="106" t="s">
        <v>8660</v>
      </c>
    </row>
    <row r="32" spans="1:15" x14ac:dyDescent="0.25">
      <c r="A32" s="127" t="s">
        <v>9292</v>
      </c>
      <c r="B32" s="128" cm="1">
        <f t="array" ref="B32">IF(ROW() &lt; ROW(INDEX(initialConditions[experiment_ID],ROWS(initialConditions[experiment_ID]))), COUNTIF(INDEX(initialConditions[experiment_ID],1):initialConditions[[#This Row],[experiment_ID]],initialConditions[[#This Row],[experiment_ID]]), "")</f>
        <v>2</v>
      </c>
      <c r="C32" s="127" t="s">
        <v>9317</v>
      </c>
      <c r="D32" s="127" t="s">
        <v>1438</v>
      </c>
      <c r="E32" s="106"/>
      <c r="F32" s="106">
        <v>40</v>
      </c>
      <c r="G32" s="106"/>
      <c r="H32" s="106"/>
      <c r="I32" s="106"/>
      <c r="J32" s="106"/>
      <c r="K32" s="106"/>
      <c r="L32" s="106"/>
      <c r="M32" s="106"/>
      <c r="N32" s="106"/>
      <c r="O32" s="106" t="s">
        <v>8661</v>
      </c>
    </row>
    <row r="33" spans="1:15" x14ac:dyDescent="0.25">
      <c r="A33" s="127" t="s">
        <v>9293</v>
      </c>
      <c r="B33" s="128" cm="1">
        <f t="array" ref="B33">IF(ROW() &lt; ROW(INDEX(initialConditions[experiment_ID],ROWS(initialConditions[experiment_ID]))), COUNTIF(INDEX(initialConditions[experiment_ID],1):initialConditions[[#This Row],[experiment_ID]],initialConditions[[#This Row],[experiment_ID]]), "")</f>
        <v>1</v>
      </c>
      <c r="C33" s="127" t="s">
        <v>9316</v>
      </c>
      <c r="D33" s="127" t="s">
        <v>1438</v>
      </c>
      <c r="E33" s="106"/>
      <c r="F33" s="106"/>
      <c r="G33" s="106"/>
      <c r="H33" s="106"/>
      <c r="I33" s="106"/>
      <c r="J33" s="106"/>
      <c r="K33" s="106"/>
      <c r="L33" s="106"/>
      <c r="M33" s="106"/>
      <c r="N33" s="106"/>
      <c r="O33" s="106" t="s">
        <v>8660</v>
      </c>
    </row>
    <row r="34" spans="1:15" x14ac:dyDescent="0.25">
      <c r="A34" s="127" t="s">
        <v>9293</v>
      </c>
      <c r="B34" s="128" cm="1">
        <f t="array" ref="B34">IF(ROW() &lt; ROW(INDEX(initialConditions[experiment_ID],ROWS(initialConditions[experiment_ID]))), COUNTIF(INDEX(initialConditions[experiment_ID],1):initialConditions[[#This Row],[experiment_ID]],initialConditions[[#This Row],[experiment_ID]]), "")</f>
        <v>2</v>
      </c>
      <c r="C34" s="127" t="s">
        <v>9317</v>
      </c>
      <c r="D34" s="127" t="s">
        <v>1438</v>
      </c>
      <c r="E34" s="106"/>
      <c r="F34" s="106">
        <v>40</v>
      </c>
      <c r="G34" s="106"/>
      <c r="H34" s="106"/>
      <c r="I34" s="106"/>
      <c r="J34" s="106"/>
      <c r="K34" s="106"/>
      <c r="L34" s="106"/>
      <c r="M34" s="106"/>
      <c r="N34" s="106"/>
      <c r="O34" s="106" t="s">
        <v>8661</v>
      </c>
    </row>
    <row r="35" spans="1:15" x14ac:dyDescent="0.25">
      <c r="A35" s="127" t="s">
        <v>9294</v>
      </c>
      <c r="B35" s="128" cm="1">
        <f t="array" ref="B35">IF(ROW() &lt; ROW(INDEX(initialConditions[experiment_ID],ROWS(initialConditions[experiment_ID]))), COUNTIF(INDEX(initialConditions[experiment_ID],1):initialConditions[[#This Row],[experiment_ID]],initialConditions[[#This Row],[experiment_ID]]), "")</f>
        <v>1</v>
      </c>
      <c r="C35" s="127" t="s">
        <v>9316</v>
      </c>
      <c r="D35" s="127" t="s">
        <v>1438</v>
      </c>
      <c r="E35" s="106"/>
      <c r="F35" s="106"/>
      <c r="G35" s="106"/>
      <c r="H35" s="106"/>
      <c r="I35" s="106"/>
      <c r="J35" s="106"/>
      <c r="K35" s="106"/>
      <c r="L35" s="106"/>
      <c r="M35" s="106"/>
      <c r="N35" s="106"/>
      <c r="O35" s="106" t="s">
        <v>8660</v>
      </c>
    </row>
    <row r="36" spans="1:15" x14ac:dyDescent="0.25">
      <c r="A36" s="127" t="s">
        <v>9294</v>
      </c>
      <c r="B36" s="128" cm="1">
        <f t="array" ref="B36">IF(ROW() &lt; ROW(INDEX(initialConditions[experiment_ID],ROWS(initialConditions[experiment_ID]))), COUNTIF(INDEX(initialConditions[experiment_ID],1):initialConditions[[#This Row],[experiment_ID]],initialConditions[[#This Row],[experiment_ID]]), "")</f>
        <v>2</v>
      </c>
      <c r="C36" s="127" t="s">
        <v>9317</v>
      </c>
      <c r="D36" s="127" t="s">
        <v>1438</v>
      </c>
      <c r="E36" s="106"/>
      <c r="F36" s="106">
        <v>40</v>
      </c>
      <c r="G36" s="106"/>
      <c r="H36" s="106"/>
      <c r="I36" s="106"/>
      <c r="J36" s="106"/>
      <c r="K36" s="106"/>
      <c r="L36" s="106"/>
      <c r="M36" s="106"/>
      <c r="N36" s="106"/>
      <c r="O36" s="106" t="s">
        <v>8661</v>
      </c>
    </row>
    <row r="37" spans="1:15" x14ac:dyDescent="0.25">
      <c r="A37" s="127" t="s">
        <v>9295</v>
      </c>
      <c r="B37" s="128" cm="1">
        <f t="array" ref="B37">IF(ROW() &lt; ROW(INDEX(initialConditions[experiment_ID],ROWS(initialConditions[experiment_ID]))), COUNTIF(INDEX(initialConditions[experiment_ID],1):initialConditions[[#This Row],[experiment_ID]],initialConditions[[#This Row],[experiment_ID]]), "")</f>
        <v>1</v>
      </c>
      <c r="C37" s="127" t="s">
        <v>9316</v>
      </c>
      <c r="D37" s="127" t="s">
        <v>1438</v>
      </c>
      <c r="E37" s="106"/>
      <c r="F37" s="106"/>
      <c r="G37" s="106"/>
      <c r="H37" s="106"/>
      <c r="I37" s="106"/>
      <c r="J37" s="106"/>
      <c r="K37" s="106"/>
      <c r="L37" s="106"/>
      <c r="M37" s="106"/>
      <c r="N37" s="106"/>
      <c r="O37" s="106" t="s">
        <v>8660</v>
      </c>
    </row>
    <row r="38" spans="1:15" x14ac:dyDescent="0.25">
      <c r="A38" s="127" t="s">
        <v>9295</v>
      </c>
      <c r="B38" s="128" cm="1">
        <f t="array" ref="B38">IF(ROW() &lt; ROW(INDEX(initialConditions[experiment_ID],ROWS(initialConditions[experiment_ID]))), COUNTIF(INDEX(initialConditions[experiment_ID],1):initialConditions[[#This Row],[experiment_ID]],initialConditions[[#This Row],[experiment_ID]]), "")</f>
        <v>2</v>
      </c>
      <c r="C38" s="127" t="s">
        <v>9317</v>
      </c>
      <c r="D38" s="127" t="s">
        <v>1438</v>
      </c>
      <c r="E38" s="106"/>
      <c r="F38" s="106">
        <v>40</v>
      </c>
      <c r="G38" s="106"/>
      <c r="H38" s="106"/>
      <c r="I38" s="106"/>
      <c r="J38" s="106"/>
      <c r="K38" s="106"/>
      <c r="L38" s="106"/>
      <c r="M38" s="106"/>
      <c r="N38" s="106"/>
      <c r="O38" s="106" t="s">
        <v>8661</v>
      </c>
    </row>
    <row r="39" spans="1:15" x14ac:dyDescent="0.25">
      <c r="A39" s="127" t="s">
        <v>9296</v>
      </c>
      <c r="B39" s="128" cm="1">
        <f t="array" ref="B39">IF(ROW() &lt; ROW(INDEX(initialConditions[experiment_ID],ROWS(initialConditions[experiment_ID]))), COUNTIF(INDEX(initialConditions[experiment_ID],1):initialConditions[[#This Row],[experiment_ID]],initialConditions[[#This Row],[experiment_ID]]), "")</f>
        <v>1</v>
      </c>
      <c r="C39" s="127" t="s">
        <v>9316</v>
      </c>
      <c r="D39" s="127" t="s">
        <v>1438</v>
      </c>
      <c r="E39" s="106"/>
      <c r="F39" s="106"/>
      <c r="G39" s="106"/>
      <c r="H39" s="106"/>
      <c r="I39" s="106"/>
      <c r="J39" s="106"/>
      <c r="K39" s="106"/>
      <c r="L39" s="106"/>
      <c r="M39" s="106"/>
      <c r="N39" s="106"/>
      <c r="O39" s="106" t="s">
        <v>8660</v>
      </c>
    </row>
    <row r="40" spans="1:15" x14ac:dyDescent="0.25">
      <c r="A40" s="127" t="s">
        <v>9296</v>
      </c>
      <c r="B40" s="128" cm="1">
        <f t="array" ref="B40">IF(ROW() &lt; ROW(INDEX(initialConditions[experiment_ID],ROWS(initialConditions[experiment_ID]))), COUNTIF(INDEX(initialConditions[experiment_ID],1):initialConditions[[#This Row],[experiment_ID]],initialConditions[[#This Row],[experiment_ID]]), "")</f>
        <v>2</v>
      </c>
      <c r="C40" s="127" t="s">
        <v>9317</v>
      </c>
      <c r="D40" s="127" t="s">
        <v>1438</v>
      </c>
      <c r="E40" s="106"/>
      <c r="F40" s="106">
        <v>40</v>
      </c>
      <c r="G40" s="106"/>
      <c r="H40" s="106"/>
      <c r="I40" s="106"/>
      <c r="J40" s="106"/>
      <c r="K40" s="106"/>
      <c r="L40" s="106"/>
      <c r="M40" s="106"/>
      <c r="N40" s="106"/>
      <c r="O40" s="106" t="s">
        <v>8661</v>
      </c>
    </row>
    <row r="41" spans="1:15" x14ac:dyDescent="0.25">
      <c r="A41" s="127" t="s">
        <v>9297</v>
      </c>
      <c r="B41" s="128" cm="1">
        <f t="array" ref="B41">IF(ROW() &lt; ROW(INDEX(initialConditions[experiment_ID],ROWS(initialConditions[experiment_ID]))), COUNTIF(INDEX(initialConditions[experiment_ID],1):initialConditions[[#This Row],[experiment_ID]],initialConditions[[#This Row],[experiment_ID]]), "")</f>
        <v>1</v>
      </c>
      <c r="C41" s="127" t="s">
        <v>9316</v>
      </c>
      <c r="D41" s="127" t="s">
        <v>1438</v>
      </c>
      <c r="E41" s="106"/>
      <c r="F41" s="106"/>
      <c r="G41" s="106"/>
      <c r="H41" s="106"/>
      <c r="I41" s="106"/>
      <c r="J41" s="106"/>
      <c r="K41" s="106"/>
      <c r="L41" s="106"/>
      <c r="M41" s="106"/>
      <c r="N41" s="106"/>
      <c r="O41" s="106" t="s">
        <v>8660</v>
      </c>
    </row>
    <row r="42" spans="1:15" x14ac:dyDescent="0.25">
      <c r="A42" s="127" t="s">
        <v>9297</v>
      </c>
      <c r="B42" s="128" cm="1">
        <f t="array" ref="B42">IF(ROW() &lt; ROW(INDEX(initialConditions[experiment_ID],ROWS(initialConditions[experiment_ID]))), COUNTIF(INDEX(initialConditions[experiment_ID],1):initialConditions[[#This Row],[experiment_ID]],initialConditions[[#This Row],[experiment_ID]]), "")</f>
        <v>2</v>
      </c>
      <c r="C42" s="127" t="s">
        <v>9317</v>
      </c>
      <c r="D42" s="127" t="s">
        <v>1438</v>
      </c>
      <c r="E42" s="106"/>
      <c r="F42" s="106">
        <v>40</v>
      </c>
      <c r="G42" s="106"/>
      <c r="H42" s="106"/>
      <c r="I42" s="106"/>
      <c r="J42" s="106"/>
      <c r="K42" s="106"/>
      <c r="L42" s="106"/>
      <c r="M42" s="106"/>
      <c r="N42" s="106"/>
      <c r="O42" s="106" t="s">
        <v>8661</v>
      </c>
    </row>
    <row r="43" spans="1:15" x14ac:dyDescent="0.25">
      <c r="A43" s="127" t="s">
        <v>9298</v>
      </c>
      <c r="B43" s="128" cm="1">
        <f t="array" ref="B43">IF(ROW() &lt; ROW(INDEX(initialConditions[experiment_ID],ROWS(initialConditions[experiment_ID]))), COUNTIF(INDEX(initialConditions[experiment_ID],1):initialConditions[[#This Row],[experiment_ID]],initialConditions[[#This Row],[experiment_ID]]), "")</f>
        <v>1</v>
      </c>
      <c r="C43" s="127" t="s">
        <v>9316</v>
      </c>
      <c r="D43" s="127" t="s">
        <v>1438</v>
      </c>
      <c r="E43" s="106"/>
      <c r="F43" s="106"/>
      <c r="G43" s="106"/>
      <c r="H43" s="106"/>
      <c r="I43" s="106"/>
      <c r="J43" s="106"/>
      <c r="K43" s="106"/>
      <c r="L43" s="106"/>
      <c r="M43" s="106"/>
      <c r="N43" s="106"/>
      <c r="O43" s="106" t="s">
        <v>8660</v>
      </c>
    </row>
    <row r="44" spans="1:15" x14ac:dyDescent="0.25">
      <c r="A44" s="127" t="s">
        <v>9298</v>
      </c>
      <c r="B44" s="128" cm="1">
        <f t="array" ref="B44">IF(ROW() &lt; ROW(INDEX(initialConditions[experiment_ID],ROWS(initialConditions[experiment_ID]))), COUNTIF(INDEX(initialConditions[experiment_ID],1):initialConditions[[#This Row],[experiment_ID]],initialConditions[[#This Row],[experiment_ID]]), "")</f>
        <v>2</v>
      </c>
      <c r="C44" s="127" t="s">
        <v>9317</v>
      </c>
      <c r="D44" s="127" t="s">
        <v>1438</v>
      </c>
      <c r="E44" s="106"/>
      <c r="F44" s="106">
        <v>40</v>
      </c>
      <c r="G44" s="106"/>
      <c r="H44" s="106"/>
      <c r="I44" s="106"/>
      <c r="J44" s="106"/>
      <c r="K44" s="106"/>
      <c r="L44" s="106"/>
      <c r="M44" s="106"/>
      <c r="N44" s="106"/>
      <c r="O44" s="106" t="s">
        <v>8661</v>
      </c>
    </row>
    <row r="45" spans="1:15" x14ac:dyDescent="0.25">
      <c r="A45" s="127" t="s">
        <v>9299</v>
      </c>
      <c r="B45" s="128" cm="1">
        <f t="array" ref="B45">IF(ROW() &lt; ROW(INDEX(initialConditions[experiment_ID],ROWS(initialConditions[experiment_ID]))), COUNTIF(INDEX(initialConditions[experiment_ID],1):initialConditions[[#This Row],[experiment_ID]],initialConditions[[#This Row],[experiment_ID]]), "")</f>
        <v>1</v>
      </c>
      <c r="C45" s="127" t="s">
        <v>9316</v>
      </c>
      <c r="D45" s="127" t="s">
        <v>1438</v>
      </c>
      <c r="E45" s="106"/>
      <c r="F45" s="106"/>
      <c r="G45" s="106"/>
      <c r="H45" s="106"/>
      <c r="I45" s="106"/>
      <c r="J45" s="106"/>
      <c r="K45" s="106"/>
      <c r="L45" s="106"/>
      <c r="M45" s="106"/>
      <c r="N45" s="106"/>
      <c r="O45" s="106" t="s">
        <v>8660</v>
      </c>
    </row>
    <row r="46" spans="1:15" x14ac:dyDescent="0.25">
      <c r="A46" s="127" t="s">
        <v>9299</v>
      </c>
      <c r="B46" s="128" cm="1">
        <f t="array" ref="B46">IF(ROW() &lt; ROW(INDEX(initialConditions[experiment_ID],ROWS(initialConditions[experiment_ID]))), COUNTIF(INDEX(initialConditions[experiment_ID],1):initialConditions[[#This Row],[experiment_ID]],initialConditions[[#This Row],[experiment_ID]]), "")</f>
        <v>2</v>
      </c>
      <c r="C46" s="127" t="s">
        <v>9317</v>
      </c>
      <c r="D46" s="127" t="s">
        <v>1438</v>
      </c>
      <c r="E46" s="106"/>
      <c r="F46" s="106">
        <v>40</v>
      </c>
      <c r="G46" s="106"/>
      <c r="H46" s="106"/>
      <c r="I46" s="106"/>
      <c r="J46" s="106"/>
      <c r="K46" s="106"/>
      <c r="L46" s="106"/>
      <c r="M46" s="106"/>
      <c r="N46" s="106"/>
      <c r="O46" s="106" t="s">
        <v>8661</v>
      </c>
    </row>
    <row r="47" spans="1:15" x14ac:dyDescent="0.25">
      <c r="A47" s="127" t="s">
        <v>9300</v>
      </c>
      <c r="B47" s="128" cm="1">
        <f t="array" ref="B47">IF(ROW() &lt; ROW(INDEX(initialConditions[experiment_ID],ROWS(initialConditions[experiment_ID]))), COUNTIF(INDEX(initialConditions[experiment_ID],1):initialConditions[[#This Row],[experiment_ID]],initialConditions[[#This Row],[experiment_ID]]), "")</f>
        <v>1</v>
      </c>
      <c r="C47" s="127" t="s">
        <v>9316</v>
      </c>
      <c r="D47" s="127" t="s">
        <v>1438</v>
      </c>
      <c r="E47" s="106"/>
      <c r="F47" s="106"/>
      <c r="G47" s="106"/>
      <c r="H47" s="106"/>
      <c r="I47" s="106"/>
      <c r="J47" s="106"/>
      <c r="K47" s="106"/>
      <c r="L47" s="106"/>
      <c r="M47" s="106"/>
      <c r="N47" s="106"/>
      <c r="O47" s="106" t="s">
        <v>8660</v>
      </c>
    </row>
    <row r="48" spans="1:15" x14ac:dyDescent="0.25">
      <c r="A48" s="127" t="s">
        <v>9300</v>
      </c>
      <c r="B48" s="128" cm="1">
        <f t="array" ref="B48">IF(ROW() &lt; ROW(INDEX(initialConditions[experiment_ID],ROWS(initialConditions[experiment_ID]))), COUNTIF(INDEX(initialConditions[experiment_ID],1):initialConditions[[#This Row],[experiment_ID]],initialConditions[[#This Row],[experiment_ID]]), "")</f>
        <v>2</v>
      </c>
      <c r="C48" s="127" t="s">
        <v>9317</v>
      </c>
      <c r="D48" s="127" t="s">
        <v>1438</v>
      </c>
      <c r="E48" s="106"/>
      <c r="F48" s="106">
        <v>40</v>
      </c>
      <c r="G48" s="106"/>
      <c r="H48" s="106"/>
      <c r="I48" s="106"/>
      <c r="J48" s="106"/>
      <c r="K48" s="106"/>
      <c r="L48" s="106"/>
      <c r="M48" s="106"/>
      <c r="N48" s="106"/>
      <c r="O48" s="106" t="s">
        <v>8661</v>
      </c>
    </row>
    <row r="49" spans="1:15" x14ac:dyDescent="0.25">
      <c r="A49" s="127" t="s">
        <v>9301</v>
      </c>
      <c r="B49" s="128" cm="1">
        <f t="array" ref="B49">IF(ROW() &lt; ROW(INDEX(initialConditions[experiment_ID],ROWS(initialConditions[experiment_ID]))), COUNTIF(INDEX(initialConditions[experiment_ID],1):initialConditions[[#This Row],[experiment_ID]],initialConditions[[#This Row],[experiment_ID]]), "")</f>
        <v>1</v>
      </c>
      <c r="C49" s="127" t="s">
        <v>9316</v>
      </c>
      <c r="D49" s="127" t="s">
        <v>1438</v>
      </c>
      <c r="E49" s="106"/>
      <c r="F49" s="106"/>
      <c r="G49" s="106"/>
      <c r="H49" s="106"/>
      <c r="I49" s="106"/>
      <c r="J49" s="106"/>
      <c r="K49" s="106"/>
      <c r="L49" s="106"/>
      <c r="M49" s="106"/>
      <c r="N49" s="106"/>
      <c r="O49" s="106" t="s">
        <v>8660</v>
      </c>
    </row>
    <row r="50" spans="1:15" x14ac:dyDescent="0.25">
      <c r="A50" s="127" t="s">
        <v>9301</v>
      </c>
      <c r="B50" s="128" cm="1">
        <f t="array" ref="B50">IF(ROW() &lt; ROW(INDEX(initialConditions[experiment_ID],ROWS(initialConditions[experiment_ID]))), COUNTIF(INDEX(initialConditions[experiment_ID],1):initialConditions[[#This Row],[experiment_ID]],initialConditions[[#This Row],[experiment_ID]]), "")</f>
        <v>2</v>
      </c>
      <c r="C50" s="127" t="s">
        <v>9317</v>
      </c>
      <c r="D50" s="127" t="s">
        <v>1438</v>
      </c>
      <c r="E50" s="106"/>
      <c r="F50" s="106">
        <v>40</v>
      </c>
      <c r="G50" s="106"/>
      <c r="H50" s="106"/>
      <c r="I50" s="106"/>
      <c r="J50" s="106"/>
      <c r="K50" s="106"/>
      <c r="L50" s="106"/>
      <c r="M50" s="106"/>
      <c r="N50" s="106"/>
      <c r="O50" s="106" t="s">
        <v>8661</v>
      </c>
    </row>
    <row r="51" spans="1:15" x14ac:dyDescent="0.25">
      <c r="A51" s="127" t="s">
        <v>9302</v>
      </c>
      <c r="B51" s="128" cm="1">
        <f t="array" ref="B51">IF(ROW() &lt; ROW(INDEX(initialConditions[experiment_ID],ROWS(initialConditions[experiment_ID]))), COUNTIF(INDEX(initialConditions[experiment_ID],1):initialConditions[[#This Row],[experiment_ID]],initialConditions[[#This Row],[experiment_ID]]), "")</f>
        <v>1</v>
      </c>
      <c r="C51" s="127" t="s">
        <v>9316</v>
      </c>
      <c r="D51" s="127" t="s">
        <v>1438</v>
      </c>
      <c r="E51" s="106"/>
      <c r="F51" s="106"/>
      <c r="G51" s="106"/>
      <c r="H51" s="106"/>
      <c r="I51" s="106"/>
      <c r="J51" s="106"/>
      <c r="K51" s="106"/>
      <c r="L51" s="106"/>
      <c r="M51" s="106"/>
      <c r="N51" s="106"/>
      <c r="O51" s="106" t="s">
        <v>8660</v>
      </c>
    </row>
    <row r="52" spans="1:15" x14ac:dyDescent="0.25">
      <c r="A52" s="127" t="s">
        <v>9302</v>
      </c>
      <c r="B52" s="128" cm="1">
        <f t="array" ref="B52">IF(ROW() &lt; ROW(INDEX(initialConditions[experiment_ID],ROWS(initialConditions[experiment_ID]))), COUNTIF(INDEX(initialConditions[experiment_ID],1):initialConditions[[#This Row],[experiment_ID]],initialConditions[[#This Row],[experiment_ID]]), "")</f>
        <v>2</v>
      </c>
      <c r="C52" s="127" t="s">
        <v>9317</v>
      </c>
      <c r="D52" s="127" t="s">
        <v>1438</v>
      </c>
      <c r="E52" s="106"/>
      <c r="F52" s="106">
        <v>40</v>
      </c>
      <c r="G52" s="106"/>
      <c r="H52" s="106"/>
      <c r="I52" s="106"/>
      <c r="J52" s="106"/>
      <c r="K52" s="106"/>
      <c r="L52" s="106"/>
      <c r="M52" s="106"/>
      <c r="N52" s="106"/>
      <c r="O52" s="106" t="s">
        <v>8661</v>
      </c>
    </row>
    <row r="53" spans="1:15" x14ac:dyDescent="0.25">
      <c r="A53" s="127" t="s">
        <v>9303</v>
      </c>
      <c r="B53" s="128" cm="1">
        <f t="array" ref="B53">IF(ROW() &lt; ROW(INDEX(initialConditions[experiment_ID],ROWS(initialConditions[experiment_ID]))), COUNTIF(INDEX(initialConditions[experiment_ID],1):initialConditions[[#This Row],[experiment_ID]],initialConditions[[#This Row],[experiment_ID]]), "")</f>
        <v>1</v>
      </c>
      <c r="C53" s="127" t="s">
        <v>9316</v>
      </c>
      <c r="D53" s="127" t="s">
        <v>1438</v>
      </c>
      <c r="E53" s="106"/>
      <c r="F53" s="106"/>
      <c r="G53" s="106"/>
      <c r="H53" s="106"/>
      <c r="I53" s="106"/>
      <c r="J53" s="106"/>
      <c r="K53" s="106"/>
      <c r="L53" s="106"/>
      <c r="M53" s="106"/>
      <c r="N53" s="106"/>
      <c r="O53" s="106" t="s">
        <v>8660</v>
      </c>
    </row>
    <row r="54" spans="1:15" x14ac:dyDescent="0.25">
      <c r="A54" s="127" t="s">
        <v>9303</v>
      </c>
      <c r="B54" s="128" cm="1">
        <f t="array" ref="B54">IF(ROW() &lt; ROW(INDEX(initialConditions[experiment_ID],ROWS(initialConditions[experiment_ID]))), COUNTIF(INDEX(initialConditions[experiment_ID],1):initialConditions[[#This Row],[experiment_ID]],initialConditions[[#This Row],[experiment_ID]]), "")</f>
        <v>2</v>
      </c>
      <c r="C54" s="127" t="s">
        <v>9317</v>
      </c>
      <c r="D54" s="127" t="s">
        <v>1438</v>
      </c>
      <c r="E54" s="106"/>
      <c r="F54" s="106">
        <v>40</v>
      </c>
      <c r="G54" s="106"/>
      <c r="H54" s="106"/>
      <c r="I54" s="106"/>
      <c r="J54" s="106"/>
      <c r="K54" s="106"/>
      <c r="L54" s="106"/>
      <c r="M54" s="106"/>
      <c r="N54" s="106"/>
      <c r="O54" s="106" t="s">
        <v>8661</v>
      </c>
    </row>
    <row r="55" spans="1:15" x14ac:dyDescent="0.25">
      <c r="A55" s="127" t="s">
        <v>9304</v>
      </c>
      <c r="B55" s="128" cm="1">
        <f t="array" ref="B55">IF(ROW() &lt; ROW(INDEX(initialConditions[experiment_ID],ROWS(initialConditions[experiment_ID]))), COUNTIF(INDEX(initialConditions[experiment_ID],1):initialConditions[[#This Row],[experiment_ID]],initialConditions[[#This Row],[experiment_ID]]), "")</f>
        <v>1</v>
      </c>
      <c r="C55" s="127" t="s">
        <v>9316</v>
      </c>
      <c r="D55" s="127" t="s">
        <v>1438</v>
      </c>
      <c r="E55" s="106"/>
      <c r="F55" s="106"/>
      <c r="G55" s="106"/>
      <c r="H55" s="106"/>
      <c r="I55" s="106"/>
      <c r="J55" s="106"/>
      <c r="K55" s="106"/>
      <c r="L55" s="106"/>
      <c r="M55" s="106"/>
      <c r="N55" s="106"/>
      <c r="O55" s="106" t="s">
        <v>8660</v>
      </c>
    </row>
    <row r="56" spans="1:15" x14ac:dyDescent="0.25">
      <c r="A56" s="127" t="s">
        <v>9304</v>
      </c>
      <c r="B56" s="128" cm="1">
        <f t="array" ref="B56">IF(ROW() &lt; ROW(INDEX(initialConditions[experiment_ID],ROWS(initialConditions[experiment_ID]))), COUNTIF(INDEX(initialConditions[experiment_ID],1):initialConditions[[#This Row],[experiment_ID]],initialConditions[[#This Row],[experiment_ID]]), "")</f>
        <v>2</v>
      </c>
      <c r="C56" s="127" t="s">
        <v>9317</v>
      </c>
      <c r="D56" s="127" t="s">
        <v>1438</v>
      </c>
      <c r="E56" s="106"/>
      <c r="F56" s="106">
        <v>40</v>
      </c>
      <c r="G56" s="106"/>
      <c r="H56" s="106"/>
      <c r="I56" s="106"/>
      <c r="J56" s="106"/>
      <c r="K56" s="106"/>
      <c r="L56" s="106"/>
      <c r="M56" s="106"/>
      <c r="N56" s="106"/>
      <c r="O56" s="106" t="s">
        <v>8661</v>
      </c>
    </row>
    <row r="57" spans="1:15" x14ac:dyDescent="0.25">
      <c r="A57" s="127" t="s">
        <v>9305</v>
      </c>
      <c r="B57" s="128" cm="1">
        <f t="array" ref="B57">IF(ROW() &lt; ROW(INDEX(initialConditions[experiment_ID],ROWS(initialConditions[experiment_ID]))), COUNTIF(INDEX(initialConditions[experiment_ID],1):initialConditions[[#This Row],[experiment_ID]],initialConditions[[#This Row],[experiment_ID]]), "")</f>
        <v>1</v>
      </c>
      <c r="C57" s="127" t="s">
        <v>9316</v>
      </c>
      <c r="D57" s="127" t="s">
        <v>1438</v>
      </c>
      <c r="E57" s="106"/>
      <c r="F57" s="106"/>
      <c r="G57" s="106"/>
      <c r="H57" s="106"/>
      <c r="I57" s="106"/>
      <c r="J57" s="106"/>
      <c r="K57" s="106"/>
      <c r="L57" s="106"/>
      <c r="M57" s="106"/>
      <c r="N57" s="106"/>
      <c r="O57" s="106" t="s">
        <v>8660</v>
      </c>
    </row>
    <row r="58" spans="1:15" x14ac:dyDescent="0.25">
      <c r="A58" s="127" t="s">
        <v>9305</v>
      </c>
      <c r="B58" s="128" cm="1">
        <f t="array" ref="B58">IF(ROW() &lt; ROW(INDEX(initialConditions[experiment_ID],ROWS(initialConditions[experiment_ID]))), COUNTIF(INDEX(initialConditions[experiment_ID],1):initialConditions[[#This Row],[experiment_ID]],initialConditions[[#This Row],[experiment_ID]]), "")</f>
        <v>2</v>
      </c>
      <c r="C58" s="127" t="s">
        <v>9317</v>
      </c>
      <c r="D58" s="127" t="s">
        <v>1438</v>
      </c>
      <c r="E58" s="106"/>
      <c r="F58" s="106">
        <v>40</v>
      </c>
      <c r="G58" s="106"/>
      <c r="H58" s="106"/>
      <c r="I58" s="106"/>
      <c r="J58" s="106"/>
      <c r="K58" s="106"/>
      <c r="L58" s="106"/>
      <c r="M58" s="106"/>
      <c r="N58" s="106"/>
      <c r="O58" s="106" t="s">
        <v>8661</v>
      </c>
    </row>
    <row r="59" spans="1:15" x14ac:dyDescent="0.25">
      <c r="A59" s="127" t="s">
        <v>9306</v>
      </c>
      <c r="B59" s="128" cm="1">
        <f t="array" ref="B59">IF(ROW() &lt; ROW(INDEX(initialConditions[experiment_ID],ROWS(initialConditions[experiment_ID]))), COUNTIF(INDEX(initialConditions[experiment_ID],1):initialConditions[[#This Row],[experiment_ID]],initialConditions[[#This Row],[experiment_ID]]), "")</f>
        <v>1</v>
      </c>
      <c r="C59" s="127" t="s">
        <v>9316</v>
      </c>
      <c r="D59" s="127" t="s">
        <v>1438</v>
      </c>
      <c r="E59" s="106"/>
      <c r="F59" s="106"/>
      <c r="G59" s="106"/>
      <c r="H59" s="106"/>
      <c r="I59" s="106"/>
      <c r="J59" s="106"/>
      <c r="K59" s="106"/>
      <c r="L59" s="106"/>
      <c r="M59" s="106"/>
      <c r="N59" s="106"/>
      <c r="O59" s="106" t="s">
        <v>8660</v>
      </c>
    </row>
    <row r="60" spans="1:15" x14ac:dyDescent="0.25">
      <c r="A60" s="127" t="s">
        <v>9306</v>
      </c>
      <c r="B60" s="128" cm="1">
        <f t="array" ref="B60">IF(ROW() &lt; ROW(INDEX(initialConditions[experiment_ID],ROWS(initialConditions[experiment_ID]))), COUNTIF(INDEX(initialConditions[experiment_ID],1):initialConditions[[#This Row],[experiment_ID]],initialConditions[[#This Row],[experiment_ID]]), "")</f>
        <v>2</v>
      </c>
      <c r="C60" s="127" t="s">
        <v>9317</v>
      </c>
      <c r="D60" s="127" t="s">
        <v>1438</v>
      </c>
      <c r="E60" s="106"/>
      <c r="F60" s="106">
        <v>40</v>
      </c>
      <c r="G60" s="106"/>
      <c r="H60" s="106"/>
      <c r="I60" s="106"/>
      <c r="J60" s="106"/>
      <c r="K60" s="106"/>
      <c r="L60" s="106"/>
      <c r="M60" s="106"/>
      <c r="N60" s="106"/>
      <c r="O60" s="106" t="s">
        <v>8661</v>
      </c>
    </row>
    <row r="61" spans="1:15" x14ac:dyDescent="0.25">
      <c r="A61" s="127" t="s">
        <v>9307</v>
      </c>
      <c r="B61" s="128" cm="1">
        <f t="array" ref="B61">IF(ROW() &lt; ROW(INDEX(initialConditions[experiment_ID],ROWS(initialConditions[experiment_ID]))), COUNTIF(INDEX(initialConditions[experiment_ID],1):initialConditions[[#This Row],[experiment_ID]],initialConditions[[#This Row],[experiment_ID]]), "")</f>
        <v>1</v>
      </c>
      <c r="C61" s="127" t="s">
        <v>9316</v>
      </c>
      <c r="D61" s="127" t="s">
        <v>1438</v>
      </c>
      <c r="E61" s="106"/>
      <c r="F61" s="106"/>
      <c r="G61" s="106"/>
      <c r="H61" s="106"/>
      <c r="I61" s="106"/>
      <c r="J61" s="106"/>
      <c r="K61" s="106"/>
      <c r="L61" s="106"/>
      <c r="M61" s="106"/>
      <c r="N61" s="106"/>
      <c r="O61" s="106" t="s">
        <v>8660</v>
      </c>
    </row>
    <row r="62" spans="1:15" x14ac:dyDescent="0.25">
      <c r="A62" s="127" t="s">
        <v>9307</v>
      </c>
      <c r="B62" s="128" cm="1">
        <f t="array" ref="B62">IF(ROW() &lt; ROW(INDEX(initialConditions[experiment_ID],ROWS(initialConditions[experiment_ID]))), COUNTIF(INDEX(initialConditions[experiment_ID],1):initialConditions[[#This Row],[experiment_ID]],initialConditions[[#This Row],[experiment_ID]]), "")</f>
        <v>2</v>
      </c>
      <c r="C62" s="127" t="s">
        <v>9317</v>
      </c>
      <c r="D62" s="127" t="s">
        <v>1438</v>
      </c>
      <c r="E62" s="106"/>
      <c r="F62" s="106">
        <v>40</v>
      </c>
      <c r="G62" s="106"/>
      <c r="H62" s="106"/>
      <c r="I62" s="106"/>
      <c r="J62" s="106"/>
      <c r="K62" s="106"/>
      <c r="L62" s="106"/>
      <c r="M62" s="106"/>
      <c r="N62" s="106"/>
      <c r="O62" s="106" t="s">
        <v>8661</v>
      </c>
    </row>
    <row r="63" spans="1:15" x14ac:dyDescent="0.25">
      <c r="A63" s="127" t="s">
        <v>9308</v>
      </c>
      <c r="B63" s="128" cm="1">
        <f t="array" ref="B63">IF(ROW() &lt; ROW(INDEX(initialConditions[experiment_ID],ROWS(initialConditions[experiment_ID]))), COUNTIF(INDEX(initialConditions[experiment_ID],1):initialConditions[[#This Row],[experiment_ID]],initialConditions[[#This Row],[experiment_ID]]), "")</f>
        <v>1</v>
      </c>
      <c r="C63" s="127" t="s">
        <v>9316</v>
      </c>
      <c r="D63" s="127" t="s">
        <v>1438</v>
      </c>
      <c r="E63" s="106"/>
      <c r="F63" s="106"/>
      <c r="G63" s="106"/>
      <c r="H63" s="106"/>
      <c r="I63" s="106"/>
      <c r="J63" s="106"/>
      <c r="K63" s="106"/>
      <c r="L63" s="106"/>
      <c r="M63" s="106"/>
      <c r="N63" s="106"/>
      <c r="O63" s="106" t="s">
        <v>8660</v>
      </c>
    </row>
    <row r="64" spans="1:15" x14ac:dyDescent="0.25">
      <c r="A64" s="127" t="s">
        <v>9308</v>
      </c>
      <c r="B64" s="128" cm="1">
        <f t="array" ref="B64">IF(ROW() &lt; ROW(INDEX(initialConditions[experiment_ID],ROWS(initialConditions[experiment_ID]))), COUNTIF(INDEX(initialConditions[experiment_ID],1):initialConditions[[#This Row],[experiment_ID]],initialConditions[[#This Row],[experiment_ID]]), "")</f>
        <v>2</v>
      </c>
      <c r="C64" s="127" t="s">
        <v>9317</v>
      </c>
      <c r="D64" s="127" t="s">
        <v>1438</v>
      </c>
      <c r="E64" s="106"/>
      <c r="F64" s="106">
        <v>40</v>
      </c>
      <c r="G64" s="106"/>
      <c r="H64" s="106"/>
      <c r="I64" s="106"/>
      <c r="J64" s="106"/>
      <c r="K64" s="106"/>
      <c r="L64" s="106"/>
      <c r="M64" s="106"/>
      <c r="N64" s="106"/>
      <c r="O64" s="106" t="s">
        <v>8661</v>
      </c>
    </row>
    <row r="65" spans="1:15" x14ac:dyDescent="0.25">
      <c r="A65" s="127" t="s">
        <v>9309</v>
      </c>
      <c r="B65" s="128" cm="1">
        <f t="array" ref="B65">IF(ROW() &lt; ROW(INDEX(initialConditions[experiment_ID],ROWS(initialConditions[experiment_ID]))), COUNTIF(INDEX(initialConditions[experiment_ID],1):initialConditions[[#This Row],[experiment_ID]],initialConditions[[#This Row],[experiment_ID]]), "")</f>
        <v>1</v>
      </c>
      <c r="C65" s="127" t="s">
        <v>9316</v>
      </c>
      <c r="D65" s="127" t="s">
        <v>1438</v>
      </c>
      <c r="E65" s="106"/>
      <c r="F65" s="106"/>
      <c r="G65" s="106"/>
      <c r="H65" s="106"/>
      <c r="I65" s="106"/>
      <c r="J65" s="106"/>
      <c r="K65" s="106"/>
      <c r="L65" s="106"/>
      <c r="M65" s="106"/>
      <c r="N65" s="106"/>
      <c r="O65" s="106" t="s">
        <v>8660</v>
      </c>
    </row>
    <row r="66" spans="1:15" x14ac:dyDescent="0.25">
      <c r="A66" s="127" t="s">
        <v>9309</v>
      </c>
      <c r="B66" s="128" cm="1">
        <f t="array" ref="B66">IF(ROW() &lt; ROW(INDEX(initialConditions[experiment_ID],ROWS(initialConditions[experiment_ID]))), COUNTIF(INDEX(initialConditions[experiment_ID],1):initialConditions[[#This Row],[experiment_ID]],initialConditions[[#This Row],[experiment_ID]]), "")</f>
        <v>2</v>
      </c>
      <c r="C66" s="127" t="s">
        <v>9317</v>
      </c>
      <c r="D66" s="127" t="s">
        <v>1438</v>
      </c>
      <c r="E66" s="106"/>
      <c r="F66" s="106">
        <v>40</v>
      </c>
      <c r="G66" s="106"/>
      <c r="H66" s="106"/>
      <c r="I66" s="106"/>
      <c r="J66" s="106"/>
      <c r="K66" s="106"/>
      <c r="L66" s="106"/>
      <c r="M66" s="106"/>
      <c r="N66" s="106"/>
      <c r="O66" s="106" t="s">
        <v>8661</v>
      </c>
    </row>
    <row r="67" spans="1:15" x14ac:dyDescent="0.25">
      <c r="A67" s="127" t="s">
        <v>9310</v>
      </c>
      <c r="B67" s="128" cm="1">
        <f t="array" ref="B67">IF(ROW() &lt; ROW(INDEX(initialConditions[experiment_ID],ROWS(initialConditions[experiment_ID]))), COUNTIF(INDEX(initialConditions[experiment_ID],1):initialConditions[[#This Row],[experiment_ID]],initialConditions[[#This Row],[experiment_ID]]), "")</f>
        <v>1</v>
      </c>
      <c r="C67" s="127" t="s">
        <v>9316</v>
      </c>
      <c r="D67" s="127" t="s">
        <v>1438</v>
      </c>
      <c r="E67" s="106"/>
      <c r="F67" s="106"/>
      <c r="G67" s="106"/>
      <c r="H67" s="106"/>
      <c r="I67" s="106"/>
      <c r="J67" s="106"/>
      <c r="K67" s="106"/>
      <c r="L67" s="106"/>
      <c r="M67" s="106"/>
      <c r="N67" s="106"/>
      <c r="O67" s="106" t="s">
        <v>8660</v>
      </c>
    </row>
    <row r="68" spans="1:15" x14ac:dyDescent="0.25">
      <c r="A68" s="127" t="s">
        <v>9310</v>
      </c>
      <c r="B68" s="128" cm="1">
        <f t="array" ref="B68">IF(ROW() &lt; ROW(INDEX(initialConditions[experiment_ID],ROWS(initialConditions[experiment_ID]))), COUNTIF(INDEX(initialConditions[experiment_ID],1):initialConditions[[#This Row],[experiment_ID]],initialConditions[[#This Row],[experiment_ID]]), "")</f>
        <v>2</v>
      </c>
      <c r="C68" s="127" t="s">
        <v>9317</v>
      </c>
      <c r="D68" s="127" t="s">
        <v>1438</v>
      </c>
      <c r="E68" s="106"/>
      <c r="F68" s="106">
        <v>40</v>
      </c>
      <c r="G68" s="106"/>
      <c r="H68" s="106"/>
      <c r="I68" s="106"/>
      <c r="J68" s="106"/>
      <c r="K68" s="106"/>
      <c r="L68" s="106"/>
      <c r="M68" s="106"/>
      <c r="N68" s="106"/>
      <c r="O68" s="106" t="s">
        <v>8661</v>
      </c>
    </row>
    <row r="69" spans="1:15" x14ac:dyDescent="0.25">
      <c r="A69" s="127" t="s">
        <v>9311</v>
      </c>
      <c r="B69" s="128" cm="1">
        <f t="array" ref="B69">IF(ROW() &lt; ROW(INDEX(initialConditions[experiment_ID],ROWS(initialConditions[experiment_ID]))), COUNTIF(INDEX(initialConditions[experiment_ID],1):initialConditions[[#This Row],[experiment_ID]],initialConditions[[#This Row],[experiment_ID]]), "")</f>
        <v>1</v>
      </c>
      <c r="C69" s="127" t="s">
        <v>9316</v>
      </c>
      <c r="D69" s="127" t="s">
        <v>1438</v>
      </c>
      <c r="E69" s="106"/>
      <c r="F69" s="106"/>
      <c r="G69" s="106"/>
      <c r="H69" s="106"/>
      <c r="I69" s="106"/>
      <c r="J69" s="106"/>
      <c r="K69" s="106"/>
      <c r="L69" s="106"/>
      <c r="M69" s="106"/>
      <c r="N69" s="106"/>
      <c r="O69" s="106" t="s">
        <v>8660</v>
      </c>
    </row>
    <row r="70" spans="1:15" x14ac:dyDescent="0.25">
      <c r="A70" s="127" t="s">
        <v>9311</v>
      </c>
      <c r="B70" s="128" cm="1">
        <f t="array" ref="B70">IF(ROW() &lt; ROW(INDEX(initialConditions[experiment_ID],ROWS(initialConditions[experiment_ID]))), COUNTIF(INDEX(initialConditions[experiment_ID],1):initialConditions[[#This Row],[experiment_ID]],initialConditions[[#This Row],[experiment_ID]]), "")</f>
        <v>2</v>
      </c>
      <c r="C70" s="127" t="s">
        <v>9317</v>
      </c>
      <c r="D70" s="127" t="s">
        <v>1438</v>
      </c>
      <c r="E70" s="106"/>
      <c r="F70" s="106">
        <v>40</v>
      </c>
      <c r="G70" s="106"/>
      <c r="H70" s="106"/>
      <c r="I70" s="106"/>
      <c r="J70" s="106"/>
      <c r="K70" s="106"/>
      <c r="L70" s="106"/>
      <c r="M70" s="106"/>
      <c r="N70" s="106"/>
      <c r="O70" s="106" t="s">
        <v>8661</v>
      </c>
    </row>
    <row r="71" spans="1:15" x14ac:dyDescent="0.25">
      <c r="A71" s="127" t="s">
        <v>9312</v>
      </c>
      <c r="B71" s="128" cm="1">
        <f t="array" ref="B71">IF(ROW() &lt; ROW(INDEX(initialConditions[experiment_ID],ROWS(initialConditions[experiment_ID]))), COUNTIF(INDEX(initialConditions[experiment_ID],1):initialConditions[[#This Row],[experiment_ID]],initialConditions[[#This Row],[experiment_ID]]), "")</f>
        <v>1</v>
      </c>
      <c r="C71" s="127" t="s">
        <v>9316</v>
      </c>
      <c r="D71" s="127" t="s">
        <v>1438</v>
      </c>
      <c r="E71" s="106"/>
      <c r="F71" s="106"/>
      <c r="G71" s="106"/>
      <c r="H71" s="106"/>
      <c r="I71" s="106"/>
      <c r="J71" s="106"/>
      <c r="K71" s="106"/>
      <c r="L71" s="106"/>
      <c r="M71" s="106"/>
      <c r="N71" s="106"/>
      <c r="O71" s="106" t="s">
        <v>8660</v>
      </c>
    </row>
    <row r="72" spans="1:15" x14ac:dyDescent="0.25">
      <c r="A72" s="127" t="s">
        <v>9312</v>
      </c>
      <c r="B72" s="128" cm="1">
        <f t="array" ref="B72">IF(ROW() &lt; ROW(INDEX(initialConditions[experiment_ID],ROWS(initialConditions[experiment_ID]))), COUNTIF(INDEX(initialConditions[experiment_ID],1):initialConditions[[#This Row],[experiment_ID]],initialConditions[[#This Row],[experiment_ID]]), "")</f>
        <v>2</v>
      </c>
      <c r="C72" s="127" t="s">
        <v>9317</v>
      </c>
      <c r="D72" s="127" t="s">
        <v>1438</v>
      </c>
      <c r="E72" s="106"/>
      <c r="F72" s="106">
        <v>40</v>
      </c>
      <c r="G72" s="106"/>
      <c r="H72" s="106"/>
      <c r="I72" s="106"/>
      <c r="J72" s="106"/>
      <c r="K72" s="106"/>
      <c r="L72" s="106"/>
      <c r="M72" s="106"/>
      <c r="N72" s="106"/>
      <c r="O72" s="106" t="s">
        <v>8661</v>
      </c>
    </row>
    <row r="73" spans="1:15" x14ac:dyDescent="0.25">
      <c r="A73" s="127" t="s">
        <v>9313</v>
      </c>
      <c r="B73" s="128" cm="1">
        <f t="array" ref="B73">IF(ROW() &lt; ROW(INDEX(initialConditions[experiment_ID],ROWS(initialConditions[experiment_ID]))), COUNTIF(INDEX(initialConditions[experiment_ID],1):initialConditions[[#This Row],[experiment_ID]],initialConditions[[#This Row],[experiment_ID]]), "")</f>
        <v>1</v>
      </c>
      <c r="C73" s="127" t="s">
        <v>9316</v>
      </c>
      <c r="D73" s="127" t="s">
        <v>1438</v>
      </c>
      <c r="E73" s="106"/>
      <c r="F73" s="106"/>
      <c r="G73" s="106"/>
      <c r="H73" s="106"/>
      <c r="I73" s="106"/>
      <c r="J73" s="106"/>
      <c r="K73" s="106"/>
      <c r="L73" s="106"/>
      <c r="M73" s="106"/>
      <c r="N73" s="106"/>
      <c r="O73" s="106" t="s">
        <v>8660</v>
      </c>
    </row>
    <row r="74" spans="1:15" x14ac:dyDescent="0.25">
      <c r="A74" s="127" t="s">
        <v>9313</v>
      </c>
      <c r="B74" s="128" cm="1">
        <f t="array" ref="B74">IF(ROW() &lt; ROW(INDEX(initialConditions[experiment_ID],ROWS(initialConditions[experiment_ID]))), COUNTIF(INDEX(initialConditions[experiment_ID],1):initialConditions[[#This Row],[experiment_ID]],initialConditions[[#This Row],[experiment_ID]]), "")</f>
        <v>2</v>
      </c>
      <c r="C74" s="127" t="s">
        <v>9317</v>
      </c>
      <c r="D74" s="127" t="s">
        <v>1438</v>
      </c>
      <c r="E74" s="106"/>
      <c r="F74" s="106">
        <v>40</v>
      </c>
      <c r="G74" s="106"/>
      <c r="H74" s="106"/>
      <c r="I74" s="106"/>
      <c r="J74" s="106"/>
      <c r="K74" s="106"/>
      <c r="L74" s="106"/>
      <c r="M74" s="106"/>
      <c r="N74" s="106"/>
      <c r="O74" s="106" t="s">
        <v>8661</v>
      </c>
    </row>
    <row r="75" spans="1:15" x14ac:dyDescent="0.25">
      <c r="A75" s="127" t="s">
        <v>9314</v>
      </c>
      <c r="B75" s="128" cm="1">
        <f t="array" ref="B75">IF(ROW() &lt; ROW(INDEX(initialConditions[experiment_ID],ROWS(initialConditions[experiment_ID]))), COUNTIF(INDEX(initialConditions[experiment_ID],1):initialConditions[[#This Row],[experiment_ID]],initialConditions[[#This Row],[experiment_ID]]), "")</f>
        <v>1</v>
      </c>
      <c r="C75" s="127" t="s">
        <v>9316</v>
      </c>
      <c r="D75" s="127" t="s">
        <v>1438</v>
      </c>
      <c r="E75" s="106"/>
      <c r="F75" s="106"/>
      <c r="G75" s="106"/>
      <c r="H75" s="106"/>
      <c r="I75" s="106"/>
      <c r="J75" s="106"/>
      <c r="K75" s="106"/>
      <c r="L75" s="106"/>
      <c r="M75" s="106"/>
      <c r="N75" s="106"/>
      <c r="O75" s="106" t="s">
        <v>8660</v>
      </c>
    </row>
    <row r="76" spans="1:15" x14ac:dyDescent="0.25">
      <c r="A76" s="127" t="s">
        <v>9314</v>
      </c>
      <c r="B76" s="128" cm="1">
        <f t="array" ref="B76">IF(ROW() &lt; ROW(INDEX(initialConditions[experiment_ID],ROWS(initialConditions[experiment_ID]))), COUNTIF(INDEX(initialConditions[experiment_ID],1):initialConditions[[#This Row],[experiment_ID]],initialConditions[[#This Row],[experiment_ID]]), "")</f>
        <v>2</v>
      </c>
      <c r="C76" s="127" t="s">
        <v>9317</v>
      </c>
      <c r="D76" s="127" t="s">
        <v>1438</v>
      </c>
      <c r="E76" s="106"/>
      <c r="F76" s="106">
        <v>40</v>
      </c>
      <c r="G76" s="106"/>
      <c r="H76" s="106"/>
      <c r="I76" s="106"/>
      <c r="J76" s="106"/>
      <c r="K76" s="106"/>
      <c r="L76" s="106"/>
      <c r="M76" s="106"/>
      <c r="N76" s="106"/>
      <c r="O76" s="106" t="s">
        <v>8661</v>
      </c>
    </row>
    <row r="77" spans="1:15" hidden="1" x14ac:dyDescent="0.25">
      <c r="A77" s="127" t="s">
        <v>9644</v>
      </c>
      <c r="B77" s="128" cm="1">
        <f t="array" ref="B77">IF(ROW() &lt; ROW(INDEX(initialConditions[experiment_ID],ROWS(initialConditions[experiment_ID]))), COUNTIF(INDEX(initialConditions[experiment_ID],1):initialConditions[[#This Row],[experiment_ID]],initialConditions[[#This Row],[experiment_ID]]), "")</f>
        <v>1</v>
      </c>
      <c r="C77" s="127" t="s">
        <v>8975</v>
      </c>
      <c r="D77" s="127"/>
      <c r="E77" s="106"/>
      <c r="F77" s="106"/>
      <c r="G77" s="106"/>
      <c r="H77" s="106"/>
      <c r="I77" s="106"/>
      <c r="J77" s="106"/>
      <c r="K77" s="106"/>
      <c r="L77" s="106"/>
      <c r="M77" s="106"/>
      <c r="N77" s="106"/>
      <c r="O77" s="127"/>
    </row>
    <row r="78" spans="1:15" hidden="1" x14ac:dyDescent="0.25">
      <c r="A78" s="127" t="s">
        <v>9644</v>
      </c>
      <c r="B78" s="128" cm="1">
        <f t="array" ref="B78">IF(ROW() &lt; ROW(INDEX(initialConditions[experiment_ID],ROWS(initialConditions[experiment_ID]))), COUNTIF(INDEX(initialConditions[experiment_ID],1):initialConditions[[#This Row],[experiment_ID]],initialConditions[[#This Row],[experiment_ID]]), "")</f>
        <v>2</v>
      </c>
      <c r="C78" s="127" t="s">
        <v>8976</v>
      </c>
      <c r="D78" s="127"/>
      <c r="E78" s="106"/>
      <c r="F78" s="106"/>
      <c r="G78" s="106"/>
      <c r="H78" s="106"/>
      <c r="I78" s="106"/>
      <c r="J78" s="106"/>
      <c r="K78" s="106"/>
      <c r="L78" s="106"/>
      <c r="M78" s="106"/>
      <c r="N78" s="106"/>
      <c r="O78" s="127"/>
    </row>
    <row r="79" spans="1:15" hidden="1" x14ac:dyDescent="0.25">
      <c r="A79" s="127" t="s">
        <v>9500</v>
      </c>
      <c r="B79" s="128" cm="1">
        <f t="array" ref="B79">IF(ROW() &lt; ROW(INDEX(initialConditions[experiment_ID],ROWS(initialConditions[experiment_ID]))), COUNTIF(INDEX(initialConditions[experiment_ID],1):initialConditions[[#This Row],[experiment_ID]],initialConditions[[#This Row],[experiment_ID]]), "")</f>
        <v>1</v>
      </c>
      <c r="C79" s="127"/>
      <c r="D79" s="127" t="s">
        <v>1047</v>
      </c>
      <c r="E79" s="106"/>
      <c r="F79" s="106"/>
      <c r="G79" s="106"/>
      <c r="H79" s="106"/>
      <c r="I79" s="106"/>
      <c r="J79" s="106"/>
      <c r="K79" s="106"/>
      <c r="L79" s="106"/>
      <c r="M79" s="106"/>
      <c r="N79" s="106"/>
      <c r="O79" s="127"/>
    </row>
    <row r="80" spans="1:15" hidden="1" x14ac:dyDescent="0.25">
      <c r="A80" s="127" t="s">
        <v>9501</v>
      </c>
      <c r="B80" s="128" cm="1">
        <f t="array" ref="B80">IF(ROW() &lt; ROW(INDEX(initialConditions[experiment_ID],ROWS(initialConditions[experiment_ID]))), COUNTIF(INDEX(initialConditions[experiment_ID],1):initialConditions[[#This Row],[experiment_ID]],initialConditions[[#This Row],[experiment_ID]]), "")</f>
        <v>1</v>
      </c>
      <c r="C80" s="127"/>
      <c r="D80" s="127" t="s">
        <v>1047</v>
      </c>
      <c r="E80" s="106"/>
      <c r="F80" s="106"/>
      <c r="G80" s="106"/>
      <c r="H80" s="106"/>
      <c r="I80" s="106"/>
      <c r="J80" s="106"/>
      <c r="K80" s="106"/>
      <c r="L80" s="106"/>
      <c r="M80" s="106"/>
      <c r="N80" s="106"/>
      <c r="O80" s="127"/>
    </row>
    <row r="81" spans="1:15" hidden="1" x14ac:dyDescent="0.25">
      <c r="A81" s="127" t="s">
        <v>9502</v>
      </c>
      <c r="B81" s="128" cm="1">
        <f t="array" ref="B81">IF(ROW() &lt; ROW(INDEX(initialConditions[experiment_ID],ROWS(initialConditions[experiment_ID]))), COUNTIF(INDEX(initialConditions[experiment_ID],1):initialConditions[[#This Row],[experiment_ID]],initialConditions[[#This Row],[experiment_ID]]), "")</f>
        <v>1</v>
      </c>
      <c r="C81" s="127"/>
      <c r="D81" s="127" t="s">
        <v>1047</v>
      </c>
      <c r="E81" s="106"/>
      <c r="F81" s="106"/>
      <c r="G81" s="106"/>
      <c r="H81" s="106"/>
      <c r="I81" s="106"/>
      <c r="J81" s="106"/>
      <c r="K81" s="106"/>
      <c r="L81" s="106"/>
      <c r="M81" s="106"/>
      <c r="N81" s="106"/>
      <c r="O81" s="127"/>
    </row>
    <row r="82" spans="1:15" hidden="1" x14ac:dyDescent="0.25">
      <c r="A82" s="127" t="s">
        <v>9503</v>
      </c>
      <c r="B82" s="128" cm="1">
        <f t="array" ref="B82">IF(ROW() &lt; ROW(INDEX(initialConditions[experiment_ID],ROWS(initialConditions[experiment_ID]))), COUNTIF(INDEX(initialConditions[experiment_ID],1):initialConditions[[#This Row],[experiment_ID]],initialConditions[[#This Row],[experiment_ID]]), "")</f>
        <v>1</v>
      </c>
      <c r="C82" s="127"/>
      <c r="D82" s="127" t="s">
        <v>1047</v>
      </c>
      <c r="E82" s="106"/>
      <c r="F82" s="106"/>
      <c r="G82" s="106"/>
      <c r="H82" s="106"/>
      <c r="I82" s="106"/>
      <c r="J82" s="106"/>
      <c r="K82" s="106"/>
      <c r="L82" s="106"/>
      <c r="M82" s="106"/>
      <c r="N82" s="106"/>
      <c r="O82" s="127"/>
    </row>
    <row r="83" spans="1:15" hidden="1" x14ac:dyDescent="0.25">
      <c r="A83" s="127" t="s">
        <v>9504</v>
      </c>
      <c r="B83" s="128" cm="1">
        <f t="array" ref="B83">IF(ROW() &lt; ROW(INDEX(initialConditions[experiment_ID],ROWS(initialConditions[experiment_ID]))), COUNTIF(INDEX(initialConditions[experiment_ID],1):initialConditions[[#This Row],[experiment_ID]],initialConditions[[#This Row],[experiment_ID]]), "")</f>
        <v>1</v>
      </c>
      <c r="C83" s="127"/>
      <c r="D83" s="127" t="s">
        <v>1047</v>
      </c>
      <c r="E83" s="106"/>
      <c r="F83" s="106"/>
      <c r="G83" s="106"/>
      <c r="H83" s="106"/>
      <c r="I83" s="106"/>
      <c r="J83" s="106"/>
      <c r="K83" s="106"/>
      <c r="L83" s="106"/>
      <c r="M83" s="106"/>
      <c r="N83" s="106"/>
      <c r="O83" s="127"/>
    </row>
    <row r="84" spans="1:15" hidden="1" x14ac:dyDescent="0.25">
      <c r="A84" s="127" t="s">
        <v>9505</v>
      </c>
      <c r="B84" s="128" cm="1">
        <f t="array" ref="B84">IF(ROW() &lt; ROW(INDEX(initialConditions[experiment_ID],ROWS(initialConditions[experiment_ID]))), COUNTIF(INDEX(initialConditions[experiment_ID],1):initialConditions[[#This Row],[experiment_ID]],initialConditions[[#This Row],[experiment_ID]]), "")</f>
        <v>1</v>
      </c>
      <c r="C84" s="127"/>
      <c r="D84" s="127" t="s">
        <v>1047</v>
      </c>
      <c r="E84" s="106"/>
      <c r="F84" s="106"/>
      <c r="G84" s="106"/>
      <c r="H84" s="106"/>
      <c r="I84" s="106"/>
      <c r="J84" s="106"/>
      <c r="K84" s="106"/>
      <c r="L84" s="106"/>
      <c r="M84" s="106"/>
      <c r="N84" s="106"/>
      <c r="O84" s="127"/>
    </row>
    <row r="85" spans="1:15" hidden="1" x14ac:dyDescent="0.25">
      <c r="A85" s="127" t="s">
        <v>9506</v>
      </c>
      <c r="B85" s="128" cm="1">
        <f t="array" ref="B85">IF(ROW() &lt; ROW(INDEX(initialConditions[experiment_ID],ROWS(initialConditions[experiment_ID]))), COUNTIF(INDEX(initialConditions[experiment_ID],1):initialConditions[[#This Row],[experiment_ID]],initialConditions[[#This Row],[experiment_ID]]), "")</f>
        <v>1</v>
      </c>
      <c r="C85" s="127"/>
      <c r="D85" s="127" t="s">
        <v>1047</v>
      </c>
      <c r="E85" s="106"/>
      <c r="F85" s="106"/>
      <c r="G85" s="106"/>
      <c r="H85" s="106"/>
      <c r="I85" s="106"/>
      <c r="J85" s="106"/>
      <c r="K85" s="106"/>
      <c r="L85" s="106"/>
      <c r="M85" s="106"/>
      <c r="N85" s="106"/>
      <c r="O85" s="127"/>
    </row>
    <row r="86" spans="1:15" hidden="1" x14ac:dyDescent="0.25">
      <c r="A86" s="127" t="s">
        <v>9507</v>
      </c>
      <c r="B86" s="128" cm="1">
        <f t="array" ref="B86">IF(ROW() &lt; ROW(INDEX(initialConditions[experiment_ID],ROWS(initialConditions[experiment_ID]))), COUNTIF(INDEX(initialConditions[experiment_ID],1):initialConditions[[#This Row],[experiment_ID]],initialConditions[[#This Row],[experiment_ID]]), "")</f>
        <v>1</v>
      </c>
      <c r="C86" s="127"/>
      <c r="D86" s="127" t="s">
        <v>1047</v>
      </c>
      <c r="E86" s="106"/>
      <c r="F86" s="106"/>
      <c r="G86" s="106"/>
      <c r="H86" s="106"/>
      <c r="I86" s="106"/>
      <c r="J86" s="106"/>
      <c r="K86" s="106"/>
      <c r="L86" s="106"/>
      <c r="M86" s="106"/>
      <c r="N86" s="106"/>
      <c r="O86" s="127"/>
    </row>
    <row r="87" spans="1:15" hidden="1" x14ac:dyDescent="0.25">
      <c r="A87" s="127" t="s">
        <v>9508</v>
      </c>
      <c r="B87" s="128" cm="1">
        <f t="array" ref="B87">IF(ROW() &lt; ROW(INDEX(initialConditions[experiment_ID],ROWS(initialConditions[experiment_ID]))), COUNTIF(INDEX(initialConditions[experiment_ID],1):initialConditions[[#This Row],[experiment_ID]],initialConditions[[#This Row],[experiment_ID]]), "")</f>
        <v>1</v>
      </c>
      <c r="C87" s="127"/>
      <c r="D87" s="127" t="s">
        <v>1047</v>
      </c>
      <c r="E87" s="106"/>
      <c r="F87" s="106"/>
      <c r="G87" s="106"/>
      <c r="H87" s="106"/>
      <c r="I87" s="106"/>
      <c r="J87" s="106"/>
      <c r="K87" s="106"/>
      <c r="L87" s="106"/>
      <c r="M87" s="106"/>
      <c r="N87" s="106"/>
      <c r="O87" s="127"/>
    </row>
    <row r="88" spans="1:15" hidden="1" x14ac:dyDescent="0.25">
      <c r="A88" s="127" t="s">
        <v>9509</v>
      </c>
      <c r="B88" s="128" cm="1">
        <f t="array" ref="B88">IF(ROW() &lt; ROW(INDEX(initialConditions[experiment_ID],ROWS(initialConditions[experiment_ID]))), COUNTIF(INDEX(initialConditions[experiment_ID],1):initialConditions[[#This Row],[experiment_ID]],initialConditions[[#This Row],[experiment_ID]]), "")</f>
        <v>1</v>
      </c>
      <c r="C88" s="127"/>
      <c r="D88" s="127" t="s">
        <v>1047</v>
      </c>
      <c r="E88" s="106"/>
      <c r="F88" s="106"/>
      <c r="G88" s="106"/>
      <c r="H88" s="106"/>
      <c r="I88" s="106"/>
      <c r="J88" s="106"/>
      <c r="K88" s="106"/>
      <c r="L88" s="106"/>
      <c r="M88" s="106"/>
      <c r="N88" s="106"/>
      <c r="O88" s="127"/>
    </row>
    <row r="89" spans="1:15" hidden="1" x14ac:dyDescent="0.25">
      <c r="A89" s="127" t="s">
        <v>9510</v>
      </c>
      <c r="B89" s="128" cm="1">
        <f t="array" ref="B89">IF(ROW() &lt; ROW(INDEX(initialConditions[experiment_ID],ROWS(initialConditions[experiment_ID]))), COUNTIF(INDEX(initialConditions[experiment_ID],1):initialConditions[[#This Row],[experiment_ID]],initialConditions[[#This Row],[experiment_ID]]), "")</f>
        <v>1</v>
      </c>
      <c r="C89" s="127"/>
      <c r="D89" s="127" t="s">
        <v>1047</v>
      </c>
      <c r="E89" s="106"/>
      <c r="F89" s="106"/>
      <c r="G89" s="106"/>
      <c r="H89" s="106"/>
      <c r="I89" s="106"/>
      <c r="J89" s="106"/>
      <c r="K89" s="106"/>
      <c r="L89" s="106"/>
      <c r="M89" s="106"/>
      <c r="N89" s="106"/>
      <c r="O89" s="127"/>
    </row>
    <row r="90" spans="1:15" hidden="1" x14ac:dyDescent="0.25">
      <c r="A90" s="127" t="s">
        <v>9511</v>
      </c>
      <c r="B90" s="128" cm="1">
        <f t="array" ref="B90">IF(ROW() &lt; ROW(INDEX(initialConditions[experiment_ID],ROWS(initialConditions[experiment_ID]))), COUNTIF(INDEX(initialConditions[experiment_ID],1):initialConditions[[#This Row],[experiment_ID]],initialConditions[[#This Row],[experiment_ID]]), "")</f>
        <v>1</v>
      </c>
      <c r="C90" s="127"/>
      <c r="D90" s="127" t="s">
        <v>1047</v>
      </c>
      <c r="E90" s="106"/>
      <c r="F90" s="106"/>
      <c r="G90" s="106"/>
      <c r="H90" s="106"/>
      <c r="I90" s="106"/>
      <c r="J90" s="106"/>
      <c r="K90" s="106"/>
      <c r="L90" s="106"/>
      <c r="M90" s="106"/>
      <c r="N90" s="106"/>
      <c r="O90" s="127"/>
    </row>
    <row r="91" spans="1:15" hidden="1" x14ac:dyDescent="0.25">
      <c r="A91" s="127" t="s">
        <v>9512</v>
      </c>
      <c r="B91" s="128" cm="1">
        <f t="array" ref="B91">IF(ROW() &lt; ROW(INDEX(initialConditions[experiment_ID],ROWS(initialConditions[experiment_ID]))), COUNTIF(INDEX(initialConditions[experiment_ID],1):initialConditions[[#This Row],[experiment_ID]],initialConditions[[#This Row],[experiment_ID]]), "")</f>
        <v>1</v>
      </c>
      <c r="C91" s="127"/>
      <c r="D91" s="127" t="s">
        <v>1047</v>
      </c>
      <c r="E91" s="106"/>
      <c r="F91" s="106"/>
      <c r="G91" s="106"/>
      <c r="H91" s="106"/>
      <c r="I91" s="106"/>
      <c r="J91" s="106"/>
      <c r="K91" s="106"/>
      <c r="L91" s="106"/>
      <c r="M91" s="106"/>
      <c r="N91" s="106"/>
      <c r="O91" s="127"/>
    </row>
    <row r="92" spans="1:15" hidden="1" x14ac:dyDescent="0.25">
      <c r="A92" s="127" t="s">
        <v>9513</v>
      </c>
      <c r="B92" s="128" cm="1">
        <f t="array" ref="B92">IF(ROW() &lt; ROW(INDEX(initialConditions[experiment_ID],ROWS(initialConditions[experiment_ID]))), COUNTIF(INDEX(initialConditions[experiment_ID],1):initialConditions[[#This Row],[experiment_ID]],initialConditions[[#This Row],[experiment_ID]]), "")</f>
        <v>1</v>
      </c>
      <c r="C92" s="127"/>
      <c r="D92" s="127" t="s">
        <v>1047</v>
      </c>
      <c r="E92" s="106"/>
      <c r="F92" s="106"/>
      <c r="G92" s="106"/>
      <c r="H92" s="106"/>
      <c r="I92" s="106"/>
      <c r="J92" s="106"/>
      <c r="K92" s="106"/>
      <c r="L92" s="106"/>
      <c r="M92" s="106"/>
      <c r="N92" s="106"/>
      <c r="O92" s="127"/>
    </row>
    <row r="93" spans="1:15" hidden="1" x14ac:dyDescent="0.25">
      <c r="A93" s="127" t="s">
        <v>9514</v>
      </c>
      <c r="B93" s="128" cm="1">
        <f t="array" ref="B93">IF(ROW() &lt; ROW(INDEX(initialConditions[experiment_ID],ROWS(initialConditions[experiment_ID]))), COUNTIF(INDEX(initialConditions[experiment_ID],1):initialConditions[[#This Row],[experiment_ID]],initialConditions[[#This Row],[experiment_ID]]), "")</f>
        <v>1</v>
      </c>
      <c r="C93" s="127"/>
      <c r="D93" s="127" t="s">
        <v>1047</v>
      </c>
      <c r="E93" s="106"/>
      <c r="F93" s="106"/>
      <c r="G93" s="106"/>
      <c r="H93" s="106"/>
      <c r="I93" s="106"/>
      <c r="J93" s="106"/>
      <c r="K93" s="106"/>
      <c r="L93" s="106"/>
      <c r="M93" s="106"/>
      <c r="N93" s="106"/>
      <c r="O93" s="127"/>
    </row>
    <row r="94" spans="1:15" hidden="1" x14ac:dyDescent="0.25">
      <c r="A94" s="127" t="s">
        <v>9515</v>
      </c>
      <c r="B94" s="128" cm="1">
        <f t="array" ref="B94">IF(ROW() &lt; ROW(INDEX(initialConditions[experiment_ID],ROWS(initialConditions[experiment_ID]))), COUNTIF(INDEX(initialConditions[experiment_ID],1):initialConditions[[#This Row],[experiment_ID]],initialConditions[[#This Row],[experiment_ID]]), "")</f>
        <v>1</v>
      </c>
      <c r="C94" s="127"/>
      <c r="D94" s="127" t="s">
        <v>1047</v>
      </c>
      <c r="E94" s="106"/>
      <c r="F94" s="106"/>
      <c r="G94" s="106"/>
      <c r="H94" s="106"/>
      <c r="I94" s="106"/>
      <c r="J94" s="106"/>
      <c r="K94" s="106"/>
      <c r="L94" s="106"/>
      <c r="M94" s="106"/>
      <c r="N94" s="106"/>
      <c r="O94" s="127"/>
    </row>
    <row r="95" spans="1:15" hidden="1" x14ac:dyDescent="0.25">
      <c r="A95" s="127" t="s">
        <v>9516</v>
      </c>
      <c r="B95" s="128" cm="1">
        <f t="array" ref="B95">IF(ROW() &lt; ROW(INDEX(initialConditions[experiment_ID],ROWS(initialConditions[experiment_ID]))), COUNTIF(INDEX(initialConditions[experiment_ID],1):initialConditions[[#This Row],[experiment_ID]],initialConditions[[#This Row],[experiment_ID]]), "")</f>
        <v>1</v>
      </c>
      <c r="C95" s="127"/>
      <c r="D95" s="127" t="s">
        <v>1047</v>
      </c>
      <c r="E95" s="106"/>
      <c r="F95" s="106"/>
      <c r="G95" s="106"/>
      <c r="H95" s="106"/>
      <c r="I95" s="106"/>
      <c r="J95" s="106"/>
      <c r="K95" s="106"/>
      <c r="L95" s="106"/>
      <c r="M95" s="106"/>
      <c r="N95" s="106"/>
      <c r="O95" s="127"/>
    </row>
    <row r="96" spans="1:15" hidden="1" x14ac:dyDescent="0.25">
      <c r="A96" s="127" t="s">
        <v>9517</v>
      </c>
      <c r="B96" s="128" cm="1">
        <f t="array" ref="B96">IF(ROW() &lt; ROW(INDEX(initialConditions[experiment_ID],ROWS(initialConditions[experiment_ID]))), COUNTIF(INDEX(initialConditions[experiment_ID],1):initialConditions[[#This Row],[experiment_ID]],initialConditions[[#This Row],[experiment_ID]]), "")</f>
        <v>1</v>
      </c>
      <c r="C96" s="127"/>
      <c r="D96" s="127" t="s">
        <v>1047</v>
      </c>
      <c r="E96" s="106"/>
      <c r="F96" s="106"/>
      <c r="G96" s="106"/>
      <c r="H96" s="106"/>
      <c r="I96" s="106"/>
      <c r="J96" s="106"/>
      <c r="K96" s="106"/>
      <c r="L96" s="106"/>
      <c r="M96" s="106"/>
      <c r="N96" s="106"/>
      <c r="O96" s="127"/>
    </row>
    <row r="97" spans="1:15" hidden="1" x14ac:dyDescent="0.25">
      <c r="A97" s="127" t="s">
        <v>9518</v>
      </c>
      <c r="B97" s="128" cm="1">
        <f t="array" ref="B97">IF(ROW() &lt; ROW(INDEX(initialConditions[experiment_ID],ROWS(initialConditions[experiment_ID]))), COUNTIF(INDEX(initialConditions[experiment_ID],1):initialConditions[[#This Row],[experiment_ID]],initialConditions[[#This Row],[experiment_ID]]), "")</f>
        <v>1</v>
      </c>
      <c r="C97" s="127"/>
      <c r="D97" s="127" t="s">
        <v>1047</v>
      </c>
      <c r="E97" s="106"/>
      <c r="F97" s="106"/>
      <c r="G97" s="106"/>
      <c r="H97" s="106"/>
      <c r="I97" s="106"/>
      <c r="J97" s="106"/>
      <c r="K97" s="106"/>
      <c r="L97" s="106"/>
      <c r="M97" s="106"/>
      <c r="N97" s="106"/>
      <c r="O97" s="127"/>
    </row>
    <row r="98" spans="1:15" hidden="1" x14ac:dyDescent="0.25">
      <c r="A98" s="127" t="s">
        <v>9519</v>
      </c>
      <c r="B98" s="128" cm="1">
        <f t="array" ref="B98">IF(ROW() &lt; ROW(INDEX(initialConditions[experiment_ID],ROWS(initialConditions[experiment_ID]))), COUNTIF(INDEX(initialConditions[experiment_ID],1):initialConditions[[#This Row],[experiment_ID]],initialConditions[[#This Row],[experiment_ID]]), "")</f>
        <v>1</v>
      </c>
      <c r="C98" s="127"/>
      <c r="D98" s="127" t="s">
        <v>1047</v>
      </c>
      <c r="E98" s="106"/>
      <c r="F98" s="106"/>
      <c r="G98" s="106"/>
      <c r="H98" s="106"/>
      <c r="I98" s="106"/>
      <c r="J98" s="106"/>
      <c r="K98" s="106"/>
      <c r="L98" s="106"/>
      <c r="M98" s="106"/>
      <c r="N98" s="106"/>
      <c r="O98" s="127"/>
    </row>
    <row r="99" spans="1:15" hidden="1" x14ac:dyDescent="0.25">
      <c r="A99" s="127" t="s">
        <v>9520</v>
      </c>
      <c r="B99" s="128" cm="1">
        <f t="array" ref="B99">IF(ROW() &lt; ROW(INDEX(initialConditions[experiment_ID],ROWS(initialConditions[experiment_ID]))), COUNTIF(INDEX(initialConditions[experiment_ID],1):initialConditions[[#This Row],[experiment_ID]],initialConditions[[#This Row],[experiment_ID]]), "")</f>
        <v>1</v>
      </c>
      <c r="C99" s="127"/>
      <c r="D99" s="127" t="s">
        <v>1047</v>
      </c>
      <c r="E99" s="106"/>
      <c r="F99" s="106"/>
      <c r="G99" s="106"/>
      <c r="H99" s="106"/>
      <c r="I99" s="106"/>
      <c r="J99" s="106"/>
      <c r="K99" s="106"/>
      <c r="L99" s="106"/>
      <c r="M99" s="106"/>
      <c r="N99" s="106"/>
      <c r="O99" s="127"/>
    </row>
    <row r="100" spans="1:15" hidden="1" x14ac:dyDescent="0.25">
      <c r="A100" s="127" t="s">
        <v>9521</v>
      </c>
      <c r="B100" s="128" cm="1">
        <f t="array" ref="B100">IF(ROW() &lt; ROW(INDEX(initialConditions[experiment_ID],ROWS(initialConditions[experiment_ID]))), COUNTIF(INDEX(initialConditions[experiment_ID],1):initialConditions[[#This Row],[experiment_ID]],initialConditions[[#This Row],[experiment_ID]]), "")</f>
        <v>1</v>
      </c>
      <c r="C100" s="127"/>
      <c r="D100" s="127" t="s">
        <v>1047</v>
      </c>
      <c r="E100" s="106"/>
      <c r="F100" s="106"/>
      <c r="G100" s="106"/>
      <c r="H100" s="106"/>
      <c r="I100" s="106"/>
      <c r="J100" s="106"/>
      <c r="K100" s="106"/>
      <c r="L100" s="106"/>
      <c r="M100" s="106"/>
      <c r="N100" s="106"/>
      <c r="O100" s="127"/>
    </row>
    <row r="101" spans="1:15" hidden="1" x14ac:dyDescent="0.25">
      <c r="A101" s="127" t="s">
        <v>9522</v>
      </c>
      <c r="B101" s="128" cm="1">
        <f t="array" ref="B101">IF(ROW() &lt; ROW(INDEX(initialConditions[experiment_ID],ROWS(initialConditions[experiment_ID]))), COUNTIF(INDEX(initialConditions[experiment_ID],1):initialConditions[[#This Row],[experiment_ID]],initialConditions[[#This Row],[experiment_ID]]), "")</f>
        <v>1</v>
      </c>
      <c r="C101" s="127"/>
      <c r="D101" s="127" t="s">
        <v>1047</v>
      </c>
      <c r="E101" s="106"/>
      <c r="F101" s="106"/>
      <c r="G101" s="106"/>
      <c r="H101" s="106"/>
      <c r="I101" s="106"/>
      <c r="J101" s="106"/>
      <c r="K101" s="106"/>
      <c r="L101" s="106"/>
      <c r="M101" s="106"/>
      <c r="N101" s="106"/>
      <c r="O101" s="127"/>
    </row>
    <row r="102" spans="1:15" hidden="1" x14ac:dyDescent="0.25">
      <c r="A102" s="127" t="s">
        <v>9523</v>
      </c>
      <c r="B102" s="128" cm="1">
        <f t="array" ref="B102">IF(ROW() &lt; ROW(INDEX(initialConditions[experiment_ID],ROWS(initialConditions[experiment_ID]))), COUNTIF(INDEX(initialConditions[experiment_ID],1):initialConditions[[#This Row],[experiment_ID]],initialConditions[[#This Row],[experiment_ID]]), "")</f>
        <v>1</v>
      </c>
      <c r="C102" s="127"/>
      <c r="D102" s="127" t="s">
        <v>1047</v>
      </c>
      <c r="E102" s="106"/>
      <c r="F102" s="106"/>
      <c r="G102" s="106"/>
      <c r="H102" s="106"/>
      <c r="I102" s="106"/>
      <c r="J102" s="106"/>
      <c r="K102" s="106"/>
      <c r="L102" s="106"/>
      <c r="M102" s="106"/>
      <c r="N102" s="106"/>
      <c r="O102" s="127"/>
    </row>
    <row r="103" spans="1:15" hidden="1" x14ac:dyDescent="0.25">
      <c r="A103" s="127" t="s">
        <v>9524</v>
      </c>
      <c r="B103" s="128" cm="1">
        <f t="array" ref="B103">IF(ROW() &lt; ROW(INDEX(initialConditions[experiment_ID],ROWS(initialConditions[experiment_ID]))), COUNTIF(INDEX(initialConditions[experiment_ID],1):initialConditions[[#This Row],[experiment_ID]],initialConditions[[#This Row],[experiment_ID]]), "")</f>
        <v>1</v>
      </c>
      <c r="C103" s="127"/>
      <c r="D103" s="127" t="s">
        <v>1047</v>
      </c>
      <c r="E103" s="106"/>
      <c r="F103" s="106"/>
      <c r="G103" s="106"/>
      <c r="H103" s="106"/>
      <c r="I103" s="106"/>
      <c r="J103" s="106"/>
      <c r="K103" s="106"/>
      <c r="L103" s="106"/>
      <c r="M103" s="106"/>
      <c r="N103" s="106"/>
      <c r="O103" s="127"/>
    </row>
    <row r="104" spans="1:15" hidden="1" x14ac:dyDescent="0.25">
      <c r="A104" s="127" t="s">
        <v>9525</v>
      </c>
      <c r="B104" s="128" cm="1">
        <f t="array" ref="B104">IF(ROW() &lt; ROW(INDEX(initialConditions[experiment_ID],ROWS(initialConditions[experiment_ID]))), COUNTIF(INDEX(initialConditions[experiment_ID],1):initialConditions[[#This Row],[experiment_ID]],initialConditions[[#This Row],[experiment_ID]]), "")</f>
        <v>1</v>
      </c>
      <c r="C104" s="127"/>
      <c r="D104" s="127" t="s">
        <v>1047</v>
      </c>
      <c r="E104" s="106"/>
      <c r="F104" s="106"/>
      <c r="G104" s="106"/>
      <c r="H104" s="106"/>
      <c r="I104" s="106"/>
      <c r="J104" s="106"/>
      <c r="K104" s="106"/>
      <c r="L104" s="106"/>
      <c r="M104" s="106"/>
      <c r="N104" s="106"/>
      <c r="O104" s="127"/>
    </row>
    <row r="105" spans="1:15" hidden="1" x14ac:dyDescent="0.25">
      <c r="A105" s="127" t="s">
        <v>9526</v>
      </c>
      <c r="B105" s="128" cm="1">
        <f t="array" ref="B105">IF(ROW() &lt; ROW(INDEX(initialConditions[experiment_ID],ROWS(initialConditions[experiment_ID]))), COUNTIF(INDEX(initialConditions[experiment_ID],1):initialConditions[[#This Row],[experiment_ID]],initialConditions[[#This Row],[experiment_ID]]), "")</f>
        <v>1</v>
      </c>
      <c r="C105" s="127"/>
      <c r="D105" s="127" t="s">
        <v>1047</v>
      </c>
      <c r="E105" s="106"/>
      <c r="F105" s="106"/>
      <c r="G105" s="106"/>
      <c r="H105" s="106"/>
      <c r="I105" s="106"/>
      <c r="J105" s="106"/>
      <c r="K105" s="106"/>
      <c r="L105" s="106"/>
      <c r="M105" s="106"/>
      <c r="N105" s="106"/>
      <c r="O105" s="127"/>
    </row>
    <row r="106" spans="1:15" hidden="1" x14ac:dyDescent="0.25">
      <c r="A106" s="127" t="s">
        <v>9527</v>
      </c>
      <c r="B106" s="128" cm="1">
        <f t="array" ref="B106">IF(ROW() &lt; ROW(INDEX(initialConditions[experiment_ID],ROWS(initialConditions[experiment_ID]))), COUNTIF(INDEX(initialConditions[experiment_ID],1):initialConditions[[#This Row],[experiment_ID]],initialConditions[[#This Row],[experiment_ID]]), "")</f>
        <v>1</v>
      </c>
      <c r="C106" s="127"/>
      <c r="D106" s="127" t="s">
        <v>1047</v>
      </c>
      <c r="E106" s="106"/>
      <c r="F106" s="106"/>
      <c r="G106" s="106"/>
      <c r="H106" s="106"/>
      <c r="I106" s="106"/>
      <c r="J106" s="106"/>
      <c r="K106" s="106"/>
      <c r="L106" s="106"/>
      <c r="M106" s="106"/>
      <c r="N106" s="106"/>
      <c r="O106" s="127"/>
    </row>
    <row r="107" spans="1:15" hidden="1" x14ac:dyDescent="0.25">
      <c r="A107" s="127" t="s">
        <v>9528</v>
      </c>
      <c r="B107" s="128" cm="1">
        <f t="array" ref="B107">IF(ROW() &lt; ROW(INDEX(initialConditions[experiment_ID],ROWS(initialConditions[experiment_ID]))), COUNTIF(INDEX(initialConditions[experiment_ID],1):initialConditions[[#This Row],[experiment_ID]],initialConditions[[#This Row],[experiment_ID]]), "")</f>
        <v>1</v>
      </c>
      <c r="C107" s="127"/>
      <c r="D107" s="127" t="s">
        <v>1047</v>
      </c>
      <c r="E107" s="106"/>
      <c r="F107" s="106"/>
      <c r="G107" s="106"/>
      <c r="H107" s="106"/>
      <c r="I107" s="106"/>
      <c r="J107" s="106"/>
      <c r="K107" s="106"/>
      <c r="L107" s="106"/>
      <c r="M107" s="106"/>
      <c r="N107" s="106"/>
      <c r="O107" s="127"/>
    </row>
    <row r="108" spans="1:15" hidden="1" x14ac:dyDescent="0.25">
      <c r="A108" s="127" t="s">
        <v>9529</v>
      </c>
      <c r="B108" s="128" cm="1">
        <f t="array" ref="B108">IF(ROW() &lt; ROW(INDEX(initialConditions[experiment_ID],ROWS(initialConditions[experiment_ID]))), COUNTIF(INDEX(initialConditions[experiment_ID],1):initialConditions[[#This Row],[experiment_ID]],initialConditions[[#This Row],[experiment_ID]]), "")</f>
        <v>1</v>
      </c>
      <c r="C108" s="127"/>
      <c r="D108" s="127" t="s">
        <v>1047</v>
      </c>
      <c r="E108" s="106"/>
      <c r="F108" s="106"/>
      <c r="G108" s="106"/>
      <c r="H108" s="106"/>
      <c r="I108" s="106"/>
      <c r="J108" s="106"/>
      <c r="K108" s="106"/>
      <c r="L108" s="106"/>
      <c r="M108" s="106"/>
      <c r="N108" s="106"/>
      <c r="O108" s="127"/>
    </row>
    <row r="109" spans="1:15" hidden="1" x14ac:dyDescent="0.25">
      <c r="A109" s="127" t="s">
        <v>9533</v>
      </c>
      <c r="B109" s="128" cm="1">
        <f t="array" ref="B109">IF(ROW() &lt; ROW(INDEX(initialConditions[experiment_ID],ROWS(initialConditions[experiment_ID]))), COUNTIF(INDEX(initialConditions[experiment_ID],1):initialConditions[[#This Row],[experiment_ID]],initialConditions[[#This Row],[experiment_ID]]), "")</f>
        <v>1</v>
      </c>
      <c r="C109" s="127"/>
      <c r="D109" s="127" t="s">
        <v>1047</v>
      </c>
      <c r="E109" s="106"/>
      <c r="F109" s="106"/>
      <c r="G109" s="106"/>
      <c r="H109" s="106"/>
      <c r="I109" s="106"/>
      <c r="J109" s="106"/>
      <c r="K109" s="106"/>
      <c r="L109" s="106"/>
      <c r="M109" s="106"/>
      <c r="N109" s="106"/>
      <c r="O109" s="127"/>
    </row>
    <row r="110" spans="1:15" hidden="1" x14ac:dyDescent="0.25">
      <c r="A110" s="127" t="s">
        <v>9645</v>
      </c>
      <c r="B110" s="128" cm="1">
        <f t="array" ref="B110">IF(ROW() &lt; ROW(INDEX(initialConditions[experiment_ID],ROWS(initialConditions[experiment_ID]))), COUNTIF(INDEX(initialConditions[experiment_ID],1):initialConditions[[#This Row],[experiment_ID]],initialConditions[[#This Row],[experiment_ID]]), "")</f>
        <v>1</v>
      </c>
      <c r="C110" s="127"/>
      <c r="D110" s="127" t="s">
        <v>9637</v>
      </c>
      <c r="E110" s="106"/>
      <c r="F110" s="106"/>
      <c r="G110" s="106"/>
      <c r="H110" s="106"/>
      <c r="I110" s="106"/>
      <c r="J110" s="106"/>
      <c r="K110" s="106"/>
      <c r="L110" s="106"/>
      <c r="M110" s="106"/>
      <c r="N110" s="106"/>
      <c r="O110" s="127"/>
    </row>
    <row r="111" spans="1:15" hidden="1" x14ac:dyDescent="0.25">
      <c r="A111" s="127"/>
      <c r="B111" s="128" t="str" cm="1">
        <f t="array" ref="B111">IF(ROW() &lt; ROW(INDEX(initialConditions[experiment_ID],ROWS(initialConditions[experiment_ID]))), COUNTIF(INDEX(initialConditions[experiment_ID],1):initialConditions[[#This Row],[experiment_ID]],initialConditions[[#This Row],[experiment_ID]]), "")</f>
        <v/>
      </c>
      <c r="C111" s="127"/>
      <c r="D111" s="127"/>
      <c r="E111" s="106"/>
      <c r="F111" s="106"/>
      <c r="G111" s="106"/>
      <c r="H111" s="106"/>
      <c r="I111" s="106"/>
      <c r="J111" s="106"/>
      <c r="K111" s="106"/>
      <c r="L111" s="106"/>
      <c r="M111" s="106"/>
      <c r="N111" s="106"/>
      <c r="O111" s="127"/>
    </row>
  </sheetData>
  <mergeCells count="1">
    <mergeCell ref="A1:H1"/>
  </mergeCells>
  <phoneticPr fontId="23" type="noConversion"/>
  <dataValidations count="2">
    <dataValidation type="list" allowBlank="1" showInputMessage="1" showErrorMessage="1" sqref="A5:A111" xr:uid="{4824FF39-E6CA-4583-824F-66DE90006201}">
      <formula1>ddl_experiments</formula1>
    </dataValidation>
    <dataValidation allowBlank="1" showDropDown="1" showInputMessage="1" showErrorMessage="1" sqref="B5:C1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90"/>
  <sheetViews>
    <sheetView zoomScaleNormal="100" workbookViewId="0">
      <pane ySplit="4" topLeftCell="A71" activePane="bottomLeft" state="frozen"/>
      <selection activeCell="F24" sqref="F24"/>
      <selection pane="bottomLeft" activeCell="G80" sqref="G80"/>
    </sheetView>
  </sheetViews>
  <sheetFormatPr defaultColWidth="8.85546875" defaultRowHeight="15" x14ac:dyDescent="0.25"/>
  <cols>
    <col min="1" max="1" width="18" bestFit="1" customWidth="1"/>
    <col min="2" max="2" width="10.7109375" customWidth="1"/>
    <col min="3" max="26" width="20.7109375" customWidth="1"/>
  </cols>
  <sheetData>
    <row r="1" spans="1:14" ht="150" customHeight="1" x14ac:dyDescent="0.25">
      <c r="A1" s="198" t="s">
        <v>6588</v>
      </c>
      <c r="B1" s="198"/>
      <c r="C1" s="198"/>
      <c r="D1" s="198"/>
      <c r="E1" s="198"/>
      <c r="F1" s="198"/>
      <c r="G1" s="198"/>
      <c r="H1" s="198"/>
    </row>
    <row r="2" spans="1:14" ht="28.5" customHeight="1" x14ac:dyDescent="0.25">
      <c r="A2" s="30"/>
      <c r="B2" s="30"/>
    </row>
    <row r="3" spans="1:14" s="81" customFormat="1" ht="46.5" customHeight="1" x14ac:dyDescent="0.25">
      <c r="A3" s="15" t="s">
        <v>1923</v>
      </c>
      <c r="B3" s="15" t="s">
        <v>1950</v>
      </c>
      <c r="C3" s="15" t="s">
        <v>1889</v>
      </c>
      <c r="D3" s="15" t="s">
        <v>1890</v>
      </c>
      <c r="E3" s="15" t="s">
        <v>1891</v>
      </c>
      <c r="F3" s="15" t="s">
        <v>3277</v>
      </c>
      <c r="G3" s="15" t="s">
        <v>6392</v>
      </c>
      <c r="H3" s="15" t="s">
        <v>6393</v>
      </c>
      <c r="I3" s="15" t="s">
        <v>3278</v>
      </c>
      <c r="J3" s="16"/>
      <c r="K3" s="15"/>
      <c r="M3" s="16"/>
      <c r="N3" s="15"/>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9644</v>
      </c>
      <c r="B5">
        <v>1</v>
      </c>
      <c r="C5">
        <v>0</v>
      </c>
      <c r="D5">
        <v>15</v>
      </c>
      <c r="F5" s="117">
        <v>1117</v>
      </c>
      <c r="G5" s="117">
        <v>51.6</v>
      </c>
      <c r="H5" s="117">
        <v>12.6</v>
      </c>
    </row>
    <row r="6" spans="1:14" x14ac:dyDescent="0.25">
      <c r="A6" t="s">
        <v>9644</v>
      </c>
      <c r="B6">
        <v>1</v>
      </c>
      <c r="C6">
        <v>15</v>
      </c>
      <c r="D6">
        <v>30</v>
      </c>
      <c r="F6" s="117">
        <v>1037</v>
      </c>
      <c r="G6" s="117">
        <v>45.6</v>
      </c>
      <c r="H6" s="117">
        <v>14.9</v>
      </c>
    </row>
    <row r="7" spans="1:14" x14ac:dyDescent="0.25">
      <c r="A7" t="s">
        <v>9644</v>
      </c>
      <c r="B7">
        <v>1</v>
      </c>
      <c r="C7">
        <v>30</v>
      </c>
      <c r="D7">
        <v>45</v>
      </c>
      <c r="F7" s="117">
        <v>613</v>
      </c>
      <c r="G7" s="117">
        <v>40.9</v>
      </c>
      <c r="H7" s="117">
        <v>6.4</v>
      </c>
    </row>
    <row r="8" spans="1:14" x14ac:dyDescent="0.25">
      <c r="A8" t="s">
        <v>9644</v>
      </c>
      <c r="B8">
        <v>1</v>
      </c>
      <c r="C8">
        <v>45</v>
      </c>
      <c r="D8">
        <v>60</v>
      </c>
      <c r="F8" s="117">
        <v>517</v>
      </c>
      <c r="G8" s="117">
        <v>43.3</v>
      </c>
      <c r="H8" s="117">
        <v>4.3</v>
      </c>
    </row>
    <row r="9" spans="1:14" x14ac:dyDescent="0.25">
      <c r="A9" t="s">
        <v>9644</v>
      </c>
      <c r="B9">
        <v>1</v>
      </c>
      <c r="C9">
        <v>60</v>
      </c>
      <c r="D9">
        <v>75</v>
      </c>
      <c r="F9" s="117">
        <v>490</v>
      </c>
      <c r="G9" s="117">
        <v>50.4</v>
      </c>
      <c r="H9" s="117">
        <v>4</v>
      </c>
    </row>
    <row r="10" spans="1:14" x14ac:dyDescent="0.25">
      <c r="A10" t="s">
        <v>9644</v>
      </c>
      <c r="B10">
        <v>1</v>
      </c>
      <c r="C10">
        <v>75</v>
      </c>
      <c r="D10">
        <v>90</v>
      </c>
      <c r="F10" s="117">
        <v>440</v>
      </c>
      <c r="G10" s="117">
        <v>43.4</v>
      </c>
      <c r="H10" s="117">
        <v>3.2</v>
      </c>
    </row>
    <row r="11" spans="1:14" x14ac:dyDescent="0.25">
      <c r="A11" t="s">
        <v>9644</v>
      </c>
      <c r="B11">
        <v>2</v>
      </c>
      <c r="C11">
        <v>0</v>
      </c>
      <c r="D11">
        <v>15</v>
      </c>
      <c r="F11" s="117">
        <v>1100</v>
      </c>
      <c r="G11" s="117">
        <v>66.2</v>
      </c>
      <c r="H11" s="117">
        <v>16.7</v>
      </c>
    </row>
    <row r="12" spans="1:14" x14ac:dyDescent="0.25">
      <c r="A12" t="s">
        <v>9644</v>
      </c>
      <c r="B12">
        <v>2</v>
      </c>
      <c r="C12">
        <v>15</v>
      </c>
      <c r="D12">
        <v>30</v>
      </c>
      <c r="F12" s="117">
        <v>1055</v>
      </c>
      <c r="G12" s="117">
        <v>52.4</v>
      </c>
      <c r="H12" s="117">
        <v>16.600000000000001</v>
      </c>
    </row>
    <row r="13" spans="1:14" x14ac:dyDescent="0.25">
      <c r="A13" t="s">
        <v>9644</v>
      </c>
      <c r="B13">
        <v>2</v>
      </c>
      <c r="C13">
        <v>30</v>
      </c>
      <c r="D13">
        <v>45</v>
      </c>
      <c r="F13" s="117">
        <v>580</v>
      </c>
      <c r="G13" s="117">
        <v>34.1</v>
      </c>
      <c r="H13" s="117">
        <v>9.3000000000000007</v>
      </c>
    </row>
    <row r="14" spans="1:14" x14ac:dyDescent="0.25">
      <c r="A14" t="s">
        <v>9644</v>
      </c>
      <c r="B14">
        <v>2</v>
      </c>
      <c r="C14">
        <v>45</v>
      </c>
      <c r="D14">
        <v>60</v>
      </c>
      <c r="F14" s="117">
        <v>435</v>
      </c>
      <c r="G14" s="117">
        <v>33.799999999999997</v>
      </c>
      <c r="H14" s="117">
        <v>5.7</v>
      </c>
    </row>
    <row r="15" spans="1:14" x14ac:dyDescent="0.25">
      <c r="A15" t="s">
        <v>9644</v>
      </c>
      <c r="B15">
        <v>2</v>
      </c>
      <c r="C15">
        <v>60</v>
      </c>
      <c r="D15">
        <v>75</v>
      </c>
      <c r="F15" s="117">
        <v>390</v>
      </c>
      <c r="G15" s="117">
        <v>26</v>
      </c>
      <c r="H15" s="117">
        <v>5.2</v>
      </c>
    </row>
    <row r="16" spans="1:14" x14ac:dyDescent="0.25">
      <c r="A16" t="s">
        <v>9644</v>
      </c>
      <c r="B16">
        <v>2</v>
      </c>
      <c r="C16">
        <v>75</v>
      </c>
      <c r="D16">
        <v>90</v>
      </c>
      <c r="F16" s="117">
        <v>390</v>
      </c>
      <c r="G16" s="117">
        <v>27.6</v>
      </c>
      <c r="H16" s="117">
        <v>6.8</v>
      </c>
    </row>
    <row r="17" spans="1:6" x14ac:dyDescent="0.25">
      <c r="A17" t="s">
        <v>9645</v>
      </c>
      <c r="B17">
        <v>1</v>
      </c>
      <c r="C17">
        <v>0</v>
      </c>
      <c r="D17">
        <v>100</v>
      </c>
      <c r="F17">
        <v>50</v>
      </c>
    </row>
    <row r="18" spans="1:6" x14ac:dyDescent="0.25">
      <c r="A18" t="s">
        <v>9279</v>
      </c>
      <c r="B18" s="128">
        <v>1</v>
      </c>
    </row>
    <row r="19" spans="1:6" x14ac:dyDescent="0.25">
      <c r="A19" t="s">
        <v>9280</v>
      </c>
      <c r="B19" s="128">
        <v>1</v>
      </c>
    </row>
    <row r="20" spans="1:6" x14ac:dyDescent="0.25">
      <c r="A20" t="s">
        <v>9281</v>
      </c>
      <c r="B20" s="128">
        <v>1</v>
      </c>
    </row>
    <row r="21" spans="1:6" x14ac:dyDescent="0.25">
      <c r="A21" t="s">
        <v>9282</v>
      </c>
      <c r="B21" s="128">
        <v>1</v>
      </c>
    </row>
    <row r="22" spans="1:6" x14ac:dyDescent="0.25">
      <c r="A22" t="s">
        <v>9283</v>
      </c>
      <c r="B22" s="128">
        <v>1</v>
      </c>
    </row>
    <row r="23" spans="1:6" x14ac:dyDescent="0.25">
      <c r="A23" t="s">
        <v>9284</v>
      </c>
      <c r="B23" s="128">
        <v>1</v>
      </c>
    </row>
    <row r="24" spans="1:6" x14ac:dyDescent="0.25">
      <c r="A24" t="s">
        <v>9285</v>
      </c>
      <c r="B24" s="128">
        <v>1</v>
      </c>
    </row>
    <row r="25" spans="1:6" x14ac:dyDescent="0.25">
      <c r="A25" t="s">
        <v>9286</v>
      </c>
      <c r="B25" s="128">
        <v>1</v>
      </c>
    </row>
    <row r="26" spans="1:6" x14ac:dyDescent="0.25">
      <c r="A26" t="s">
        <v>9287</v>
      </c>
      <c r="B26" s="128">
        <v>1</v>
      </c>
    </row>
    <row r="27" spans="1:6" x14ac:dyDescent="0.25">
      <c r="A27" t="s">
        <v>9288</v>
      </c>
      <c r="B27" s="128">
        <v>1</v>
      </c>
    </row>
    <row r="28" spans="1:6" x14ac:dyDescent="0.25">
      <c r="A28" t="s">
        <v>9289</v>
      </c>
      <c r="B28" s="128">
        <v>1</v>
      </c>
    </row>
    <row r="29" spans="1:6" x14ac:dyDescent="0.25">
      <c r="A29" t="s">
        <v>9290</v>
      </c>
      <c r="B29" s="128">
        <v>1</v>
      </c>
    </row>
    <row r="30" spans="1:6" x14ac:dyDescent="0.25">
      <c r="A30" t="s">
        <v>9291</v>
      </c>
      <c r="B30" s="128">
        <v>1</v>
      </c>
    </row>
    <row r="31" spans="1:6" x14ac:dyDescent="0.25">
      <c r="A31" t="s">
        <v>9292</v>
      </c>
      <c r="B31" s="128">
        <v>1</v>
      </c>
    </row>
    <row r="32" spans="1:6" x14ac:dyDescent="0.25">
      <c r="A32" t="s">
        <v>9293</v>
      </c>
      <c r="B32" s="128">
        <v>1</v>
      </c>
    </row>
    <row r="33" spans="1:2" x14ac:dyDescent="0.25">
      <c r="A33" t="s">
        <v>9294</v>
      </c>
      <c r="B33" s="128">
        <v>1</v>
      </c>
    </row>
    <row r="34" spans="1:2" x14ac:dyDescent="0.25">
      <c r="A34" t="s">
        <v>9295</v>
      </c>
      <c r="B34" s="128">
        <v>1</v>
      </c>
    </row>
    <row r="35" spans="1:2" x14ac:dyDescent="0.25">
      <c r="A35" t="s">
        <v>9296</v>
      </c>
      <c r="B35" s="128">
        <v>1</v>
      </c>
    </row>
    <row r="36" spans="1:2" x14ac:dyDescent="0.25">
      <c r="A36" t="s">
        <v>9297</v>
      </c>
      <c r="B36" s="128">
        <v>1</v>
      </c>
    </row>
    <row r="37" spans="1:2" x14ac:dyDescent="0.25">
      <c r="A37" t="s">
        <v>9298</v>
      </c>
      <c r="B37" s="128">
        <v>1</v>
      </c>
    </row>
    <row r="38" spans="1:2" x14ac:dyDescent="0.25">
      <c r="A38" t="s">
        <v>9299</v>
      </c>
      <c r="B38" s="128">
        <v>1</v>
      </c>
    </row>
    <row r="39" spans="1:2" x14ac:dyDescent="0.25">
      <c r="A39" t="s">
        <v>9300</v>
      </c>
      <c r="B39" s="128">
        <v>1</v>
      </c>
    </row>
    <row r="40" spans="1:2" x14ac:dyDescent="0.25">
      <c r="A40" t="s">
        <v>9301</v>
      </c>
      <c r="B40" s="128">
        <v>1</v>
      </c>
    </row>
    <row r="41" spans="1:2" x14ac:dyDescent="0.25">
      <c r="A41" t="s">
        <v>9302</v>
      </c>
      <c r="B41" s="128">
        <v>1</v>
      </c>
    </row>
    <row r="42" spans="1:2" x14ac:dyDescent="0.25">
      <c r="A42" t="s">
        <v>9303</v>
      </c>
      <c r="B42" s="128">
        <v>1</v>
      </c>
    </row>
    <row r="43" spans="1:2" x14ac:dyDescent="0.25">
      <c r="A43" t="s">
        <v>9304</v>
      </c>
      <c r="B43" s="128">
        <v>1</v>
      </c>
    </row>
    <row r="44" spans="1:2" x14ac:dyDescent="0.25">
      <c r="A44" t="s">
        <v>9305</v>
      </c>
      <c r="B44" s="128">
        <v>1</v>
      </c>
    </row>
    <row r="45" spans="1:2" x14ac:dyDescent="0.25">
      <c r="A45" t="s">
        <v>9306</v>
      </c>
      <c r="B45" s="128">
        <v>1</v>
      </c>
    </row>
    <row r="46" spans="1:2" x14ac:dyDescent="0.25">
      <c r="A46" t="s">
        <v>9307</v>
      </c>
      <c r="B46" s="128">
        <v>1</v>
      </c>
    </row>
    <row r="47" spans="1:2" x14ac:dyDescent="0.25">
      <c r="A47" t="s">
        <v>9308</v>
      </c>
      <c r="B47" s="128">
        <v>1</v>
      </c>
    </row>
    <row r="48" spans="1:2" x14ac:dyDescent="0.25">
      <c r="A48" t="s">
        <v>9309</v>
      </c>
      <c r="B48" s="128">
        <v>1</v>
      </c>
    </row>
    <row r="49" spans="1:2" x14ac:dyDescent="0.25">
      <c r="A49" t="s">
        <v>9310</v>
      </c>
      <c r="B49" s="128">
        <v>1</v>
      </c>
    </row>
    <row r="50" spans="1:2" x14ac:dyDescent="0.25">
      <c r="A50" t="s">
        <v>9311</v>
      </c>
      <c r="B50" s="128">
        <v>1</v>
      </c>
    </row>
    <row r="51" spans="1:2" x14ac:dyDescent="0.25">
      <c r="A51" t="s">
        <v>9312</v>
      </c>
      <c r="B51" s="128">
        <v>1</v>
      </c>
    </row>
    <row r="52" spans="1:2" x14ac:dyDescent="0.25">
      <c r="A52" t="s">
        <v>9313</v>
      </c>
      <c r="B52" s="128">
        <v>1</v>
      </c>
    </row>
    <row r="53" spans="1:2" x14ac:dyDescent="0.25">
      <c r="A53" t="s">
        <v>9314</v>
      </c>
      <c r="B53" s="128">
        <v>1</v>
      </c>
    </row>
    <row r="54" spans="1:2" x14ac:dyDescent="0.25">
      <c r="A54" t="s">
        <v>9279</v>
      </c>
      <c r="B54" s="128">
        <v>2</v>
      </c>
    </row>
    <row r="55" spans="1:2" x14ac:dyDescent="0.25">
      <c r="A55" t="s">
        <v>9280</v>
      </c>
      <c r="B55" s="128">
        <v>2</v>
      </c>
    </row>
    <row r="56" spans="1:2" x14ac:dyDescent="0.25">
      <c r="A56" t="s">
        <v>9281</v>
      </c>
      <c r="B56" s="128">
        <v>2</v>
      </c>
    </row>
    <row r="57" spans="1:2" x14ac:dyDescent="0.25">
      <c r="A57" t="s">
        <v>9282</v>
      </c>
      <c r="B57" s="128">
        <v>2</v>
      </c>
    </row>
    <row r="58" spans="1:2" x14ac:dyDescent="0.25">
      <c r="A58" t="s">
        <v>9283</v>
      </c>
      <c r="B58" s="128">
        <v>2</v>
      </c>
    </row>
    <row r="59" spans="1:2" x14ac:dyDescent="0.25">
      <c r="A59" t="s">
        <v>9284</v>
      </c>
      <c r="B59" s="128">
        <v>2</v>
      </c>
    </row>
    <row r="60" spans="1:2" x14ac:dyDescent="0.25">
      <c r="A60" t="s">
        <v>9285</v>
      </c>
      <c r="B60" s="128">
        <v>2</v>
      </c>
    </row>
    <row r="61" spans="1:2" x14ac:dyDescent="0.25">
      <c r="A61" t="s">
        <v>9286</v>
      </c>
      <c r="B61" s="128">
        <v>2</v>
      </c>
    </row>
    <row r="62" spans="1:2" x14ac:dyDescent="0.25">
      <c r="A62" t="s">
        <v>9287</v>
      </c>
      <c r="B62" s="128">
        <v>2</v>
      </c>
    </row>
    <row r="63" spans="1:2" x14ac:dyDescent="0.25">
      <c r="A63" t="s">
        <v>9288</v>
      </c>
      <c r="B63" s="128">
        <v>2</v>
      </c>
    </row>
    <row r="64" spans="1:2" x14ac:dyDescent="0.25">
      <c r="A64" t="s">
        <v>9289</v>
      </c>
      <c r="B64" s="128">
        <v>2</v>
      </c>
    </row>
    <row r="65" spans="1:2" x14ac:dyDescent="0.25">
      <c r="A65" t="s">
        <v>9290</v>
      </c>
      <c r="B65" s="128">
        <v>2</v>
      </c>
    </row>
    <row r="66" spans="1:2" x14ac:dyDescent="0.25">
      <c r="A66" t="s">
        <v>9291</v>
      </c>
      <c r="B66" s="128">
        <v>2</v>
      </c>
    </row>
    <row r="67" spans="1:2" x14ac:dyDescent="0.25">
      <c r="A67" t="s">
        <v>9292</v>
      </c>
      <c r="B67" s="128">
        <v>2</v>
      </c>
    </row>
    <row r="68" spans="1:2" x14ac:dyDescent="0.25">
      <c r="A68" t="s">
        <v>9293</v>
      </c>
      <c r="B68" s="128">
        <v>2</v>
      </c>
    </row>
    <row r="69" spans="1:2" x14ac:dyDescent="0.25">
      <c r="A69" t="s">
        <v>9294</v>
      </c>
      <c r="B69" s="128">
        <v>2</v>
      </c>
    </row>
    <row r="70" spans="1:2" x14ac:dyDescent="0.25">
      <c r="A70" t="s">
        <v>9295</v>
      </c>
      <c r="B70" s="128">
        <v>2</v>
      </c>
    </row>
    <row r="71" spans="1:2" x14ac:dyDescent="0.25">
      <c r="A71" t="s">
        <v>9296</v>
      </c>
      <c r="B71" s="128">
        <v>2</v>
      </c>
    </row>
    <row r="72" spans="1:2" x14ac:dyDescent="0.25">
      <c r="A72" t="s">
        <v>9297</v>
      </c>
      <c r="B72" s="128">
        <v>2</v>
      </c>
    </row>
    <row r="73" spans="1:2" x14ac:dyDescent="0.25">
      <c r="A73" t="s">
        <v>9298</v>
      </c>
      <c r="B73" s="128">
        <v>2</v>
      </c>
    </row>
    <row r="74" spans="1:2" x14ac:dyDescent="0.25">
      <c r="A74" t="s">
        <v>9299</v>
      </c>
      <c r="B74" s="128">
        <v>2</v>
      </c>
    </row>
    <row r="75" spans="1:2" x14ac:dyDescent="0.25">
      <c r="A75" t="s">
        <v>9300</v>
      </c>
      <c r="B75" s="128">
        <v>2</v>
      </c>
    </row>
    <row r="76" spans="1:2" x14ac:dyDescent="0.25">
      <c r="A76" t="s">
        <v>9301</v>
      </c>
      <c r="B76" s="128">
        <v>2</v>
      </c>
    </row>
    <row r="77" spans="1:2" x14ac:dyDescent="0.25">
      <c r="A77" t="s">
        <v>9302</v>
      </c>
      <c r="B77" s="128">
        <v>2</v>
      </c>
    </row>
    <row r="78" spans="1:2" x14ac:dyDescent="0.25">
      <c r="A78" t="s">
        <v>9303</v>
      </c>
      <c r="B78" s="128">
        <v>2</v>
      </c>
    </row>
    <row r="79" spans="1:2" x14ac:dyDescent="0.25">
      <c r="A79" t="s">
        <v>9304</v>
      </c>
      <c r="B79" s="128">
        <v>2</v>
      </c>
    </row>
    <row r="80" spans="1:2" x14ac:dyDescent="0.25">
      <c r="A80" t="s">
        <v>9305</v>
      </c>
      <c r="B80" s="128">
        <v>2</v>
      </c>
    </row>
    <row r="81" spans="1:2" x14ac:dyDescent="0.25">
      <c r="A81" t="s">
        <v>9306</v>
      </c>
      <c r="B81" s="128">
        <v>2</v>
      </c>
    </row>
    <row r="82" spans="1:2" x14ac:dyDescent="0.25">
      <c r="A82" t="s">
        <v>9307</v>
      </c>
      <c r="B82" s="128">
        <v>2</v>
      </c>
    </row>
    <row r="83" spans="1:2" x14ac:dyDescent="0.25">
      <c r="A83" t="s">
        <v>9308</v>
      </c>
      <c r="B83" s="128">
        <v>2</v>
      </c>
    </row>
    <row r="84" spans="1:2" x14ac:dyDescent="0.25">
      <c r="A84" t="s">
        <v>9309</v>
      </c>
      <c r="B84" s="128">
        <v>2</v>
      </c>
    </row>
    <row r="85" spans="1:2" x14ac:dyDescent="0.25">
      <c r="A85" t="s">
        <v>9310</v>
      </c>
      <c r="B85" s="128">
        <v>2</v>
      </c>
    </row>
    <row r="86" spans="1:2" x14ac:dyDescent="0.25">
      <c r="A86" t="s">
        <v>9311</v>
      </c>
      <c r="B86" s="128">
        <v>2</v>
      </c>
    </row>
    <row r="87" spans="1:2" x14ac:dyDescent="0.25">
      <c r="A87" t="s">
        <v>9312</v>
      </c>
      <c r="B87" s="128">
        <v>2</v>
      </c>
    </row>
    <row r="88" spans="1:2" x14ac:dyDescent="0.25">
      <c r="A88" t="s">
        <v>9313</v>
      </c>
      <c r="B88" s="128">
        <v>2</v>
      </c>
    </row>
    <row r="89" spans="1:2" x14ac:dyDescent="0.25">
      <c r="A89" t="s">
        <v>9314</v>
      </c>
      <c r="B89" s="128">
        <v>2</v>
      </c>
    </row>
    <row r="90" spans="1:2" x14ac:dyDescent="0.25">
      <c r="B90" s="128"/>
    </row>
  </sheetData>
  <mergeCells count="1">
    <mergeCell ref="A1:H1"/>
  </mergeCells>
  <phoneticPr fontId="23" type="noConversion"/>
  <dataValidations count="1">
    <dataValidation allowBlank="1" showDropDown="1" showInputMessage="1" showErrorMessage="1" sqref="C17:H17 I5:I90 C5:E90"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A5:A17</xm:sqref>
        </x14:dataValidation>
        <x14:dataValidation type="list" allowBlank="1" showInputMessage="1" showErrorMessage="1" xr:uid="{54400DBF-855B-4304-A3B7-E3060095BA99}">
          <x14:formula1>
            <xm:f>_xlfn.ANCHORARRAY(_xlfn.XLOOKUP($A5,ddlInitialConditions!$A$2:$A$500,ddlInitialConditions!$DQ$2:$DQ$500))</xm:f>
          </x14:formula1>
          <xm:sqref>B5:B17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sqref="A1:H1"/>
    </sheetView>
  </sheetViews>
  <sheetFormatPr defaultColWidth="8.85546875"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98" t="s">
        <v>7442</v>
      </c>
      <c r="B1" s="198"/>
      <c r="C1" s="198"/>
      <c r="D1" s="198"/>
      <c r="E1" s="198"/>
      <c r="F1" s="198"/>
      <c r="G1" s="198"/>
      <c r="H1" s="198"/>
    </row>
    <row r="2" spans="1:32" ht="28.5" customHeight="1" x14ac:dyDescent="0.25">
      <c r="A2" s="30"/>
      <c r="B2" s="30"/>
    </row>
    <row r="3" spans="1:32" s="16" customFormat="1" ht="32.25" customHeight="1" x14ac:dyDescent="0.25">
      <c r="A3" s="15" t="s">
        <v>1923</v>
      </c>
      <c r="B3" s="15" t="s">
        <v>1922</v>
      </c>
      <c r="C3" s="15" t="s">
        <v>2836</v>
      </c>
      <c r="D3" s="15" t="s">
        <v>2056</v>
      </c>
      <c r="E3" s="15" t="s">
        <v>6460</v>
      </c>
      <c r="F3" s="15" t="s">
        <v>6459</v>
      </c>
      <c r="G3" s="15" t="s">
        <v>6458</v>
      </c>
      <c r="H3" s="15"/>
      <c r="I3" s="15"/>
      <c r="K3" s="15"/>
      <c r="N3" s="15"/>
    </row>
    <row r="4" spans="1:32" ht="15" customHeight="1" x14ac:dyDescent="0.2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25">
      <c r="A5" s="127" t="s">
        <v>9644</v>
      </c>
      <c r="B5" s="128" cm="1">
        <f t="array" ref="B5">IF(ROW() &lt; ROW(INDEX(soilAnalyses[experiment_ID],ROWS(soilAnalyses[experiment_ID]))), COUNTIF(INDEX(soilAnalyses[experiment_ID],1):soilAnalyses[[#This Row],[experiment_ID]],soilAnalyses[[#This Row],[experiment_ID]]), "")</f>
        <v>1</v>
      </c>
      <c r="C5" s="127" t="s">
        <v>8975</v>
      </c>
      <c r="D5" s="21"/>
      <c r="E5" s="127"/>
      <c r="F5" s="127" t="s">
        <v>3600</v>
      </c>
      <c r="G5" s="127"/>
    </row>
    <row r="6" spans="1:32" x14ac:dyDescent="0.25">
      <c r="A6" s="127" t="s">
        <v>9644</v>
      </c>
      <c r="B6" s="128" cm="1">
        <f t="array" ref="B6">IF(ROW() &lt; ROW(INDEX(soilAnalyses[experiment_ID],ROWS(soilAnalyses[experiment_ID]))), COUNTIF(INDEX(soilAnalyses[experiment_ID],1):soilAnalyses[[#This Row],[experiment_ID]],soilAnalyses[[#This Row],[experiment_ID]]), "")</f>
        <v>2</v>
      </c>
      <c r="C6" s="127" t="s">
        <v>8976</v>
      </c>
      <c r="D6" s="21"/>
      <c r="E6" s="127"/>
      <c r="F6" s="127" t="s">
        <v>3600</v>
      </c>
      <c r="G6" s="127"/>
    </row>
    <row r="7" spans="1:32" x14ac:dyDescent="0.2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A17"/>
  <sheetViews>
    <sheetView zoomScaleNormal="100" workbookViewId="0">
      <pane ySplit="4" topLeftCell="A5" activePane="bottomLeft" state="frozen"/>
      <selection activeCell="F24" sqref="F24"/>
      <selection pane="bottomLeft" activeCell="B10" sqref="B10"/>
    </sheetView>
  </sheetViews>
  <sheetFormatPr defaultColWidth="8.85546875" defaultRowHeight="15" x14ac:dyDescent="0.25"/>
  <cols>
    <col min="1" max="1" width="13.7109375" customWidth="1"/>
    <col min="2" max="2" width="11.28515625" customWidth="1"/>
    <col min="3" max="26" width="20.7109375" customWidth="1"/>
  </cols>
  <sheetData>
    <row r="1" spans="1:27" ht="150" customHeight="1" x14ac:dyDescent="0.25">
      <c r="A1" s="198" t="s">
        <v>7443</v>
      </c>
      <c r="B1" s="198"/>
      <c r="C1" s="198"/>
      <c r="D1" s="198"/>
      <c r="E1" s="198"/>
      <c r="F1" s="198"/>
      <c r="G1" s="198"/>
      <c r="H1" s="198"/>
    </row>
    <row r="2" spans="1:27" ht="28.5" customHeight="1" x14ac:dyDescent="0.25">
      <c r="A2" s="30"/>
      <c r="B2" s="30"/>
    </row>
    <row r="3" spans="1:27" s="16" customFormat="1" ht="32.25" customHeight="1" x14ac:dyDescent="0.25">
      <c r="A3" s="15" t="s">
        <v>1923</v>
      </c>
      <c r="B3" s="15" t="s">
        <v>1950</v>
      </c>
      <c r="C3" s="15" t="s">
        <v>1903</v>
      </c>
      <c r="D3" s="15" t="s">
        <v>1904</v>
      </c>
      <c r="E3" s="15" t="s">
        <v>6409</v>
      </c>
      <c r="F3" s="15" t="s">
        <v>3341</v>
      </c>
      <c r="G3" s="15" t="s">
        <v>3342</v>
      </c>
      <c r="H3" s="15" t="s">
        <v>1974</v>
      </c>
      <c r="I3" s="15" t="s">
        <v>8282</v>
      </c>
      <c r="J3" s="15" t="s">
        <v>3360</v>
      </c>
      <c r="K3" s="16" t="s">
        <v>3365</v>
      </c>
      <c r="N3" s="15"/>
    </row>
    <row r="4" spans="1:27" x14ac:dyDescent="0.25">
      <c r="A4" s="4" t="s">
        <v>93</v>
      </c>
      <c r="B4" t="s">
        <v>120</v>
      </c>
      <c r="C4" s="56" t="s">
        <v>2643</v>
      </c>
      <c r="D4" s="56" t="s">
        <v>2644</v>
      </c>
      <c r="E4" s="140" t="s">
        <v>2645</v>
      </c>
      <c r="F4" s="140" t="s">
        <v>2649</v>
      </c>
      <c r="G4" s="140" t="s">
        <v>2650</v>
      </c>
      <c r="H4" s="140" t="s">
        <v>2646</v>
      </c>
      <c r="I4" s="140" t="s">
        <v>2647</v>
      </c>
      <c r="J4" s="140" t="s">
        <v>2651</v>
      </c>
      <c r="K4" s="140" t="s">
        <v>2652</v>
      </c>
      <c r="L4" s="4"/>
      <c r="M4" s="4"/>
      <c r="N4" s="4"/>
      <c r="O4" s="4"/>
      <c r="P4" s="4"/>
      <c r="Q4" s="4"/>
      <c r="R4" s="4"/>
      <c r="S4" s="4"/>
      <c r="T4" s="4"/>
      <c r="U4" s="4"/>
      <c r="V4" s="4"/>
      <c r="W4" s="4"/>
      <c r="X4" s="4"/>
      <c r="Y4" s="4"/>
      <c r="Z4" s="4"/>
      <c r="AA4" s="4"/>
    </row>
    <row r="5" spans="1:27" x14ac:dyDescent="0.25">
      <c r="A5" s="127" t="s">
        <v>9644</v>
      </c>
      <c r="B5" s="128">
        <v>1</v>
      </c>
      <c r="C5" s="106">
        <v>0</v>
      </c>
      <c r="D5" s="106">
        <v>15</v>
      </c>
      <c r="E5" s="141"/>
      <c r="F5" s="141"/>
      <c r="G5" s="141"/>
      <c r="H5" s="141"/>
      <c r="I5" s="106"/>
      <c r="J5" s="117">
        <v>56.3</v>
      </c>
      <c r="K5" s="117">
        <v>147</v>
      </c>
    </row>
    <row r="6" spans="1:27" x14ac:dyDescent="0.25">
      <c r="A6" s="127" t="s">
        <v>9644</v>
      </c>
      <c r="B6" s="128">
        <v>1</v>
      </c>
      <c r="C6" s="106">
        <v>15</v>
      </c>
      <c r="D6" s="106">
        <v>30</v>
      </c>
      <c r="E6" s="106"/>
      <c r="F6" s="106"/>
      <c r="G6" s="106"/>
      <c r="H6" s="106"/>
      <c r="I6" s="106"/>
      <c r="J6" s="117">
        <v>57</v>
      </c>
      <c r="K6" s="117">
        <v>157</v>
      </c>
    </row>
    <row r="7" spans="1:27" x14ac:dyDescent="0.25">
      <c r="A7" s="127" t="s">
        <v>9644</v>
      </c>
      <c r="B7" s="128">
        <v>1</v>
      </c>
      <c r="C7" s="106">
        <v>30</v>
      </c>
      <c r="D7" s="106">
        <v>45</v>
      </c>
      <c r="E7" s="106"/>
      <c r="F7" s="106"/>
      <c r="G7" s="106"/>
      <c r="H7" s="106"/>
      <c r="I7" s="106"/>
      <c r="J7" s="117">
        <v>29.7</v>
      </c>
      <c r="K7" s="117">
        <v>146</v>
      </c>
    </row>
    <row r="8" spans="1:27" x14ac:dyDescent="0.25">
      <c r="A8" s="127" t="s">
        <v>9644</v>
      </c>
      <c r="B8" s="128">
        <v>1</v>
      </c>
      <c r="C8" s="106">
        <v>45</v>
      </c>
      <c r="D8" s="106">
        <v>60</v>
      </c>
      <c r="E8" s="106"/>
      <c r="F8" s="106"/>
      <c r="G8" s="106"/>
      <c r="H8" s="106"/>
      <c r="I8" s="106"/>
      <c r="J8" s="117">
        <v>6.7</v>
      </c>
      <c r="K8" s="117">
        <v>172</v>
      </c>
    </row>
    <row r="9" spans="1:27" x14ac:dyDescent="0.25">
      <c r="A9" s="127" t="s">
        <v>9644</v>
      </c>
      <c r="B9" s="128">
        <v>1</v>
      </c>
      <c r="C9" s="106">
        <v>60</v>
      </c>
      <c r="D9" s="106">
        <v>75</v>
      </c>
      <c r="E9" s="106"/>
      <c r="F9" s="106"/>
      <c r="G9" s="106"/>
      <c r="H9" s="106"/>
      <c r="I9" s="106"/>
      <c r="J9" s="117">
        <v>17.7</v>
      </c>
      <c r="K9" s="117">
        <v>180</v>
      </c>
    </row>
    <row r="10" spans="1:27" x14ac:dyDescent="0.25">
      <c r="A10" s="127" t="s">
        <v>9644</v>
      </c>
      <c r="B10" s="128">
        <v>1</v>
      </c>
      <c r="C10" s="106">
        <v>75</v>
      </c>
      <c r="D10" s="106">
        <v>90</v>
      </c>
      <c r="E10" s="106"/>
      <c r="F10" s="106"/>
      <c r="G10" s="106"/>
      <c r="H10" s="106"/>
      <c r="I10" s="106"/>
      <c r="J10" s="117">
        <v>28</v>
      </c>
      <c r="K10" s="117">
        <v>167</v>
      </c>
    </row>
    <row r="11" spans="1:27" x14ac:dyDescent="0.25">
      <c r="A11" s="127" t="s">
        <v>9644</v>
      </c>
      <c r="B11" s="128">
        <v>2</v>
      </c>
      <c r="C11" s="106">
        <v>0</v>
      </c>
      <c r="D11" s="106">
        <v>15</v>
      </c>
      <c r="E11" s="106"/>
      <c r="F11" s="106"/>
      <c r="G11" s="106"/>
      <c r="H11" s="106"/>
      <c r="I11" s="106"/>
      <c r="J11" s="117">
        <v>105</v>
      </c>
      <c r="K11" s="117">
        <v>231</v>
      </c>
    </row>
    <row r="12" spans="1:27" x14ac:dyDescent="0.25">
      <c r="A12" s="127" t="s">
        <v>9644</v>
      </c>
      <c r="B12" s="128">
        <v>2</v>
      </c>
      <c r="C12" s="106">
        <v>15</v>
      </c>
      <c r="D12" s="106">
        <v>30</v>
      </c>
      <c r="E12" s="106"/>
      <c r="F12" s="106"/>
      <c r="G12" s="106"/>
      <c r="H12" s="106"/>
      <c r="I12" s="106"/>
      <c r="J12" s="117">
        <v>109</v>
      </c>
      <c r="K12" s="117">
        <v>256</v>
      </c>
    </row>
    <row r="13" spans="1:27" x14ac:dyDescent="0.25">
      <c r="A13" s="127" t="s">
        <v>9644</v>
      </c>
      <c r="B13" s="128">
        <v>2</v>
      </c>
      <c r="C13" s="106">
        <v>30</v>
      </c>
      <c r="D13" s="106">
        <v>45</v>
      </c>
      <c r="E13" s="106"/>
      <c r="F13" s="106"/>
      <c r="G13" s="106"/>
      <c r="H13" s="106"/>
      <c r="I13" s="106"/>
      <c r="J13" s="117">
        <v>59.5</v>
      </c>
      <c r="K13" s="117">
        <v>169</v>
      </c>
    </row>
    <row r="14" spans="1:27" x14ac:dyDescent="0.25">
      <c r="A14" s="127" t="s">
        <v>9644</v>
      </c>
      <c r="B14" s="128">
        <v>2</v>
      </c>
      <c r="C14" s="106">
        <v>45</v>
      </c>
      <c r="D14" s="106">
        <v>60</v>
      </c>
      <c r="E14" s="106"/>
      <c r="F14" s="106"/>
      <c r="G14" s="106"/>
      <c r="H14" s="106"/>
      <c r="I14" s="106"/>
      <c r="J14" s="117">
        <v>43</v>
      </c>
      <c r="K14" s="117">
        <v>144</v>
      </c>
    </row>
    <row r="15" spans="1:27" x14ac:dyDescent="0.25">
      <c r="A15" s="127" t="s">
        <v>9644</v>
      </c>
      <c r="B15" s="128">
        <v>2</v>
      </c>
      <c r="C15" s="106">
        <v>60</v>
      </c>
      <c r="D15" s="106">
        <v>75</v>
      </c>
      <c r="E15" s="106"/>
      <c r="F15" s="106"/>
      <c r="G15" s="106"/>
      <c r="H15" s="106"/>
      <c r="I15" s="106"/>
      <c r="J15" s="117">
        <v>41</v>
      </c>
      <c r="K15" s="117">
        <v>136</v>
      </c>
    </row>
    <row r="16" spans="1:27" x14ac:dyDescent="0.25">
      <c r="A16" s="127" t="s">
        <v>9644</v>
      </c>
      <c r="B16" s="128">
        <v>2</v>
      </c>
      <c r="C16" s="106">
        <v>75</v>
      </c>
      <c r="D16" s="106">
        <v>90</v>
      </c>
      <c r="E16" s="106"/>
      <c r="F16" s="106"/>
      <c r="G16" s="106"/>
      <c r="H16" s="106"/>
      <c r="I16" s="106"/>
      <c r="J16" s="117">
        <v>46.5</v>
      </c>
      <c r="K16" s="117">
        <v>135</v>
      </c>
    </row>
    <row r="17" spans="1:11" x14ac:dyDescent="0.25">
      <c r="A17" s="127"/>
      <c r="B17" s="128"/>
      <c r="C17" s="106"/>
      <c r="D17" s="106"/>
      <c r="E17" s="106"/>
      <c r="F17" s="106"/>
      <c r="G17" s="106"/>
      <c r="H17" s="106"/>
      <c r="I17" s="106"/>
      <c r="J17" s="106"/>
      <c r="K17" s="106"/>
    </row>
  </sheetData>
  <mergeCells count="1">
    <mergeCell ref="A1:H1"/>
  </mergeCells>
  <conditionalFormatting sqref="C4">
    <cfRule type="duplicateValues" dxfId="13" priority="3"/>
  </conditionalFormatting>
  <conditionalFormatting sqref="C4">
    <cfRule type="duplicateValues" dxfId="12" priority="4"/>
  </conditionalFormatting>
  <conditionalFormatting sqref="D4">
    <cfRule type="duplicateValues" dxfId="11" priority="2"/>
  </conditionalFormatting>
  <conditionalFormatting sqref="D4:K4">
    <cfRule type="duplicateValues" dxfId="10" priority="5508"/>
  </conditionalFormatting>
  <dataValidations count="1">
    <dataValidation allowBlank="1" showDropDown="1" showInputMessage="1" showErrorMessage="1" sqref="L5:XFD5 C5:C17"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11"/>
  <sheetViews>
    <sheetView zoomScaleNormal="100" workbookViewId="0">
      <pane ySplit="4" topLeftCell="A8" activePane="bottomLeft" state="frozen"/>
      <selection activeCell="D22" sqref="D22"/>
      <selection pane="bottomLeft" activeCell="C4" sqref="C4"/>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198" t="s">
        <v>7446</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6396</v>
      </c>
      <c r="D3" s="15" t="s">
        <v>1895</v>
      </c>
      <c r="E3" s="15"/>
      <c r="F3" s="15"/>
      <c r="G3" s="15"/>
      <c r="H3" s="15"/>
      <c r="I3" s="15"/>
      <c r="J3" s="16"/>
      <c r="K3" s="15"/>
      <c r="M3" s="16"/>
      <c r="N3" s="15"/>
    </row>
    <row r="4" spans="1:14" x14ac:dyDescent="0.25">
      <c r="A4" s="4" t="s">
        <v>93</v>
      </c>
      <c r="B4" s="12" t="s">
        <v>128</v>
      </c>
      <c r="C4" s="83" t="s">
        <v>2762</v>
      </c>
      <c r="D4" s="83" t="s">
        <v>2763</v>
      </c>
      <c r="E4" s="4"/>
      <c r="F4" s="4"/>
      <c r="G4" s="4"/>
      <c r="H4" s="4"/>
    </row>
    <row r="5" spans="1:14" x14ac:dyDescent="0.25">
      <c r="A5" t="s">
        <v>9366</v>
      </c>
      <c r="B5" cm="1">
        <f t="array" ref="B5">IF(ROW() &lt; ROW(INDEX(environModifications[experiment_ID],ROWS(environModifications[experiment_ID]))), COUNTIF(INDEX(environModifications[experiment_ID],1):environModifications[[#This Row],[experiment_ID]],environModifications[[#This Row],[experiment_ID]]), "")</f>
        <v>1</v>
      </c>
      <c r="C5" t="s">
        <v>8695</v>
      </c>
    </row>
    <row r="6" spans="1:14" x14ac:dyDescent="0.25">
      <c r="A6" t="s">
        <v>9366</v>
      </c>
      <c r="B6" cm="1">
        <f t="array" ref="B6">IF(ROW() &lt; ROW(INDEX(environModifications[experiment_ID],ROWS(environModifications[experiment_ID]))), COUNTIF(INDEX(environModifications[experiment_ID],1):environModifications[[#This Row],[experiment_ID]],environModifications[[#This Row],[experiment_ID]]), "")</f>
        <v>2</v>
      </c>
      <c r="C6" t="s">
        <v>8696</v>
      </c>
    </row>
    <row r="7" spans="1:14" x14ac:dyDescent="0.25">
      <c r="A7" t="s">
        <v>9367</v>
      </c>
      <c r="B7" cm="1">
        <f t="array" ref="B7">IF(ROW() &lt; ROW(INDEX(environModifications[experiment_ID],ROWS(environModifications[experiment_ID]))), COUNTIF(INDEX(environModifications[experiment_ID],1):environModifications[[#This Row],[experiment_ID]],environModifications[[#This Row],[experiment_ID]]), "")</f>
        <v>1</v>
      </c>
      <c r="C7" t="s">
        <v>8695</v>
      </c>
    </row>
    <row r="8" spans="1:14" x14ac:dyDescent="0.25">
      <c r="A8" t="s">
        <v>9367</v>
      </c>
      <c r="B8" cm="1">
        <f t="array" ref="B8">IF(ROW() &lt; ROW(INDEX(environModifications[experiment_ID],ROWS(environModifications[experiment_ID]))), COUNTIF(INDEX(environModifications[experiment_ID],1):environModifications[[#This Row],[experiment_ID]],environModifications[[#This Row],[experiment_ID]]), "")</f>
        <v>2</v>
      </c>
      <c r="C8" t="s">
        <v>8696</v>
      </c>
    </row>
    <row r="9" spans="1:14" x14ac:dyDescent="0.25">
      <c r="A9" t="s">
        <v>9368</v>
      </c>
      <c r="B9" cm="1">
        <f t="array" ref="B9">IF(ROW() &lt; ROW(INDEX(environModifications[experiment_ID],ROWS(environModifications[experiment_ID]))), COUNTIF(INDEX(environModifications[experiment_ID],1):environModifications[[#This Row],[experiment_ID]],environModifications[[#This Row],[experiment_ID]]), "")</f>
        <v>1</v>
      </c>
      <c r="C9" t="s">
        <v>8695</v>
      </c>
    </row>
    <row r="10" spans="1:14" x14ac:dyDescent="0.25">
      <c r="A10" t="s">
        <v>9368</v>
      </c>
      <c r="B10" cm="1">
        <f t="array" ref="B10">IF(ROW() &lt; ROW(INDEX(environModifications[experiment_ID],ROWS(environModifications[experiment_ID]))), COUNTIF(INDEX(environModifications[experiment_ID],1):environModifications[[#This Row],[experiment_ID]],environModifications[[#This Row],[experiment_ID]]), "")</f>
        <v>2</v>
      </c>
      <c r="C10" t="s">
        <v>8696</v>
      </c>
    </row>
    <row r="11" spans="1:14" x14ac:dyDescent="0.25">
      <c r="A11" t="s">
        <v>9645</v>
      </c>
      <c r="B11" cm="1">
        <f t="array" ref="B11">IF(ROW() &lt; ROW(INDEX(environModifications[experiment_ID],ROWS(environModifications[experiment_ID]))), COUNTIF(INDEX(environModifications[experiment_ID],1):environModifications[[#This Row],[experiment_ID]],environModifications[[#This Row],[experiment_ID]]), "")</f>
        <v>1</v>
      </c>
      <c r="D11" t="s">
        <v>9609</v>
      </c>
    </row>
  </sheetData>
  <mergeCells count="1">
    <mergeCell ref="A1:H1"/>
  </mergeCells>
  <dataValidations count="2">
    <dataValidation allowBlank="1" showDropDown="1" showInputMessage="1" showErrorMessage="1" sqref="C5:D12" xr:uid="{3FAA1832-261E-47C5-BDB2-D04BB5C6813C}"/>
    <dataValidation type="list" allowBlank="1" showInputMessage="1" showErrorMessage="1" sqref="A5:A12"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12"/>
  <sheetViews>
    <sheetView zoomScaleNormal="100" workbookViewId="0">
      <pane ySplit="4" topLeftCell="A8" activePane="bottomLeft" state="frozen"/>
      <selection activeCell="F24" sqref="F24"/>
      <selection pane="bottomLeft" activeCell="A12" sqref="A12"/>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198" t="s">
        <v>6598</v>
      </c>
      <c r="B1" s="198"/>
      <c r="C1" s="198"/>
      <c r="D1" s="198"/>
      <c r="E1" s="198"/>
      <c r="F1" s="198"/>
      <c r="G1" s="198"/>
      <c r="H1" s="198"/>
    </row>
    <row r="2" spans="1:14" ht="28.5" customHeight="1" x14ac:dyDescent="0.25">
      <c r="A2" s="30"/>
      <c r="B2" s="30"/>
    </row>
    <row r="3" spans="1:14" s="81" customFormat="1" ht="32.25" customHeight="1" x14ac:dyDescent="0.25">
      <c r="A3" s="15" t="s">
        <v>1923</v>
      </c>
      <c r="B3" s="15" t="s">
        <v>1950</v>
      </c>
      <c r="C3" s="15" t="s">
        <v>2056</v>
      </c>
      <c r="D3" s="15" t="s">
        <v>6616</v>
      </c>
      <c r="E3" s="15" t="s">
        <v>6617</v>
      </c>
      <c r="F3" s="15" t="s">
        <v>6620</v>
      </c>
      <c r="G3" s="15" t="s">
        <v>6621</v>
      </c>
      <c r="H3" s="15"/>
      <c r="I3" s="15"/>
      <c r="J3" s="16"/>
      <c r="K3" s="15"/>
      <c r="M3" s="16"/>
      <c r="N3" s="15"/>
    </row>
    <row r="4" spans="1:14" x14ac:dyDescent="0.25">
      <c r="A4" s="4" t="s">
        <v>93</v>
      </c>
      <c r="B4" s="82" t="s">
        <v>128</v>
      </c>
      <c r="C4" s="4" t="s">
        <v>2764</v>
      </c>
      <c r="D4" s="4" t="s">
        <v>6614</v>
      </c>
      <c r="E4" s="4" t="s">
        <v>8552</v>
      </c>
      <c r="F4" s="4" t="s">
        <v>6615</v>
      </c>
      <c r="G4" s="4" t="s">
        <v>6619</v>
      </c>
    </row>
    <row r="5" spans="1:14" x14ac:dyDescent="0.25">
      <c r="A5" t="s">
        <v>9366</v>
      </c>
      <c r="B5">
        <v>1</v>
      </c>
      <c r="C5" s="21"/>
      <c r="D5" t="s">
        <v>7449</v>
      </c>
      <c r="F5" s="106">
        <v>550</v>
      </c>
      <c r="G5" t="s">
        <v>3002</v>
      </c>
    </row>
    <row r="6" spans="1:14" x14ac:dyDescent="0.25">
      <c r="A6" t="s">
        <v>9366</v>
      </c>
      <c r="B6">
        <v>2</v>
      </c>
      <c r="C6" s="21"/>
      <c r="D6" t="s">
        <v>7449</v>
      </c>
      <c r="F6" s="106">
        <v>384</v>
      </c>
      <c r="G6" t="s">
        <v>3002</v>
      </c>
    </row>
    <row r="7" spans="1:14" x14ac:dyDescent="0.25">
      <c r="A7" t="s">
        <v>9367</v>
      </c>
      <c r="B7">
        <v>1</v>
      </c>
      <c r="C7" s="21"/>
      <c r="D7" t="s">
        <v>7449</v>
      </c>
      <c r="F7" s="106">
        <v>550</v>
      </c>
      <c r="G7" t="s">
        <v>3002</v>
      </c>
    </row>
    <row r="8" spans="1:14" x14ac:dyDescent="0.25">
      <c r="A8" t="s">
        <v>9367</v>
      </c>
      <c r="B8">
        <v>2</v>
      </c>
      <c r="C8" s="21"/>
      <c r="D8" t="s">
        <v>7449</v>
      </c>
      <c r="F8" s="106">
        <v>384</v>
      </c>
      <c r="G8" t="s">
        <v>3002</v>
      </c>
    </row>
    <row r="9" spans="1:14" x14ac:dyDescent="0.25">
      <c r="A9" t="s">
        <v>9368</v>
      </c>
      <c r="B9">
        <v>1</v>
      </c>
      <c r="C9" s="21"/>
      <c r="D9" t="s">
        <v>7449</v>
      </c>
      <c r="F9" s="106">
        <v>550</v>
      </c>
      <c r="G9" t="s">
        <v>3002</v>
      </c>
    </row>
    <row r="10" spans="1:14" x14ac:dyDescent="0.25">
      <c r="A10" t="s">
        <v>9368</v>
      </c>
      <c r="B10">
        <v>2</v>
      </c>
      <c r="C10" s="21"/>
      <c r="D10" t="s">
        <v>7449</v>
      </c>
      <c r="F10" s="106">
        <v>384</v>
      </c>
      <c r="G10" t="s">
        <v>3002</v>
      </c>
    </row>
    <row r="11" spans="1:14" x14ac:dyDescent="0.25">
      <c r="A11" t="s">
        <v>9645</v>
      </c>
      <c r="B11">
        <v>1</v>
      </c>
      <c r="C11" s="21"/>
      <c r="D11" t="s">
        <v>7449</v>
      </c>
      <c r="F11" s="106">
        <v>320</v>
      </c>
      <c r="G11" t="s">
        <v>3002</v>
      </c>
    </row>
    <row r="12" spans="1:14" x14ac:dyDescent="0.25">
      <c r="C12" s="21"/>
      <c r="F12"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12" xr:uid="{73567870-54E7-4635-BCC8-31D5E0E81598}">
      <formula1>ddl_envmodifParameter</formula1>
    </dataValidation>
    <dataValidation type="list" allowBlank="1" showInputMessage="1" showErrorMessage="1" sqref="E5:E12"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A5:A12</xm:sqref>
        </x14:dataValidation>
        <x14:dataValidation type="list" allowBlank="1" showInputMessage="1" showErrorMessage="1" xr:uid="{94C834F0-086F-4564-8103-C9A7D4995FE8}">
          <x14:formula1>
            <xm:f>_xlfn.ANCHORARRAY(_xlfn.XLOOKUP($A5,ddlEnvironModifications!$A$2:$A$500,ddlEnvironModifications!$DQ$2:$DQ$500))</xm:f>
          </x14:formula1>
          <xm:sqref>B5:B12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08"/>
  <sheetViews>
    <sheetView zoomScaleNormal="100" workbookViewId="0">
      <pane ySplit="4" topLeftCell="A83" activePane="bottomLeft" state="frozen"/>
      <selection pane="bottomLeft" activeCell="A129" sqref="A129"/>
    </sheetView>
  </sheetViews>
  <sheetFormatPr defaultColWidth="8.85546875" defaultRowHeight="15" x14ac:dyDescent="0.25"/>
  <cols>
    <col min="1" max="1" width="13.7109375" customWidth="1"/>
    <col min="2" max="10" width="20.7109375" customWidth="1"/>
    <col min="11" max="11" width="28.42578125" bestFit="1" customWidth="1"/>
    <col min="12" max="12" width="20.7109375" customWidth="1"/>
    <col min="13" max="13" width="23.28515625" customWidth="1"/>
    <col min="14" max="25" width="20.7109375" customWidth="1"/>
  </cols>
  <sheetData>
    <row r="1" spans="1:14" ht="150" customHeight="1" x14ac:dyDescent="0.25">
      <c r="A1" s="198" t="s">
        <v>2007</v>
      </c>
      <c r="B1" s="198"/>
      <c r="C1" s="198"/>
      <c r="D1" s="198"/>
      <c r="E1" s="198"/>
      <c r="F1" s="198"/>
      <c r="G1" s="198"/>
    </row>
    <row r="2" spans="1:14" ht="28.5" customHeight="1" x14ac:dyDescent="0.25">
      <c r="A2" s="30"/>
    </row>
    <row r="3" spans="1:14" s="15" customFormat="1" ht="32.25" customHeight="1" x14ac:dyDescent="0.2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2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25">
      <c r="A5" s="128" t="s">
        <v>9234</v>
      </c>
      <c r="B5" s="106"/>
      <c r="C5" s="106"/>
      <c r="D5" s="106"/>
      <c r="E5" s="106"/>
      <c r="F5" s="106"/>
      <c r="G5" s="106"/>
      <c r="H5" s="106"/>
      <c r="I5" s="106"/>
      <c r="J5" s="127"/>
      <c r="K5" s="127" t="s">
        <v>8585</v>
      </c>
      <c r="L5" s="128"/>
      <c r="M5" s="106"/>
      <c r="N5" s="128"/>
    </row>
    <row r="6" spans="1:14" x14ac:dyDescent="0.25">
      <c r="A6" s="128" t="s">
        <v>9235</v>
      </c>
      <c r="B6" s="106"/>
      <c r="C6" s="106"/>
      <c r="D6" s="106"/>
      <c r="E6" s="106"/>
      <c r="F6" s="106"/>
      <c r="G6" s="106"/>
      <c r="H6" s="106"/>
      <c r="I6" s="106"/>
      <c r="J6" s="127"/>
      <c r="K6" s="127" t="s">
        <v>8585</v>
      </c>
      <c r="L6" s="128"/>
      <c r="M6" s="106"/>
      <c r="N6" s="128"/>
    </row>
    <row r="7" spans="1:14" x14ac:dyDescent="0.25">
      <c r="A7" s="128" t="s">
        <v>9247</v>
      </c>
      <c r="B7" s="106"/>
      <c r="C7" s="106"/>
      <c r="D7" s="106"/>
      <c r="E7" s="106"/>
      <c r="F7" s="106"/>
      <c r="G7" s="106"/>
      <c r="H7" s="106"/>
      <c r="I7" s="106"/>
      <c r="J7" s="127"/>
      <c r="K7" s="127" t="s">
        <v>8610</v>
      </c>
      <c r="L7" s="128"/>
      <c r="M7" s="106"/>
      <c r="N7" s="128"/>
    </row>
    <row r="8" spans="1:14" x14ac:dyDescent="0.25">
      <c r="A8" s="128" t="s">
        <v>9248</v>
      </c>
      <c r="B8" s="106"/>
      <c r="C8" s="106"/>
      <c r="D8" s="106"/>
      <c r="E8" s="106"/>
      <c r="F8" s="106"/>
      <c r="G8" s="106"/>
      <c r="H8" s="106"/>
      <c r="I8" s="106"/>
      <c r="J8" s="127"/>
      <c r="K8" s="127" t="s">
        <v>8610</v>
      </c>
      <c r="L8" s="128"/>
      <c r="M8" s="106"/>
      <c r="N8" s="128"/>
    </row>
    <row r="9" spans="1:14" x14ac:dyDescent="0.25">
      <c r="A9" s="128" t="s">
        <v>9254</v>
      </c>
      <c r="B9" s="106"/>
      <c r="C9" s="106"/>
      <c r="D9" s="106"/>
      <c r="E9" s="106"/>
      <c r="F9" s="106"/>
      <c r="G9" s="106"/>
      <c r="H9" s="106"/>
      <c r="I9" s="106"/>
      <c r="J9" s="127"/>
      <c r="K9" s="127" t="s">
        <v>9258</v>
      </c>
      <c r="L9" s="128"/>
      <c r="M9" s="106"/>
      <c r="N9" s="128"/>
    </row>
    <row r="10" spans="1:14" x14ac:dyDescent="0.25">
      <c r="A10" s="128" t="s">
        <v>9255</v>
      </c>
      <c r="B10" s="106"/>
      <c r="C10" s="106"/>
      <c r="D10" s="106"/>
      <c r="E10" s="106"/>
      <c r="F10" s="106"/>
      <c r="G10" s="106"/>
      <c r="H10" s="106"/>
      <c r="I10" s="106"/>
      <c r="J10" s="127"/>
      <c r="K10" s="127" t="s">
        <v>9258</v>
      </c>
      <c r="L10" s="128"/>
      <c r="M10" s="106"/>
      <c r="N10" s="128"/>
    </row>
    <row r="11" spans="1:14" x14ac:dyDescent="0.25">
      <c r="A11" s="128" t="s">
        <v>9257</v>
      </c>
      <c r="B11" s="106"/>
      <c r="C11" s="106"/>
      <c r="D11" s="106"/>
      <c r="E11" s="106"/>
      <c r="F11" s="106"/>
      <c r="G11" s="106"/>
      <c r="H11" s="106"/>
      <c r="I11" s="106"/>
      <c r="J11" s="127"/>
      <c r="K11" s="127" t="s">
        <v>9259</v>
      </c>
      <c r="L11" s="128"/>
      <c r="M11" s="106"/>
      <c r="N11" s="128"/>
    </row>
    <row r="12" spans="1:14" x14ac:dyDescent="0.25">
      <c r="A12" s="128" t="s">
        <v>9279</v>
      </c>
      <c r="B12" s="106"/>
      <c r="C12" s="106"/>
      <c r="D12" s="106">
        <v>80</v>
      </c>
      <c r="E12" s="106"/>
      <c r="F12" s="106"/>
      <c r="G12" s="106"/>
      <c r="H12" s="106"/>
      <c r="I12" s="106"/>
      <c r="J12" s="127"/>
      <c r="K12" s="127" t="s">
        <v>8977</v>
      </c>
      <c r="L12" s="128"/>
      <c r="M12" s="106"/>
      <c r="N12" s="128"/>
    </row>
    <row r="13" spans="1:14" x14ac:dyDescent="0.25">
      <c r="A13" s="128" t="s">
        <v>9280</v>
      </c>
      <c r="B13" s="106"/>
      <c r="C13" s="106"/>
      <c r="D13" s="106">
        <v>80</v>
      </c>
      <c r="E13" s="106"/>
      <c r="F13" s="106"/>
      <c r="G13" s="106"/>
      <c r="H13" s="106"/>
      <c r="I13" s="106"/>
      <c r="J13" s="127"/>
      <c r="K13" s="127" t="s">
        <v>8977</v>
      </c>
      <c r="L13" s="128"/>
      <c r="M13" s="106"/>
      <c r="N13" s="128"/>
    </row>
    <row r="14" spans="1:14" x14ac:dyDescent="0.25">
      <c r="A14" s="128" t="s">
        <v>9281</v>
      </c>
      <c r="B14" s="106"/>
      <c r="C14" s="106"/>
      <c r="D14" s="106">
        <v>80</v>
      </c>
      <c r="E14" s="106"/>
      <c r="F14" s="106"/>
      <c r="G14" s="106"/>
      <c r="H14" s="106"/>
      <c r="I14" s="106"/>
      <c r="J14" s="127"/>
      <c r="K14" s="127" t="s">
        <v>8977</v>
      </c>
      <c r="L14" s="128"/>
      <c r="M14" s="106"/>
      <c r="N14" s="128"/>
    </row>
    <row r="15" spans="1:14" x14ac:dyDescent="0.25">
      <c r="A15" s="128" t="s">
        <v>9282</v>
      </c>
      <c r="B15" s="106"/>
      <c r="C15" s="106"/>
      <c r="D15" s="106">
        <v>80</v>
      </c>
      <c r="E15" s="106"/>
      <c r="F15" s="106"/>
      <c r="G15" s="106"/>
      <c r="H15" s="106"/>
      <c r="I15" s="106"/>
      <c r="J15" s="127"/>
      <c r="K15" s="127" t="s">
        <v>8977</v>
      </c>
      <c r="L15" s="128"/>
      <c r="M15" s="106"/>
      <c r="N15" s="128"/>
    </row>
    <row r="16" spans="1:14" x14ac:dyDescent="0.25">
      <c r="A16" s="128" t="s">
        <v>9283</v>
      </c>
      <c r="B16" s="106"/>
      <c r="C16" s="106"/>
      <c r="D16" s="106">
        <v>80</v>
      </c>
      <c r="E16" s="106"/>
      <c r="F16" s="106"/>
      <c r="G16" s="106"/>
      <c r="H16" s="106"/>
      <c r="I16" s="106"/>
      <c r="J16" s="127"/>
      <c r="K16" s="127" t="s">
        <v>8977</v>
      </c>
      <c r="L16" s="128"/>
      <c r="M16" s="106"/>
      <c r="N16" s="128"/>
    </row>
    <row r="17" spans="1:14" x14ac:dyDescent="0.25">
      <c r="A17" s="128" t="s">
        <v>9284</v>
      </c>
      <c r="B17" s="106"/>
      <c r="C17" s="106"/>
      <c r="D17" s="106">
        <v>80</v>
      </c>
      <c r="E17" s="106"/>
      <c r="F17" s="106"/>
      <c r="G17" s="106"/>
      <c r="H17" s="106"/>
      <c r="I17" s="106"/>
      <c r="J17" s="127"/>
      <c r="K17" s="127" t="s">
        <v>8977</v>
      </c>
      <c r="L17" s="128"/>
      <c r="M17" s="106"/>
      <c r="N17" s="128"/>
    </row>
    <row r="18" spans="1:14" x14ac:dyDescent="0.25">
      <c r="A18" s="128" t="s">
        <v>9285</v>
      </c>
      <c r="B18" s="106"/>
      <c r="C18" s="106"/>
      <c r="D18" s="106">
        <v>80</v>
      </c>
      <c r="E18" s="106"/>
      <c r="F18" s="106"/>
      <c r="G18" s="106"/>
      <c r="H18" s="106"/>
      <c r="I18" s="106"/>
      <c r="J18" s="127"/>
      <c r="K18" s="127" t="s">
        <v>8977</v>
      </c>
      <c r="L18" s="128"/>
      <c r="M18" s="106"/>
      <c r="N18" s="128"/>
    </row>
    <row r="19" spans="1:14" x14ac:dyDescent="0.25">
      <c r="A19" s="128" t="s">
        <v>9286</v>
      </c>
      <c r="B19" s="106"/>
      <c r="C19" s="106"/>
      <c r="D19" s="106">
        <v>80</v>
      </c>
      <c r="E19" s="106"/>
      <c r="F19" s="106"/>
      <c r="G19" s="106"/>
      <c r="H19" s="106"/>
      <c r="I19" s="106"/>
      <c r="J19" s="127"/>
      <c r="K19" s="127" t="s">
        <v>8977</v>
      </c>
      <c r="L19" s="128"/>
      <c r="M19" s="106"/>
      <c r="N19" s="128"/>
    </row>
    <row r="20" spans="1:14" x14ac:dyDescent="0.25">
      <c r="A20" s="128" t="s">
        <v>9287</v>
      </c>
      <c r="B20" s="106"/>
      <c r="C20" s="106"/>
      <c r="D20" s="106">
        <v>80</v>
      </c>
      <c r="E20" s="106"/>
      <c r="F20" s="106"/>
      <c r="G20" s="106"/>
      <c r="H20" s="106"/>
      <c r="I20" s="106"/>
      <c r="J20" s="127"/>
      <c r="K20" s="127" t="s">
        <v>8977</v>
      </c>
      <c r="L20" s="128"/>
      <c r="M20" s="106"/>
      <c r="N20" s="128"/>
    </row>
    <row r="21" spans="1:14" x14ac:dyDescent="0.25">
      <c r="A21" s="128" t="s">
        <v>9288</v>
      </c>
      <c r="B21" s="106"/>
      <c r="C21" s="106"/>
      <c r="D21" s="106">
        <v>80</v>
      </c>
      <c r="E21" s="106"/>
      <c r="F21" s="106"/>
      <c r="G21" s="106"/>
      <c r="H21" s="106"/>
      <c r="I21" s="106"/>
      <c r="J21" s="127"/>
      <c r="K21" s="127" t="s">
        <v>8977</v>
      </c>
      <c r="L21" s="128"/>
      <c r="M21" s="106"/>
      <c r="N21" s="128"/>
    </row>
    <row r="22" spans="1:14" x14ac:dyDescent="0.25">
      <c r="A22" s="128" t="s">
        <v>9289</v>
      </c>
      <c r="B22" s="106"/>
      <c r="C22" s="106"/>
      <c r="D22" s="106">
        <v>80</v>
      </c>
      <c r="E22" s="106"/>
      <c r="F22" s="106"/>
      <c r="G22" s="106"/>
      <c r="H22" s="106"/>
      <c r="I22" s="106"/>
      <c r="J22" s="127"/>
      <c r="K22" s="127" t="s">
        <v>8977</v>
      </c>
      <c r="L22" s="128"/>
      <c r="M22" s="106"/>
      <c r="N22" s="128"/>
    </row>
    <row r="23" spans="1:14" x14ac:dyDescent="0.25">
      <c r="A23" s="128" t="s">
        <v>9290</v>
      </c>
      <c r="B23" s="106"/>
      <c r="C23" s="106"/>
      <c r="D23" s="106">
        <v>80</v>
      </c>
      <c r="E23" s="106"/>
      <c r="F23" s="106"/>
      <c r="G23" s="106"/>
      <c r="H23" s="106"/>
      <c r="I23" s="106"/>
      <c r="J23" s="127"/>
      <c r="K23" s="127" t="s">
        <v>8977</v>
      </c>
      <c r="L23" s="128"/>
      <c r="M23" s="106"/>
      <c r="N23" s="128"/>
    </row>
    <row r="24" spans="1:14" x14ac:dyDescent="0.25">
      <c r="A24" s="128" t="s">
        <v>9291</v>
      </c>
      <c r="B24" s="106"/>
      <c r="C24" s="106"/>
      <c r="D24" s="106">
        <v>80</v>
      </c>
      <c r="E24" s="106"/>
      <c r="F24" s="106"/>
      <c r="G24" s="106"/>
      <c r="H24" s="106"/>
      <c r="I24" s="106"/>
      <c r="J24" s="127"/>
      <c r="K24" s="127" t="s">
        <v>8977</v>
      </c>
      <c r="L24" s="128"/>
      <c r="M24" s="106"/>
      <c r="N24" s="128"/>
    </row>
    <row r="25" spans="1:14" x14ac:dyDescent="0.25">
      <c r="A25" s="128" t="s">
        <v>9292</v>
      </c>
      <c r="B25" s="106"/>
      <c r="C25" s="106"/>
      <c r="D25" s="106">
        <v>80</v>
      </c>
      <c r="E25" s="106"/>
      <c r="F25" s="106"/>
      <c r="G25" s="106"/>
      <c r="H25" s="106"/>
      <c r="I25" s="106"/>
      <c r="J25" s="127"/>
      <c r="K25" s="127" t="s">
        <v>8977</v>
      </c>
      <c r="L25" s="128"/>
      <c r="M25" s="106"/>
      <c r="N25" s="128"/>
    </row>
    <row r="26" spans="1:14" x14ac:dyDescent="0.25">
      <c r="A26" s="128" t="s">
        <v>9293</v>
      </c>
      <c r="B26" s="106"/>
      <c r="C26" s="106"/>
      <c r="D26" s="106">
        <v>80</v>
      </c>
      <c r="E26" s="106"/>
      <c r="F26" s="106"/>
      <c r="G26" s="106"/>
      <c r="H26" s="106"/>
      <c r="I26" s="106"/>
      <c r="J26" s="127"/>
      <c r="K26" s="127" t="s">
        <v>8977</v>
      </c>
      <c r="L26" s="128"/>
      <c r="M26" s="106"/>
      <c r="N26" s="128"/>
    </row>
    <row r="27" spans="1:14" x14ac:dyDescent="0.25">
      <c r="A27" s="128" t="s">
        <v>9294</v>
      </c>
      <c r="B27" s="106"/>
      <c r="C27" s="106"/>
      <c r="D27" s="106">
        <v>80</v>
      </c>
      <c r="E27" s="106"/>
      <c r="F27" s="106"/>
      <c r="G27" s="106"/>
      <c r="H27" s="106"/>
      <c r="I27" s="106"/>
      <c r="J27" s="127"/>
      <c r="K27" s="127" t="s">
        <v>8977</v>
      </c>
      <c r="L27" s="128"/>
      <c r="M27" s="106"/>
      <c r="N27" s="128"/>
    </row>
    <row r="28" spans="1:14" x14ac:dyDescent="0.25">
      <c r="A28" s="128" t="s">
        <v>9295</v>
      </c>
      <c r="B28" s="106"/>
      <c r="C28" s="106"/>
      <c r="D28" s="106">
        <v>80</v>
      </c>
      <c r="E28" s="106"/>
      <c r="F28" s="106"/>
      <c r="G28" s="106"/>
      <c r="H28" s="106"/>
      <c r="I28" s="106"/>
      <c r="J28" s="127"/>
      <c r="K28" s="127" t="s">
        <v>8977</v>
      </c>
      <c r="L28" s="128"/>
      <c r="M28" s="106"/>
      <c r="N28" s="128"/>
    </row>
    <row r="29" spans="1:14" x14ac:dyDescent="0.25">
      <c r="A29" s="128" t="s">
        <v>9296</v>
      </c>
      <c r="B29" s="106"/>
      <c r="C29" s="106"/>
      <c r="D29" s="106">
        <v>80</v>
      </c>
      <c r="E29" s="106"/>
      <c r="F29" s="106"/>
      <c r="G29" s="106"/>
      <c r="H29" s="106"/>
      <c r="I29" s="106"/>
      <c r="J29" s="127"/>
      <c r="K29" s="127" t="s">
        <v>8977</v>
      </c>
      <c r="L29" s="128"/>
      <c r="M29" s="106"/>
      <c r="N29" s="128"/>
    </row>
    <row r="30" spans="1:14" x14ac:dyDescent="0.25">
      <c r="A30" s="128" t="s">
        <v>9297</v>
      </c>
      <c r="B30" s="106"/>
      <c r="C30" s="106"/>
      <c r="D30" s="106">
        <v>80</v>
      </c>
      <c r="E30" s="106"/>
      <c r="F30" s="106"/>
      <c r="G30" s="106"/>
      <c r="H30" s="106"/>
      <c r="I30" s="106"/>
      <c r="J30" s="127"/>
      <c r="K30" s="127" t="s">
        <v>8977</v>
      </c>
      <c r="L30" s="128"/>
      <c r="M30" s="106"/>
      <c r="N30" s="128"/>
    </row>
    <row r="31" spans="1:14" x14ac:dyDescent="0.25">
      <c r="A31" s="128" t="s">
        <v>9298</v>
      </c>
      <c r="B31" s="106"/>
      <c r="C31" s="106"/>
      <c r="D31" s="106">
        <v>80</v>
      </c>
      <c r="E31" s="106"/>
      <c r="F31" s="106"/>
      <c r="G31" s="106"/>
      <c r="H31" s="106"/>
      <c r="I31" s="106"/>
      <c r="J31" s="127"/>
      <c r="K31" s="127" t="s">
        <v>8977</v>
      </c>
      <c r="L31" s="128"/>
      <c r="M31" s="106"/>
      <c r="N31" s="128"/>
    </row>
    <row r="32" spans="1:14" x14ac:dyDescent="0.25">
      <c r="A32" s="128" t="s">
        <v>9299</v>
      </c>
      <c r="B32" s="106"/>
      <c r="C32" s="106"/>
      <c r="D32" s="106">
        <v>80</v>
      </c>
      <c r="E32" s="106"/>
      <c r="F32" s="106"/>
      <c r="G32" s="106"/>
      <c r="H32" s="106"/>
      <c r="I32" s="106"/>
      <c r="J32" s="127"/>
      <c r="K32" s="127" t="s">
        <v>8977</v>
      </c>
      <c r="L32" s="128"/>
      <c r="M32" s="106"/>
      <c r="N32" s="128"/>
    </row>
    <row r="33" spans="1:14" x14ac:dyDescent="0.25">
      <c r="A33" s="128" t="s">
        <v>9300</v>
      </c>
      <c r="B33" s="106"/>
      <c r="C33" s="106"/>
      <c r="D33" s="106">
        <v>80</v>
      </c>
      <c r="E33" s="106"/>
      <c r="F33" s="106"/>
      <c r="G33" s="106"/>
      <c r="H33" s="106"/>
      <c r="I33" s="106"/>
      <c r="J33" s="127"/>
      <c r="K33" s="127" t="s">
        <v>8977</v>
      </c>
      <c r="L33" s="128"/>
      <c r="M33" s="106"/>
      <c r="N33" s="128"/>
    </row>
    <row r="34" spans="1:14" x14ac:dyDescent="0.25">
      <c r="A34" s="128" t="s">
        <v>9301</v>
      </c>
      <c r="B34" s="106"/>
      <c r="C34" s="106"/>
      <c r="D34" s="106">
        <v>80</v>
      </c>
      <c r="E34" s="106"/>
      <c r="F34" s="106"/>
      <c r="G34" s="106"/>
      <c r="H34" s="106"/>
      <c r="I34" s="106"/>
      <c r="J34" s="127"/>
      <c r="K34" s="127" t="s">
        <v>8977</v>
      </c>
      <c r="L34" s="128"/>
      <c r="M34" s="106"/>
      <c r="N34" s="128"/>
    </row>
    <row r="35" spans="1:14" x14ac:dyDescent="0.25">
      <c r="A35" s="128" t="s">
        <v>9302</v>
      </c>
      <c r="B35" s="106"/>
      <c r="C35" s="106"/>
      <c r="D35" s="106">
        <v>80</v>
      </c>
      <c r="E35" s="106"/>
      <c r="F35" s="106"/>
      <c r="G35" s="106"/>
      <c r="H35" s="106"/>
      <c r="I35" s="106"/>
      <c r="J35" s="127"/>
      <c r="K35" s="127" t="s">
        <v>8977</v>
      </c>
      <c r="L35" s="128"/>
      <c r="M35" s="106"/>
      <c r="N35" s="128"/>
    </row>
    <row r="36" spans="1:14" x14ac:dyDescent="0.25">
      <c r="A36" s="128" t="s">
        <v>9303</v>
      </c>
      <c r="B36" s="106"/>
      <c r="C36" s="106"/>
      <c r="D36" s="106">
        <v>80</v>
      </c>
      <c r="E36" s="106"/>
      <c r="F36" s="106"/>
      <c r="G36" s="106"/>
      <c r="H36" s="106"/>
      <c r="I36" s="106"/>
      <c r="J36" s="127"/>
      <c r="K36" s="127" t="s">
        <v>8977</v>
      </c>
      <c r="L36" s="128"/>
      <c r="M36" s="106"/>
      <c r="N36" s="128"/>
    </row>
    <row r="37" spans="1:14" x14ac:dyDescent="0.25">
      <c r="A37" s="128" t="s">
        <v>9304</v>
      </c>
      <c r="B37" s="106"/>
      <c r="C37" s="106"/>
      <c r="D37" s="106">
        <v>80</v>
      </c>
      <c r="E37" s="106"/>
      <c r="F37" s="106"/>
      <c r="G37" s="106"/>
      <c r="H37" s="106"/>
      <c r="I37" s="106"/>
      <c r="J37" s="127"/>
      <c r="K37" s="127" t="s">
        <v>8977</v>
      </c>
      <c r="L37" s="128"/>
      <c r="M37" s="106"/>
      <c r="N37" s="128"/>
    </row>
    <row r="38" spans="1:14" x14ac:dyDescent="0.25">
      <c r="A38" s="128" t="s">
        <v>9305</v>
      </c>
      <c r="B38" s="106"/>
      <c r="C38" s="106"/>
      <c r="D38" s="106">
        <v>80</v>
      </c>
      <c r="E38" s="106"/>
      <c r="F38" s="106"/>
      <c r="G38" s="106"/>
      <c r="H38" s="106"/>
      <c r="I38" s="106"/>
      <c r="J38" s="127"/>
      <c r="K38" s="127" t="s">
        <v>8977</v>
      </c>
      <c r="L38" s="128"/>
      <c r="M38" s="106"/>
      <c r="N38" s="128"/>
    </row>
    <row r="39" spans="1:14" x14ac:dyDescent="0.25">
      <c r="A39" s="128" t="s">
        <v>9306</v>
      </c>
      <c r="B39" s="106"/>
      <c r="C39" s="106"/>
      <c r="D39" s="106">
        <v>80</v>
      </c>
      <c r="E39" s="106"/>
      <c r="F39" s="106"/>
      <c r="G39" s="106"/>
      <c r="H39" s="106"/>
      <c r="I39" s="106"/>
      <c r="J39" s="127"/>
      <c r="K39" s="127" t="s">
        <v>8977</v>
      </c>
      <c r="L39" s="128"/>
      <c r="M39" s="106"/>
      <c r="N39" s="128"/>
    </row>
    <row r="40" spans="1:14" x14ac:dyDescent="0.25">
      <c r="A40" s="128" t="s">
        <v>9307</v>
      </c>
      <c r="B40" s="106"/>
      <c r="C40" s="106"/>
      <c r="D40" s="106">
        <v>80</v>
      </c>
      <c r="E40" s="106"/>
      <c r="F40" s="106"/>
      <c r="G40" s="106"/>
      <c r="H40" s="106"/>
      <c r="I40" s="106"/>
      <c r="J40" s="127"/>
      <c r="K40" s="127" t="s">
        <v>8977</v>
      </c>
      <c r="L40" s="128"/>
      <c r="M40" s="106"/>
      <c r="N40" s="128"/>
    </row>
    <row r="41" spans="1:14" x14ac:dyDescent="0.25">
      <c r="A41" s="128" t="s">
        <v>9308</v>
      </c>
      <c r="B41" s="106"/>
      <c r="C41" s="106"/>
      <c r="D41" s="106">
        <v>80</v>
      </c>
      <c r="E41" s="106"/>
      <c r="F41" s="106"/>
      <c r="G41" s="106"/>
      <c r="H41" s="106"/>
      <c r="I41" s="106"/>
      <c r="J41" s="127"/>
      <c r="K41" s="127" t="s">
        <v>8977</v>
      </c>
      <c r="L41" s="128"/>
      <c r="M41" s="106"/>
      <c r="N41" s="128"/>
    </row>
    <row r="42" spans="1:14" x14ac:dyDescent="0.25">
      <c r="A42" s="128" t="s">
        <v>9309</v>
      </c>
      <c r="B42" s="106"/>
      <c r="C42" s="106"/>
      <c r="D42" s="106">
        <v>80</v>
      </c>
      <c r="E42" s="106"/>
      <c r="F42" s="106"/>
      <c r="G42" s="106"/>
      <c r="H42" s="106"/>
      <c r="I42" s="106"/>
      <c r="J42" s="127"/>
      <c r="K42" s="127" t="s">
        <v>8977</v>
      </c>
      <c r="L42" s="128"/>
      <c r="M42" s="106"/>
      <c r="N42" s="128"/>
    </row>
    <row r="43" spans="1:14" x14ac:dyDescent="0.25">
      <c r="A43" s="128" t="s">
        <v>9310</v>
      </c>
      <c r="B43" s="106"/>
      <c r="C43" s="106"/>
      <c r="D43" s="106">
        <v>80</v>
      </c>
      <c r="E43" s="106"/>
      <c r="F43" s="106"/>
      <c r="G43" s="106"/>
      <c r="H43" s="106"/>
      <c r="I43" s="106"/>
      <c r="J43" s="127"/>
      <c r="K43" s="127" t="s">
        <v>8977</v>
      </c>
      <c r="L43" s="128"/>
      <c r="M43" s="106"/>
      <c r="N43" s="128"/>
    </row>
    <row r="44" spans="1:14" x14ac:dyDescent="0.25">
      <c r="A44" s="128" t="s">
        <v>9311</v>
      </c>
      <c r="B44" s="106"/>
      <c r="C44" s="106"/>
      <c r="D44" s="106">
        <v>80</v>
      </c>
      <c r="E44" s="106"/>
      <c r="F44" s="106"/>
      <c r="G44" s="106"/>
      <c r="H44" s="106"/>
      <c r="I44" s="106"/>
      <c r="J44" s="127"/>
      <c r="K44" s="127" t="s">
        <v>8977</v>
      </c>
      <c r="L44" s="128"/>
      <c r="M44" s="106"/>
      <c r="N44" s="128"/>
    </row>
    <row r="45" spans="1:14" x14ac:dyDescent="0.25">
      <c r="A45" s="128" t="s">
        <v>9312</v>
      </c>
      <c r="B45" s="106"/>
      <c r="C45" s="106"/>
      <c r="D45" s="106">
        <v>80</v>
      </c>
      <c r="E45" s="106"/>
      <c r="F45" s="106"/>
      <c r="G45" s="106"/>
      <c r="H45" s="106"/>
      <c r="I45" s="106"/>
      <c r="J45" s="127"/>
      <c r="K45" s="127" t="s">
        <v>8977</v>
      </c>
      <c r="L45" s="128"/>
      <c r="M45" s="106"/>
      <c r="N45" s="128"/>
    </row>
    <row r="46" spans="1:14" x14ac:dyDescent="0.25">
      <c r="A46" s="128" t="s">
        <v>9313</v>
      </c>
      <c r="B46" s="106"/>
      <c r="C46" s="106"/>
      <c r="D46" s="106">
        <v>80</v>
      </c>
      <c r="E46" s="106"/>
      <c r="F46" s="106"/>
      <c r="G46" s="106"/>
      <c r="H46" s="106"/>
      <c r="I46" s="106"/>
      <c r="J46" s="127"/>
      <c r="K46" s="127" t="s">
        <v>8977</v>
      </c>
      <c r="L46" s="128"/>
      <c r="M46" s="106"/>
      <c r="N46" s="128"/>
    </row>
    <row r="47" spans="1:14" x14ac:dyDescent="0.25">
      <c r="A47" s="128" t="s">
        <v>9314</v>
      </c>
      <c r="B47" s="106"/>
      <c r="C47" s="106"/>
      <c r="D47" s="106">
        <v>80</v>
      </c>
      <c r="E47" s="106"/>
      <c r="F47" s="106"/>
      <c r="G47" s="106"/>
      <c r="H47" s="106"/>
      <c r="I47" s="106"/>
      <c r="J47" s="127"/>
      <c r="K47" s="127" t="s">
        <v>8977</v>
      </c>
      <c r="L47" s="128"/>
      <c r="M47" s="106"/>
      <c r="N47" s="128"/>
    </row>
    <row r="48" spans="1:14" x14ac:dyDescent="0.25">
      <c r="A48" s="128" t="s">
        <v>9644</v>
      </c>
      <c r="B48" s="106">
        <v>10</v>
      </c>
      <c r="C48" s="106">
        <v>2.7</v>
      </c>
      <c r="D48" s="106"/>
      <c r="E48" s="106"/>
      <c r="F48" s="106"/>
      <c r="G48" s="106"/>
      <c r="H48" s="106"/>
      <c r="I48" s="106"/>
      <c r="J48" s="127"/>
      <c r="K48" s="127" t="s">
        <v>8721</v>
      </c>
      <c r="L48" s="128"/>
      <c r="M48" s="106"/>
      <c r="N48" s="128"/>
    </row>
    <row r="49" spans="1:14" x14ac:dyDescent="0.25">
      <c r="A49" s="128" t="s">
        <v>9434</v>
      </c>
      <c r="B49" s="106">
        <v>5</v>
      </c>
      <c r="C49" s="106">
        <v>10</v>
      </c>
      <c r="D49" s="106"/>
      <c r="E49" s="106"/>
      <c r="F49" s="106"/>
      <c r="G49" s="106"/>
      <c r="H49" s="106"/>
      <c r="I49" s="106"/>
      <c r="J49" s="127"/>
      <c r="K49" s="127"/>
      <c r="L49" s="128"/>
      <c r="M49" s="106"/>
      <c r="N49" s="128"/>
    </row>
    <row r="50" spans="1:14" x14ac:dyDescent="0.25">
      <c r="A50" s="128" t="s">
        <v>9435</v>
      </c>
      <c r="B50" s="106">
        <v>5</v>
      </c>
      <c r="C50" s="106">
        <v>10</v>
      </c>
      <c r="D50" s="106"/>
      <c r="E50" s="106"/>
      <c r="F50" s="106"/>
      <c r="G50" s="106"/>
      <c r="H50" s="106"/>
      <c r="I50" s="106"/>
      <c r="J50" s="127"/>
      <c r="K50" s="127"/>
      <c r="L50" s="128"/>
      <c r="M50" s="106"/>
      <c r="N50" s="128"/>
    </row>
    <row r="51" spans="1:14" x14ac:dyDescent="0.25">
      <c r="A51" s="128" t="s">
        <v>9436</v>
      </c>
      <c r="B51" s="106">
        <v>5</v>
      </c>
      <c r="C51" s="106">
        <v>10</v>
      </c>
      <c r="D51" s="106"/>
      <c r="E51" s="106"/>
      <c r="F51" s="106"/>
      <c r="G51" s="106"/>
      <c r="H51" s="106"/>
      <c r="I51" s="106"/>
      <c r="J51" s="127"/>
      <c r="K51" s="127"/>
      <c r="L51" s="128"/>
      <c r="M51" s="106"/>
      <c r="N51" s="128"/>
    </row>
    <row r="52" spans="1:14" x14ac:dyDescent="0.25">
      <c r="A52" s="128" t="s">
        <v>9448</v>
      </c>
      <c r="B52" s="106">
        <v>6</v>
      </c>
      <c r="C52" s="106">
        <v>20</v>
      </c>
      <c r="D52" s="106"/>
      <c r="E52" s="106"/>
      <c r="F52" s="106"/>
      <c r="G52" s="106"/>
      <c r="H52" s="106"/>
      <c r="I52" s="106"/>
      <c r="J52" s="127"/>
      <c r="K52" s="127"/>
      <c r="L52" s="128"/>
      <c r="M52" s="106"/>
      <c r="N52" s="128"/>
    </row>
    <row r="53" spans="1:14" x14ac:dyDescent="0.25">
      <c r="A53" s="128" t="s">
        <v>9449</v>
      </c>
      <c r="B53" s="106">
        <v>6</v>
      </c>
      <c r="C53" s="106">
        <v>20</v>
      </c>
      <c r="D53" s="106"/>
      <c r="E53" s="106"/>
      <c r="F53" s="106"/>
      <c r="G53" s="106"/>
      <c r="H53" s="106"/>
      <c r="I53" s="106"/>
      <c r="J53" s="127"/>
      <c r="K53" s="127"/>
      <c r="L53" s="128"/>
      <c r="M53" s="106"/>
      <c r="N53" s="128"/>
    </row>
    <row r="54" spans="1:14" x14ac:dyDescent="0.25">
      <c r="A54" s="128" t="s">
        <v>9450</v>
      </c>
      <c r="B54" s="106">
        <v>6</v>
      </c>
      <c r="C54" s="106">
        <v>20</v>
      </c>
      <c r="D54" s="106"/>
      <c r="E54" s="106"/>
      <c r="F54" s="106"/>
      <c r="G54" s="106"/>
      <c r="H54" s="106"/>
      <c r="I54" s="106"/>
      <c r="J54" s="127"/>
      <c r="K54" s="127"/>
      <c r="L54" s="128"/>
      <c r="M54" s="106"/>
      <c r="N54" s="128"/>
    </row>
    <row r="55" spans="1:14" x14ac:dyDescent="0.25">
      <c r="A55" s="128" t="s">
        <v>9451</v>
      </c>
      <c r="B55" s="106">
        <v>6</v>
      </c>
      <c r="C55" s="106">
        <v>20</v>
      </c>
      <c r="D55" s="106"/>
      <c r="E55" s="106"/>
      <c r="F55" s="106"/>
      <c r="G55" s="106"/>
      <c r="H55" s="106"/>
      <c r="I55" s="106"/>
      <c r="J55" s="127"/>
      <c r="K55" s="127"/>
      <c r="L55" s="128"/>
      <c r="M55" s="106"/>
      <c r="N55" s="128"/>
    </row>
    <row r="56" spans="1:14" x14ac:dyDescent="0.25">
      <c r="A56" s="128" t="s">
        <v>9452</v>
      </c>
      <c r="B56" s="106">
        <v>6</v>
      </c>
      <c r="C56" s="106">
        <v>20</v>
      </c>
      <c r="D56" s="106"/>
      <c r="E56" s="106"/>
      <c r="F56" s="106"/>
      <c r="G56" s="106"/>
      <c r="H56" s="106"/>
      <c r="I56" s="106"/>
      <c r="J56" s="127"/>
      <c r="K56" s="127"/>
      <c r="L56" s="128"/>
      <c r="M56" s="106"/>
      <c r="N56" s="128"/>
    </row>
    <row r="57" spans="1:14" x14ac:dyDescent="0.25">
      <c r="A57" s="128" t="s">
        <v>9453</v>
      </c>
      <c r="B57" s="106">
        <v>6</v>
      </c>
      <c r="C57" s="106">
        <v>20</v>
      </c>
      <c r="D57" s="106"/>
      <c r="E57" s="106"/>
      <c r="F57" s="106"/>
      <c r="G57" s="106"/>
      <c r="H57" s="106"/>
      <c r="I57" s="106"/>
      <c r="J57" s="127"/>
      <c r="K57" s="127"/>
      <c r="L57" s="128"/>
      <c r="M57" s="106"/>
      <c r="N57" s="128"/>
    </row>
    <row r="58" spans="1:14" x14ac:dyDescent="0.25">
      <c r="A58" s="128" t="s">
        <v>9454</v>
      </c>
      <c r="B58" s="106">
        <v>6</v>
      </c>
      <c r="C58" s="106">
        <v>20</v>
      </c>
      <c r="D58" s="106"/>
      <c r="E58" s="106"/>
      <c r="F58" s="106"/>
      <c r="G58" s="106"/>
      <c r="H58" s="106"/>
      <c r="I58" s="106"/>
      <c r="J58" s="127"/>
      <c r="K58" s="127"/>
      <c r="L58" s="128"/>
      <c r="M58" s="106"/>
      <c r="N58" s="128"/>
    </row>
    <row r="59" spans="1:14" x14ac:dyDescent="0.25">
      <c r="A59" s="128" t="s">
        <v>9455</v>
      </c>
      <c r="B59" s="106">
        <v>6</v>
      </c>
      <c r="C59" s="106">
        <v>20</v>
      </c>
      <c r="D59" s="106"/>
      <c r="E59" s="106"/>
      <c r="F59" s="106"/>
      <c r="G59" s="106"/>
      <c r="H59" s="106"/>
      <c r="I59" s="106"/>
      <c r="J59" s="127"/>
      <c r="K59" s="127"/>
      <c r="L59" s="128"/>
      <c r="M59" s="106"/>
      <c r="N59" s="128"/>
    </row>
    <row r="60" spans="1:14" x14ac:dyDescent="0.25">
      <c r="A60" s="128" t="s">
        <v>9456</v>
      </c>
      <c r="B60" s="106">
        <v>6</v>
      </c>
      <c r="C60" s="106">
        <v>20</v>
      </c>
      <c r="D60" s="106"/>
      <c r="E60" s="106"/>
      <c r="F60" s="106"/>
      <c r="G60" s="106"/>
      <c r="H60" s="106"/>
      <c r="I60" s="106"/>
      <c r="J60" s="127"/>
      <c r="K60" s="127"/>
      <c r="L60" s="128"/>
      <c r="M60" s="106"/>
      <c r="N60" s="128"/>
    </row>
    <row r="61" spans="1:14" x14ac:dyDescent="0.25">
      <c r="A61" s="128" t="s">
        <v>9457</v>
      </c>
      <c r="B61" s="106">
        <v>6</v>
      </c>
      <c r="C61" s="106">
        <v>20</v>
      </c>
      <c r="D61" s="106"/>
      <c r="E61" s="106"/>
      <c r="F61" s="106"/>
      <c r="G61" s="106"/>
      <c r="H61" s="106"/>
      <c r="I61" s="106"/>
      <c r="J61" s="127"/>
      <c r="K61" s="127"/>
      <c r="L61" s="128"/>
      <c r="M61" s="106"/>
      <c r="N61" s="128"/>
    </row>
    <row r="62" spans="1:14" x14ac:dyDescent="0.25">
      <c r="A62" s="128" t="s">
        <v>9458</v>
      </c>
      <c r="B62" s="106">
        <v>6</v>
      </c>
      <c r="C62" s="106">
        <v>20</v>
      </c>
      <c r="D62" s="106"/>
      <c r="E62" s="106"/>
      <c r="F62" s="106"/>
      <c r="G62" s="106"/>
      <c r="H62" s="106"/>
      <c r="I62" s="106"/>
      <c r="J62" s="127"/>
      <c r="K62" s="127"/>
      <c r="L62" s="128"/>
      <c r="M62" s="106"/>
      <c r="N62" s="128"/>
    </row>
    <row r="63" spans="1:14" x14ac:dyDescent="0.25">
      <c r="A63" s="128" t="s">
        <v>9459</v>
      </c>
      <c r="B63" s="106">
        <v>6</v>
      </c>
      <c r="C63" s="106">
        <v>20</v>
      </c>
      <c r="D63" s="106"/>
      <c r="E63" s="106"/>
      <c r="F63" s="106"/>
      <c r="G63" s="106"/>
      <c r="H63" s="106"/>
      <c r="I63" s="106"/>
      <c r="J63" s="127"/>
      <c r="K63" s="127"/>
      <c r="L63" s="128"/>
      <c r="M63" s="106"/>
      <c r="N63" s="128"/>
    </row>
    <row r="64" spans="1:14" x14ac:dyDescent="0.25">
      <c r="A64" s="128" t="s">
        <v>9460</v>
      </c>
      <c r="B64" s="106">
        <v>6</v>
      </c>
      <c r="C64" s="106">
        <v>20</v>
      </c>
      <c r="D64" s="106"/>
      <c r="E64" s="106"/>
      <c r="F64" s="106"/>
      <c r="G64" s="106"/>
      <c r="H64" s="106"/>
      <c r="I64" s="106"/>
      <c r="J64" s="127"/>
      <c r="K64" s="127"/>
      <c r="L64" s="128"/>
      <c r="M64" s="106"/>
      <c r="N64" s="128"/>
    </row>
    <row r="65" spans="1:14" x14ac:dyDescent="0.25">
      <c r="A65" s="128" t="s">
        <v>9461</v>
      </c>
      <c r="B65" s="106">
        <v>6</v>
      </c>
      <c r="C65" s="106">
        <v>20</v>
      </c>
      <c r="D65" s="106"/>
      <c r="E65" s="106"/>
      <c r="F65" s="106"/>
      <c r="G65" s="106"/>
      <c r="H65" s="106"/>
      <c r="I65" s="106"/>
      <c r="J65" s="127"/>
      <c r="K65" s="127"/>
      <c r="L65" s="128"/>
      <c r="M65" s="106"/>
      <c r="N65" s="128"/>
    </row>
    <row r="66" spans="1:14" x14ac:dyDescent="0.25">
      <c r="A66" s="128" t="s">
        <v>9462</v>
      </c>
      <c r="B66" s="106">
        <v>6</v>
      </c>
      <c r="C66" s="106">
        <v>20</v>
      </c>
      <c r="D66" s="106"/>
      <c r="E66" s="106"/>
      <c r="F66" s="106"/>
      <c r="G66" s="106"/>
      <c r="H66" s="106"/>
      <c r="I66" s="106"/>
      <c r="J66" s="127"/>
      <c r="K66" s="127"/>
      <c r="L66" s="128"/>
      <c r="M66" s="106"/>
      <c r="N66" s="128"/>
    </row>
    <row r="67" spans="1:14" x14ac:dyDescent="0.25">
      <c r="A67" s="128" t="s">
        <v>9463</v>
      </c>
      <c r="B67" s="106">
        <v>6</v>
      </c>
      <c r="C67" s="106">
        <v>20</v>
      </c>
      <c r="D67" s="106"/>
      <c r="E67" s="106"/>
      <c r="F67" s="106"/>
      <c r="G67" s="106"/>
      <c r="H67" s="106"/>
      <c r="I67" s="106"/>
      <c r="J67" s="127"/>
      <c r="K67" s="127"/>
      <c r="L67" s="128"/>
      <c r="M67" s="106"/>
      <c r="N67" s="128"/>
    </row>
    <row r="68" spans="1:14" x14ac:dyDescent="0.25">
      <c r="A68" s="128" t="s">
        <v>9469</v>
      </c>
      <c r="B68" s="106">
        <v>12</v>
      </c>
      <c r="C68" s="106">
        <v>1.65</v>
      </c>
      <c r="D68" s="106"/>
      <c r="E68" s="106"/>
      <c r="F68" s="106"/>
      <c r="G68" s="106"/>
      <c r="H68" s="106"/>
      <c r="I68" s="106"/>
      <c r="J68" s="127"/>
      <c r="K68" s="127"/>
      <c r="L68" s="128"/>
      <c r="M68" s="106"/>
      <c r="N68" s="128"/>
    </row>
    <row r="69" spans="1:14" x14ac:dyDescent="0.25">
      <c r="A69" s="128" t="s">
        <v>9470</v>
      </c>
      <c r="B69" s="106">
        <v>12</v>
      </c>
      <c r="C69" s="106">
        <v>1.65</v>
      </c>
      <c r="D69" s="106"/>
      <c r="E69" s="106"/>
      <c r="F69" s="106"/>
      <c r="G69" s="106"/>
      <c r="H69" s="106"/>
      <c r="I69" s="106"/>
      <c r="J69" s="127"/>
      <c r="K69" s="127"/>
      <c r="L69" s="128"/>
      <c r="M69" s="106"/>
      <c r="N69" s="128"/>
    </row>
    <row r="70" spans="1:14" x14ac:dyDescent="0.25">
      <c r="A70" s="128" t="s">
        <v>9471</v>
      </c>
      <c r="B70" s="106">
        <v>12</v>
      </c>
      <c r="C70" s="106">
        <v>1.65</v>
      </c>
      <c r="D70" s="106"/>
      <c r="E70" s="106"/>
      <c r="F70" s="106"/>
      <c r="G70" s="106"/>
      <c r="H70" s="106"/>
      <c r="I70" s="106"/>
      <c r="J70" s="127"/>
      <c r="K70" s="127"/>
      <c r="L70" s="128"/>
      <c r="M70" s="106"/>
      <c r="N70" s="128"/>
    </row>
    <row r="71" spans="1:14" x14ac:dyDescent="0.25">
      <c r="A71" s="128" t="s">
        <v>9472</v>
      </c>
      <c r="B71" s="106">
        <v>12</v>
      </c>
      <c r="C71" s="106">
        <v>1.65</v>
      </c>
      <c r="D71" s="106"/>
      <c r="E71" s="106"/>
      <c r="F71" s="106"/>
      <c r="G71" s="106"/>
      <c r="H71" s="106"/>
      <c r="I71" s="106"/>
      <c r="J71" s="127"/>
      <c r="K71" s="127"/>
      <c r="L71" s="128"/>
      <c r="M71" s="106"/>
      <c r="N71" s="128"/>
    </row>
    <row r="72" spans="1:14" x14ac:dyDescent="0.25">
      <c r="A72" s="128" t="s">
        <v>9473</v>
      </c>
      <c r="B72" s="106">
        <v>12</v>
      </c>
      <c r="C72" s="106">
        <v>1.65</v>
      </c>
      <c r="D72" s="106"/>
      <c r="E72" s="106"/>
      <c r="F72" s="106"/>
      <c r="G72" s="106"/>
      <c r="H72" s="106"/>
      <c r="I72" s="106"/>
      <c r="J72" s="127"/>
      <c r="K72" s="127"/>
      <c r="L72" s="128"/>
      <c r="M72" s="106"/>
      <c r="N72" s="128"/>
    </row>
    <row r="73" spans="1:14" x14ac:dyDescent="0.25">
      <c r="A73" s="128" t="s">
        <v>9474</v>
      </c>
      <c r="B73" s="106">
        <v>12</v>
      </c>
      <c r="C73" s="106">
        <v>1.65</v>
      </c>
      <c r="D73" s="106"/>
      <c r="E73" s="106"/>
      <c r="F73" s="106"/>
      <c r="G73" s="106"/>
      <c r="H73" s="106"/>
      <c r="I73" s="106"/>
      <c r="J73" s="127"/>
      <c r="K73" s="127"/>
      <c r="L73" s="128"/>
      <c r="M73" s="106"/>
      <c r="N73" s="128"/>
    </row>
    <row r="74" spans="1:14" x14ac:dyDescent="0.25">
      <c r="A74" s="128" t="s">
        <v>9500</v>
      </c>
      <c r="B74" s="106">
        <v>5.9</v>
      </c>
      <c r="C74" s="106">
        <v>1.5</v>
      </c>
      <c r="D74" s="106"/>
      <c r="E74" s="106"/>
      <c r="F74" s="106"/>
      <c r="G74" s="106"/>
      <c r="H74" s="106"/>
      <c r="I74" s="106"/>
      <c r="J74" s="127"/>
      <c r="K74" s="127"/>
      <c r="L74" s="128"/>
      <c r="M74" s="106"/>
      <c r="N74" s="128"/>
    </row>
    <row r="75" spans="1:14" x14ac:dyDescent="0.25">
      <c r="A75" s="128" t="s">
        <v>9501</v>
      </c>
      <c r="B75" s="106">
        <v>5.9</v>
      </c>
      <c r="C75" s="106">
        <v>1.5</v>
      </c>
      <c r="D75" s="106"/>
      <c r="E75" s="106"/>
      <c r="F75" s="106"/>
      <c r="G75" s="106"/>
      <c r="H75" s="106"/>
      <c r="I75" s="106"/>
      <c r="J75" s="127"/>
      <c r="K75" s="127"/>
      <c r="L75" s="128"/>
      <c r="M75" s="106"/>
      <c r="N75" s="128"/>
    </row>
    <row r="76" spans="1:14" x14ac:dyDescent="0.25">
      <c r="A76" s="128" t="s">
        <v>9502</v>
      </c>
      <c r="B76" s="106">
        <v>5.9</v>
      </c>
      <c r="C76" s="106">
        <v>1.5</v>
      </c>
      <c r="D76" s="106"/>
      <c r="E76" s="106"/>
      <c r="F76" s="106"/>
      <c r="G76" s="106"/>
      <c r="H76" s="106"/>
      <c r="I76" s="106"/>
      <c r="J76" s="127"/>
      <c r="K76" s="127"/>
      <c r="L76" s="128"/>
      <c r="M76" s="106"/>
      <c r="N76" s="128"/>
    </row>
    <row r="77" spans="1:14" x14ac:dyDescent="0.25">
      <c r="A77" s="128" t="s">
        <v>9503</v>
      </c>
      <c r="B77" s="106">
        <v>5.9</v>
      </c>
      <c r="C77" s="106">
        <v>1.5</v>
      </c>
      <c r="D77" s="106"/>
      <c r="E77" s="106"/>
      <c r="F77" s="106"/>
      <c r="G77" s="106"/>
      <c r="H77" s="106"/>
      <c r="I77" s="106"/>
      <c r="J77" s="127"/>
      <c r="K77" s="127"/>
      <c r="L77" s="128"/>
      <c r="M77" s="106"/>
      <c r="N77" s="128"/>
    </row>
    <row r="78" spans="1:14" x14ac:dyDescent="0.25">
      <c r="A78" s="128" t="s">
        <v>9504</v>
      </c>
      <c r="B78" s="106">
        <v>5.9</v>
      </c>
      <c r="C78" s="106">
        <v>1.5</v>
      </c>
      <c r="D78" s="106"/>
      <c r="E78" s="106"/>
      <c r="F78" s="106"/>
      <c r="G78" s="106"/>
      <c r="H78" s="106"/>
      <c r="I78" s="106"/>
      <c r="J78" s="127"/>
      <c r="K78" s="127"/>
      <c r="L78" s="128"/>
      <c r="M78" s="106"/>
      <c r="N78" s="128"/>
    </row>
    <row r="79" spans="1:14" x14ac:dyDescent="0.25">
      <c r="A79" s="128" t="s">
        <v>9505</v>
      </c>
      <c r="B79" s="106">
        <v>5.9</v>
      </c>
      <c r="C79" s="106">
        <v>1.5</v>
      </c>
      <c r="D79" s="106"/>
      <c r="E79" s="106"/>
      <c r="F79" s="106"/>
      <c r="G79" s="106"/>
      <c r="H79" s="106"/>
      <c r="I79" s="106"/>
      <c r="J79" s="127"/>
      <c r="K79" s="127"/>
      <c r="L79" s="128"/>
      <c r="M79" s="106"/>
      <c r="N79" s="128"/>
    </row>
    <row r="80" spans="1:14" x14ac:dyDescent="0.25">
      <c r="A80" s="128" t="s">
        <v>9506</v>
      </c>
      <c r="B80" s="106">
        <v>5.9</v>
      </c>
      <c r="C80" s="106">
        <v>1.5</v>
      </c>
      <c r="D80" s="106"/>
      <c r="E80" s="106"/>
      <c r="F80" s="106"/>
      <c r="G80" s="106"/>
      <c r="H80" s="106"/>
      <c r="I80" s="106"/>
      <c r="J80" s="127"/>
      <c r="K80" s="127"/>
      <c r="L80" s="128"/>
      <c r="M80" s="106"/>
      <c r="N80" s="128"/>
    </row>
    <row r="81" spans="1:14" x14ac:dyDescent="0.25">
      <c r="A81" s="128" t="s">
        <v>9507</v>
      </c>
      <c r="B81" s="106">
        <v>5.9</v>
      </c>
      <c r="C81" s="106">
        <v>1.5</v>
      </c>
      <c r="D81" s="106"/>
      <c r="E81" s="106"/>
      <c r="F81" s="106"/>
      <c r="G81" s="106"/>
      <c r="H81" s="106"/>
      <c r="I81" s="106"/>
      <c r="J81" s="127"/>
      <c r="K81" s="127"/>
      <c r="L81" s="128"/>
      <c r="M81" s="106"/>
      <c r="N81" s="128"/>
    </row>
    <row r="82" spans="1:14" x14ac:dyDescent="0.25">
      <c r="A82" s="128" t="s">
        <v>9508</v>
      </c>
      <c r="B82" s="106">
        <v>5.9</v>
      </c>
      <c r="C82" s="106">
        <v>1.5</v>
      </c>
      <c r="D82" s="106"/>
      <c r="E82" s="106"/>
      <c r="F82" s="106"/>
      <c r="G82" s="106"/>
      <c r="H82" s="106"/>
      <c r="I82" s="106"/>
      <c r="J82" s="127"/>
      <c r="K82" s="127"/>
      <c r="L82" s="128"/>
      <c r="M82" s="106"/>
      <c r="N82" s="128"/>
    </row>
    <row r="83" spans="1:14" x14ac:dyDescent="0.25">
      <c r="A83" s="128" t="s">
        <v>9509</v>
      </c>
      <c r="B83" s="106">
        <v>5.9</v>
      </c>
      <c r="C83" s="106">
        <v>1.5</v>
      </c>
      <c r="D83" s="106"/>
      <c r="E83" s="106"/>
      <c r="F83" s="106"/>
      <c r="G83" s="106"/>
      <c r="H83" s="106"/>
      <c r="I83" s="106"/>
      <c r="J83" s="127"/>
      <c r="K83" s="127"/>
      <c r="L83" s="128"/>
      <c r="M83" s="106"/>
      <c r="N83" s="128"/>
    </row>
    <row r="84" spans="1:14" x14ac:dyDescent="0.25">
      <c r="A84" s="128" t="s">
        <v>9510</v>
      </c>
      <c r="B84" s="106">
        <v>5.9</v>
      </c>
      <c r="C84" s="106">
        <v>1.5</v>
      </c>
      <c r="D84" s="106"/>
      <c r="E84" s="106"/>
      <c r="F84" s="106"/>
      <c r="G84" s="106"/>
      <c r="H84" s="106"/>
      <c r="I84" s="106"/>
      <c r="J84" s="127"/>
      <c r="K84" s="127"/>
      <c r="L84" s="128"/>
      <c r="M84" s="106"/>
      <c r="N84" s="128"/>
    </row>
    <row r="85" spans="1:14" x14ac:dyDescent="0.25">
      <c r="A85" s="128" t="s">
        <v>9511</v>
      </c>
      <c r="B85" s="106">
        <v>5.9</v>
      </c>
      <c r="C85" s="106">
        <v>1.5</v>
      </c>
      <c r="D85" s="106"/>
      <c r="E85" s="106"/>
      <c r="F85" s="106"/>
      <c r="G85" s="106"/>
      <c r="H85" s="106"/>
      <c r="I85" s="106"/>
      <c r="J85" s="127"/>
      <c r="K85" s="127"/>
      <c r="L85" s="128"/>
      <c r="M85" s="106"/>
      <c r="N85" s="128"/>
    </row>
    <row r="86" spans="1:14" x14ac:dyDescent="0.25">
      <c r="A86" s="128" t="s">
        <v>9512</v>
      </c>
      <c r="B86" s="106">
        <v>5.9</v>
      </c>
      <c r="C86" s="106">
        <v>1.5</v>
      </c>
      <c r="D86" s="106"/>
      <c r="E86" s="106"/>
      <c r="F86" s="106"/>
      <c r="G86" s="106"/>
      <c r="H86" s="106"/>
      <c r="I86" s="106"/>
      <c r="J86" s="127"/>
      <c r="K86" s="127"/>
      <c r="L86" s="128"/>
      <c r="M86" s="106"/>
      <c r="N86" s="128"/>
    </row>
    <row r="87" spans="1:14" x14ac:dyDescent="0.25">
      <c r="A87" s="128" t="s">
        <v>9513</v>
      </c>
      <c r="B87" s="106">
        <v>5.9</v>
      </c>
      <c r="C87" s="106">
        <v>1.5</v>
      </c>
      <c r="D87" s="106"/>
      <c r="E87" s="106"/>
      <c r="F87" s="106"/>
      <c r="G87" s="106"/>
      <c r="H87" s="106"/>
      <c r="I87" s="106"/>
      <c r="J87" s="127"/>
      <c r="K87" s="127"/>
      <c r="L87" s="128"/>
      <c r="M87" s="106"/>
      <c r="N87" s="128"/>
    </row>
    <row r="88" spans="1:14" x14ac:dyDescent="0.25">
      <c r="A88" s="128" t="s">
        <v>9514</v>
      </c>
      <c r="B88" s="106">
        <v>5.9</v>
      </c>
      <c r="C88" s="106">
        <v>1.5</v>
      </c>
      <c r="D88" s="106"/>
      <c r="E88" s="106"/>
      <c r="F88" s="106"/>
      <c r="G88" s="106"/>
      <c r="H88" s="106"/>
      <c r="I88" s="106"/>
      <c r="J88" s="127"/>
      <c r="K88" s="127"/>
      <c r="L88" s="128"/>
      <c r="M88" s="106"/>
      <c r="N88" s="128"/>
    </row>
    <row r="89" spans="1:14" x14ac:dyDescent="0.25">
      <c r="A89" s="128" t="s">
        <v>9515</v>
      </c>
      <c r="B89" s="106">
        <v>5.9</v>
      </c>
      <c r="C89" s="106">
        <v>1.5</v>
      </c>
      <c r="D89" s="106"/>
      <c r="E89" s="106"/>
      <c r="F89" s="106"/>
      <c r="G89" s="106"/>
      <c r="H89" s="106"/>
      <c r="I89" s="106"/>
      <c r="J89" s="127"/>
      <c r="K89" s="127"/>
      <c r="L89" s="128"/>
      <c r="M89" s="106"/>
      <c r="N89" s="128"/>
    </row>
    <row r="90" spans="1:14" x14ac:dyDescent="0.25">
      <c r="A90" s="128" t="s">
        <v>9516</v>
      </c>
      <c r="B90" s="106">
        <v>5.9</v>
      </c>
      <c r="C90" s="106">
        <v>1.5</v>
      </c>
      <c r="D90" s="106"/>
      <c r="E90" s="106"/>
      <c r="F90" s="106"/>
      <c r="G90" s="106"/>
      <c r="H90" s="106"/>
      <c r="I90" s="106"/>
      <c r="J90" s="127"/>
      <c r="K90" s="127"/>
      <c r="L90" s="128"/>
      <c r="M90" s="106"/>
      <c r="N90" s="128"/>
    </row>
    <row r="91" spans="1:14" x14ac:dyDescent="0.25">
      <c r="A91" s="128" t="s">
        <v>9517</v>
      </c>
      <c r="B91" s="106">
        <v>5.9</v>
      </c>
      <c r="C91" s="106">
        <v>1.5</v>
      </c>
      <c r="D91" s="106"/>
      <c r="E91" s="106"/>
      <c r="F91" s="106"/>
      <c r="G91" s="106"/>
      <c r="H91" s="106"/>
      <c r="I91" s="106"/>
      <c r="J91" s="127"/>
      <c r="K91" s="127"/>
      <c r="L91" s="128"/>
      <c r="M91" s="106"/>
      <c r="N91" s="128"/>
    </row>
    <row r="92" spans="1:14" x14ac:dyDescent="0.25">
      <c r="A92" s="128" t="s">
        <v>9518</v>
      </c>
      <c r="B92" s="106">
        <v>5.9</v>
      </c>
      <c r="C92" s="106">
        <v>1.5</v>
      </c>
      <c r="D92" s="106"/>
      <c r="E92" s="106"/>
      <c r="F92" s="106"/>
      <c r="G92" s="106"/>
      <c r="H92" s="106"/>
      <c r="I92" s="106"/>
      <c r="J92" s="127"/>
      <c r="K92" s="127"/>
      <c r="L92" s="128"/>
      <c r="M92" s="106"/>
      <c r="N92" s="128"/>
    </row>
    <row r="93" spans="1:14" x14ac:dyDescent="0.25">
      <c r="A93" s="128" t="s">
        <v>9519</v>
      </c>
      <c r="B93" s="106">
        <v>5.9</v>
      </c>
      <c r="C93" s="106">
        <v>1.5</v>
      </c>
      <c r="D93" s="106"/>
      <c r="E93" s="106"/>
      <c r="F93" s="106"/>
      <c r="G93" s="106"/>
      <c r="H93" s="106"/>
      <c r="I93" s="106"/>
      <c r="J93" s="127"/>
      <c r="K93" s="127"/>
      <c r="L93" s="128"/>
      <c r="M93" s="106"/>
      <c r="N93" s="128"/>
    </row>
    <row r="94" spans="1:14" x14ac:dyDescent="0.25">
      <c r="A94" s="128" t="s">
        <v>9520</v>
      </c>
      <c r="B94" s="106">
        <v>5.9</v>
      </c>
      <c r="C94" s="106">
        <v>1.5</v>
      </c>
      <c r="D94" s="106"/>
      <c r="E94" s="106"/>
      <c r="F94" s="106"/>
      <c r="G94" s="106"/>
      <c r="H94" s="106"/>
      <c r="I94" s="106"/>
      <c r="J94" s="127"/>
      <c r="K94" s="127"/>
      <c r="L94" s="128"/>
      <c r="M94" s="106"/>
      <c r="N94" s="128"/>
    </row>
    <row r="95" spans="1:14" x14ac:dyDescent="0.25">
      <c r="A95" s="128" t="s">
        <v>9521</v>
      </c>
      <c r="B95" s="106">
        <v>5.9</v>
      </c>
      <c r="C95" s="106">
        <v>1.5</v>
      </c>
      <c r="D95" s="106"/>
      <c r="E95" s="106"/>
      <c r="F95" s="106"/>
      <c r="G95" s="106"/>
      <c r="H95" s="106"/>
      <c r="I95" s="106"/>
      <c r="J95" s="127"/>
      <c r="K95" s="127"/>
      <c r="L95" s="128"/>
      <c r="M95" s="106"/>
      <c r="N95" s="128"/>
    </row>
    <row r="96" spans="1:14" x14ac:dyDescent="0.25">
      <c r="A96" s="128" t="s">
        <v>9522</v>
      </c>
      <c r="B96" s="106">
        <v>5.9</v>
      </c>
      <c r="C96" s="106">
        <v>1.5</v>
      </c>
      <c r="D96" s="106"/>
      <c r="E96" s="106"/>
      <c r="F96" s="106"/>
      <c r="G96" s="106"/>
      <c r="H96" s="106"/>
      <c r="I96" s="106"/>
      <c r="J96" s="127"/>
      <c r="K96" s="127"/>
      <c r="L96" s="128"/>
      <c r="M96" s="106"/>
      <c r="N96" s="128"/>
    </row>
    <row r="97" spans="1:14" x14ac:dyDescent="0.25">
      <c r="A97" s="128" t="s">
        <v>9523</v>
      </c>
      <c r="B97" s="106">
        <v>5.9</v>
      </c>
      <c r="C97" s="106">
        <v>1.5</v>
      </c>
      <c r="D97" s="106"/>
      <c r="E97" s="106"/>
      <c r="F97" s="106"/>
      <c r="G97" s="106"/>
      <c r="H97" s="106"/>
      <c r="I97" s="106"/>
      <c r="J97" s="127"/>
      <c r="K97" s="127"/>
      <c r="L97" s="128"/>
      <c r="M97" s="106"/>
      <c r="N97" s="128"/>
    </row>
    <row r="98" spans="1:14" x14ac:dyDescent="0.25">
      <c r="A98" s="128" t="s">
        <v>9524</v>
      </c>
      <c r="B98" s="106">
        <v>5.9</v>
      </c>
      <c r="C98" s="106">
        <v>1.5</v>
      </c>
      <c r="D98" s="106"/>
      <c r="E98" s="106"/>
      <c r="F98" s="106"/>
      <c r="G98" s="106"/>
      <c r="H98" s="106"/>
      <c r="I98" s="106"/>
      <c r="J98" s="127"/>
      <c r="K98" s="127"/>
      <c r="L98" s="128"/>
      <c r="M98" s="106"/>
      <c r="N98" s="128"/>
    </row>
    <row r="99" spans="1:14" x14ac:dyDescent="0.25">
      <c r="A99" s="128" t="s">
        <v>9525</v>
      </c>
      <c r="B99" s="106">
        <v>5.9</v>
      </c>
      <c r="C99" s="106">
        <v>1.5</v>
      </c>
      <c r="D99" s="106"/>
      <c r="E99" s="106"/>
      <c r="F99" s="106"/>
      <c r="G99" s="106"/>
      <c r="H99" s="106"/>
      <c r="I99" s="106"/>
      <c r="J99" s="127"/>
      <c r="K99" s="127"/>
      <c r="L99" s="128"/>
      <c r="M99" s="106"/>
      <c r="N99" s="128"/>
    </row>
    <row r="100" spans="1:14" x14ac:dyDescent="0.25">
      <c r="A100" s="128" t="s">
        <v>9526</v>
      </c>
      <c r="B100" s="106">
        <v>5.9</v>
      </c>
      <c r="C100" s="106">
        <v>1.5</v>
      </c>
      <c r="D100" s="106"/>
      <c r="E100" s="106"/>
      <c r="F100" s="106"/>
      <c r="G100" s="106"/>
      <c r="H100" s="106"/>
      <c r="I100" s="106"/>
      <c r="J100" s="127"/>
      <c r="K100" s="127"/>
      <c r="L100" s="128"/>
      <c r="M100" s="106"/>
      <c r="N100" s="128"/>
    </row>
    <row r="101" spans="1:14" x14ac:dyDescent="0.25">
      <c r="A101" s="128" t="s">
        <v>9527</v>
      </c>
      <c r="B101" s="106">
        <v>5.9</v>
      </c>
      <c r="C101" s="106">
        <v>1.5</v>
      </c>
      <c r="D101" s="106"/>
      <c r="E101" s="106"/>
      <c r="F101" s="106"/>
      <c r="G101" s="106"/>
      <c r="H101" s="106"/>
      <c r="I101" s="106"/>
      <c r="J101" s="127"/>
      <c r="K101" s="127"/>
      <c r="L101" s="128"/>
      <c r="M101" s="106"/>
      <c r="N101" s="128"/>
    </row>
    <row r="102" spans="1:14" x14ac:dyDescent="0.25">
      <c r="A102" s="128" t="s">
        <v>9528</v>
      </c>
      <c r="B102" s="106">
        <v>5.9</v>
      </c>
      <c r="C102" s="106">
        <v>1.5</v>
      </c>
      <c r="D102" s="106"/>
      <c r="E102" s="106"/>
      <c r="F102" s="106"/>
      <c r="G102" s="106"/>
      <c r="H102" s="106"/>
      <c r="I102" s="106"/>
      <c r="J102" s="127"/>
      <c r="K102" s="127"/>
      <c r="L102" s="128"/>
      <c r="M102" s="106"/>
      <c r="N102" s="128"/>
    </row>
    <row r="103" spans="1:14" x14ac:dyDescent="0.25">
      <c r="A103" s="128" t="s">
        <v>9529</v>
      </c>
      <c r="B103" s="106">
        <v>5.9</v>
      </c>
      <c r="C103" s="106">
        <v>1.5</v>
      </c>
      <c r="D103" s="106"/>
      <c r="E103" s="106"/>
      <c r="F103" s="106"/>
      <c r="G103" s="106"/>
      <c r="H103" s="106"/>
      <c r="I103" s="106"/>
      <c r="J103" s="127"/>
      <c r="K103" s="127"/>
      <c r="L103" s="128"/>
      <c r="M103" s="106"/>
      <c r="N103" s="128"/>
    </row>
    <row r="104" spans="1:14" x14ac:dyDescent="0.25">
      <c r="A104" s="128" t="s">
        <v>9533</v>
      </c>
      <c r="B104" s="106">
        <v>5.9</v>
      </c>
      <c r="C104" s="106">
        <v>1.5</v>
      </c>
      <c r="D104" s="106"/>
      <c r="E104" s="106"/>
      <c r="F104" s="106"/>
      <c r="G104" s="106"/>
      <c r="H104" s="106"/>
      <c r="I104" s="106"/>
      <c r="J104" s="127"/>
      <c r="K104" s="127"/>
      <c r="L104" s="128"/>
      <c r="M104" s="106"/>
      <c r="N104" s="128"/>
    </row>
    <row r="105" spans="1:14" x14ac:dyDescent="0.25">
      <c r="A105" s="128" t="s">
        <v>9646</v>
      </c>
      <c r="B105" s="106"/>
      <c r="C105" s="106"/>
      <c r="D105" s="106">
        <v>1.5</v>
      </c>
      <c r="E105" s="106"/>
      <c r="F105" s="106"/>
      <c r="G105" s="106"/>
      <c r="H105" s="106"/>
      <c r="I105" s="106"/>
      <c r="J105" s="127"/>
      <c r="K105" s="127"/>
      <c r="L105" s="128"/>
      <c r="M105" s="106"/>
      <c r="N105" s="128"/>
    </row>
    <row r="106" spans="1:14" x14ac:dyDescent="0.25">
      <c r="A106" s="128" t="s">
        <v>9645</v>
      </c>
      <c r="B106" s="106">
        <v>9</v>
      </c>
      <c r="C106" s="106">
        <v>3</v>
      </c>
      <c r="D106" s="106"/>
      <c r="E106" s="106">
        <v>25</v>
      </c>
      <c r="F106" s="106"/>
      <c r="G106" s="106"/>
      <c r="H106" s="106"/>
      <c r="I106" s="106"/>
      <c r="J106" s="127"/>
      <c r="K106" s="127"/>
      <c r="L106" s="128"/>
      <c r="M106" s="106"/>
      <c r="N106" s="128"/>
    </row>
    <row r="107" spans="1:14" x14ac:dyDescent="0.25">
      <c r="A107" s="128"/>
      <c r="B107" s="106"/>
      <c r="C107" s="106"/>
      <c r="D107" s="106"/>
      <c r="E107" s="106"/>
      <c r="F107" s="106"/>
      <c r="G107" s="106"/>
      <c r="H107" s="106"/>
      <c r="I107" s="106"/>
      <c r="J107" s="127"/>
      <c r="K107" s="127"/>
      <c r="L107" s="128"/>
      <c r="M107" s="106"/>
      <c r="N107" s="128"/>
    </row>
    <row r="108" spans="1:14" x14ac:dyDescent="0.25">
      <c r="A108" s="128"/>
      <c r="B108" s="106"/>
      <c r="C108" s="106"/>
      <c r="D108" s="106"/>
      <c r="E108" s="106"/>
      <c r="F108" s="106"/>
      <c r="G108" s="106"/>
      <c r="H108" s="106"/>
      <c r="I108" s="106"/>
      <c r="J108" s="127"/>
      <c r="K108" s="127"/>
      <c r="L108" s="128"/>
      <c r="M108" s="106"/>
      <c r="N108" s="128"/>
    </row>
  </sheetData>
  <mergeCells count="1">
    <mergeCell ref="A1:G1"/>
  </mergeCells>
  <phoneticPr fontId="23" type="noConversion"/>
  <dataValidations count="1">
    <dataValidation type="list" allowBlank="1" showInputMessage="1" showErrorMessage="1" sqref="A5:A108"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J5:J48 J108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210"/>
  <sheetViews>
    <sheetView zoomScaleNormal="100" workbookViewId="0">
      <pane ySplit="4" topLeftCell="A206" activePane="bottomLeft" state="frozen"/>
      <selection pane="bottomLeft" activeCell="D213" sqref="D213"/>
    </sheetView>
  </sheetViews>
  <sheetFormatPr defaultColWidth="8.85546875" defaultRowHeight="15" x14ac:dyDescent="0.25"/>
  <cols>
    <col min="1" max="1" width="18.140625" customWidth="1"/>
    <col min="2" max="2" width="11.7109375" customWidth="1"/>
    <col min="3" max="16" width="20.7109375" customWidth="1"/>
    <col min="17" max="52" width="18.28515625" customWidth="1"/>
  </cols>
  <sheetData>
    <row r="1" spans="1:8" ht="150" customHeight="1" x14ac:dyDescent="0.25">
      <c r="A1" s="198" t="s">
        <v>6583</v>
      </c>
      <c r="B1" s="198"/>
      <c r="C1" s="198"/>
      <c r="D1" s="198"/>
      <c r="E1" s="198"/>
      <c r="F1" s="198"/>
      <c r="G1" s="198"/>
      <c r="H1" s="198"/>
    </row>
    <row r="2" spans="1:8" ht="28.5" customHeight="1" x14ac:dyDescent="0.25">
      <c r="A2" s="30"/>
      <c r="B2" s="30"/>
    </row>
    <row r="3" spans="1:8" s="75" customFormat="1" ht="32.25" customHeight="1" x14ac:dyDescent="0.25">
      <c r="A3" s="15" t="s">
        <v>1923</v>
      </c>
      <c r="B3" s="15" t="s">
        <v>1922</v>
      </c>
      <c r="C3" s="15" t="s">
        <v>1945</v>
      </c>
      <c r="D3" s="15" t="s">
        <v>356</v>
      </c>
      <c r="E3" s="15" t="s">
        <v>1944</v>
      </c>
      <c r="F3" s="15" t="s">
        <v>1946</v>
      </c>
      <c r="G3" s="15" t="s">
        <v>1895</v>
      </c>
    </row>
    <row r="4" spans="1:8" x14ac:dyDescent="0.25">
      <c r="A4" t="s">
        <v>93</v>
      </c>
      <c r="B4" t="s">
        <v>132</v>
      </c>
      <c r="C4" t="s">
        <v>134</v>
      </c>
      <c r="D4" t="s">
        <v>135</v>
      </c>
      <c r="E4" t="s">
        <v>133</v>
      </c>
      <c r="F4" t="s">
        <v>137</v>
      </c>
      <c r="G4" t="s">
        <v>136</v>
      </c>
    </row>
    <row r="5" spans="1:8" x14ac:dyDescent="0.25">
      <c r="A5" s="127" t="s">
        <v>9234</v>
      </c>
      <c r="B5" s="128" cm="1">
        <f t="array" ref="B5">IF(ROW() &lt; ROW(INDEX(genotypes[experiment_ID],ROWS(genotypes[experiment_ID]))), COUNTIF(INDEX(genotypes[experiment_ID],1):genotypes[[#This Row],[experiment_ID]],genotypes[[#This Row],[experiment_ID]]), "")</f>
        <v>1</v>
      </c>
      <c r="C5" s="127"/>
      <c r="D5" s="127" t="s">
        <v>8586</v>
      </c>
      <c r="E5" s="127" t="s">
        <v>1440</v>
      </c>
      <c r="F5" s="127" t="s">
        <v>681</v>
      </c>
      <c r="G5" s="127"/>
    </row>
    <row r="6" spans="1:8" x14ac:dyDescent="0.25">
      <c r="A6" s="127" t="s">
        <v>9235</v>
      </c>
      <c r="B6" s="128" cm="1">
        <f t="array" ref="B6">IF(ROW() &lt; ROW(INDEX(genotypes[experiment_ID],ROWS(genotypes[experiment_ID]))), COUNTIF(INDEX(genotypes[experiment_ID],1):genotypes[[#This Row],[experiment_ID]],genotypes[[#This Row],[experiment_ID]]), "")</f>
        <v>1</v>
      </c>
      <c r="C6" s="127"/>
      <c r="D6" s="127" t="s">
        <v>8586</v>
      </c>
      <c r="E6" s="127" t="s">
        <v>1440</v>
      </c>
      <c r="F6" s="127" t="s">
        <v>681</v>
      </c>
      <c r="G6" s="127"/>
    </row>
    <row r="7" spans="1:8" x14ac:dyDescent="0.25">
      <c r="A7" s="127" t="s">
        <v>9247</v>
      </c>
      <c r="B7" s="128" cm="1">
        <f t="array" ref="B7">IF(ROW() &lt; ROW(INDEX(genotypes[experiment_ID],ROWS(genotypes[experiment_ID]))), COUNTIF(INDEX(genotypes[experiment_ID],1):genotypes[[#This Row],[experiment_ID]],genotypes[[#This Row],[experiment_ID]]), "")</f>
        <v>1</v>
      </c>
      <c r="C7" s="127"/>
      <c r="D7" s="127" t="s">
        <v>8611</v>
      </c>
      <c r="E7" s="127" t="s">
        <v>1440</v>
      </c>
      <c r="F7" s="127" t="s">
        <v>681</v>
      </c>
      <c r="G7" s="127" t="s">
        <v>8612</v>
      </c>
    </row>
    <row r="8" spans="1:8" x14ac:dyDescent="0.25">
      <c r="A8" s="127" t="s">
        <v>9248</v>
      </c>
      <c r="B8" s="128" cm="1">
        <f t="array" ref="B8">IF(ROW() &lt; ROW(INDEX(genotypes[experiment_ID],ROWS(genotypes[experiment_ID]))), COUNTIF(INDEX(genotypes[experiment_ID],1):genotypes[[#This Row],[experiment_ID]],genotypes[[#This Row],[experiment_ID]]), "")</f>
        <v>1</v>
      </c>
      <c r="C8" s="127"/>
      <c r="D8" s="127" t="s">
        <v>8611</v>
      </c>
      <c r="E8" s="127" t="s">
        <v>1440</v>
      </c>
      <c r="F8" s="127" t="s">
        <v>681</v>
      </c>
      <c r="G8" s="127" t="s">
        <v>8612</v>
      </c>
    </row>
    <row r="9" spans="1:8" x14ac:dyDescent="0.25">
      <c r="A9" s="127" t="s">
        <v>9254</v>
      </c>
      <c r="B9" s="128" cm="1">
        <f t="array" ref="B9">IF(ROW() &lt; ROW(INDEX(genotypes[experiment_ID],ROWS(genotypes[experiment_ID]))), COUNTIF(INDEX(genotypes[experiment_ID],1):genotypes[[#This Row],[experiment_ID]],genotypes[[#This Row],[experiment_ID]]), "")</f>
        <v>1</v>
      </c>
      <c r="C9" s="127"/>
      <c r="D9" s="127" t="s">
        <v>9263</v>
      </c>
      <c r="E9" s="127" t="s">
        <v>1440</v>
      </c>
      <c r="F9" s="127" t="s">
        <v>681</v>
      </c>
      <c r="G9" s="127" t="s">
        <v>8632</v>
      </c>
    </row>
    <row r="10" spans="1:8" x14ac:dyDescent="0.25">
      <c r="A10" s="127" t="s">
        <v>9254</v>
      </c>
      <c r="B10" s="128" cm="1">
        <f t="array" ref="B10">IF(ROW() &lt; ROW(INDEX(genotypes[experiment_ID],ROWS(genotypes[experiment_ID]))), COUNTIF(INDEX(genotypes[experiment_ID],1):genotypes[[#This Row],[experiment_ID]],genotypes[[#This Row],[experiment_ID]]), "")</f>
        <v>2</v>
      </c>
      <c r="C10" s="127"/>
      <c r="D10" s="127" t="s">
        <v>8631</v>
      </c>
      <c r="E10" s="127" t="s">
        <v>1440</v>
      </c>
      <c r="F10" s="127" t="s">
        <v>681</v>
      </c>
      <c r="G10" s="127" t="s">
        <v>8633</v>
      </c>
    </row>
    <row r="11" spans="1:8" x14ac:dyDescent="0.25">
      <c r="A11" s="127" t="s">
        <v>9255</v>
      </c>
      <c r="B11" s="128" cm="1">
        <f t="array" ref="B11">IF(ROW() &lt; ROW(INDEX(genotypes[experiment_ID],ROWS(genotypes[experiment_ID]))), COUNTIF(INDEX(genotypes[experiment_ID],1):genotypes[[#This Row],[experiment_ID]],genotypes[[#This Row],[experiment_ID]]), "")</f>
        <v>1</v>
      </c>
      <c r="C11" s="127"/>
      <c r="D11" s="127" t="s">
        <v>9263</v>
      </c>
      <c r="E11" s="127" t="s">
        <v>1440</v>
      </c>
      <c r="F11" s="127" t="s">
        <v>681</v>
      </c>
      <c r="G11" s="127" t="s">
        <v>8632</v>
      </c>
    </row>
    <row r="12" spans="1:8" x14ac:dyDescent="0.25">
      <c r="A12" s="127" t="s">
        <v>9255</v>
      </c>
      <c r="B12" s="128" cm="1">
        <f t="array" ref="B12">IF(ROW() &lt; ROW(INDEX(genotypes[experiment_ID],ROWS(genotypes[experiment_ID]))), COUNTIF(INDEX(genotypes[experiment_ID],1):genotypes[[#This Row],[experiment_ID]],genotypes[[#This Row],[experiment_ID]]), "")</f>
        <v>2</v>
      </c>
      <c r="C12" s="127"/>
      <c r="D12" s="127" t="s">
        <v>8631</v>
      </c>
      <c r="E12" s="127" t="s">
        <v>1440</v>
      </c>
      <c r="F12" s="127" t="s">
        <v>681</v>
      </c>
      <c r="G12" s="127" t="s">
        <v>8633</v>
      </c>
    </row>
    <row r="13" spans="1:8" x14ac:dyDescent="0.25">
      <c r="A13" s="127" t="s">
        <v>9257</v>
      </c>
      <c r="B13" s="128" cm="1">
        <f t="array" ref="B13">IF(ROW() &lt; ROW(INDEX(genotypes[experiment_ID],ROWS(genotypes[experiment_ID]))), COUNTIF(INDEX(genotypes[experiment_ID],1):genotypes[[#This Row],[experiment_ID]],genotypes[[#This Row],[experiment_ID]]), "")</f>
        <v>1</v>
      </c>
      <c r="C13" s="127"/>
      <c r="D13" s="127" t="s">
        <v>8636</v>
      </c>
      <c r="E13" s="127" t="s">
        <v>1440</v>
      </c>
      <c r="F13" s="127" t="s">
        <v>681</v>
      </c>
      <c r="G13" s="127" t="s">
        <v>8634</v>
      </c>
    </row>
    <row r="14" spans="1:8" x14ac:dyDescent="0.25">
      <c r="A14" s="127" t="s">
        <v>9257</v>
      </c>
      <c r="B14" s="128" cm="1">
        <f t="array" ref="B14">IF(ROW() &lt; ROW(INDEX(genotypes[experiment_ID],ROWS(genotypes[experiment_ID]))), COUNTIF(INDEX(genotypes[experiment_ID],1):genotypes[[#This Row],[experiment_ID]],genotypes[[#This Row],[experiment_ID]]), "")</f>
        <v>2</v>
      </c>
      <c r="C14" s="127"/>
      <c r="D14" s="127" t="s">
        <v>8637</v>
      </c>
      <c r="E14" s="127" t="s">
        <v>1440</v>
      </c>
      <c r="F14" s="127" t="s">
        <v>681</v>
      </c>
      <c r="G14" s="127" t="s">
        <v>8635</v>
      </c>
    </row>
    <row r="15" spans="1:8" x14ac:dyDescent="0.25">
      <c r="A15" s="127" t="s">
        <v>9257</v>
      </c>
      <c r="B15" s="128" cm="1">
        <f t="array" ref="B15">IF(ROW() &lt; ROW(INDEX(genotypes[experiment_ID],ROWS(genotypes[experiment_ID]))), COUNTIF(INDEX(genotypes[experiment_ID],1):genotypes[[#This Row],[experiment_ID]],genotypes[[#This Row],[experiment_ID]]), "")</f>
        <v>3</v>
      </c>
      <c r="C15" s="127"/>
      <c r="D15" s="127" t="s">
        <v>8631</v>
      </c>
      <c r="E15" s="127" t="s">
        <v>1440</v>
      </c>
      <c r="F15" s="127" t="s">
        <v>681</v>
      </c>
      <c r="G15" s="127" t="s">
        <v>8640</v>
      </c>
    </row>
    <row r="16" spans="1:8" x14ac:dyDescent="0.25">
      <c r="A16" s="127" t="s">
        <v>9257</v>
      </c>
      <c r="B16" s="128" cm="1">
        <f t="array" ref="B16">IF(ROW() &lt; ROW(INDEX(genotypes[experiment_ID],ROWS(genotypes[experiment_ID]))), COUNTIF(INDEX(genotypes[experiment_ID],1):genotypes[[#This Row],[experiment_ID]],genotypes[[#This Row],[experiment_ID]]), "")</f>
        <v>4</v>
      </c>
      <c r="C16" s="127"/>
      <c r="D16" s="127" t="s">
        <v>8638</v>
      </c>
      <c r="E16" s="127" t="s">
        <v>1440</v>
      </c>
      <c r="F16" s="127" t="s">
        <v>681</v>
      </c>
      <c r="G16" s="127" t="s">
        <v>8639</v>
      </c>
    </row>
    <row r="17" spans="1:7" x14ac:dyDescent="0.25">
      <c r="A17" s="127" t="s">
        <v>9279</v>
      </c>
      <c r="B17" s="128" cm="1">
        <f t="array" ref="B17">IF(ROW() &lt; ROW(INDEX(genotypes[experiment_ID],ROWS(genotypes[experiment_ID]))), COUNTIF(INDEX(genotypes[experiment_ID],1):genotypes[[#This Row],[experiment_ID]],genotypes[[#This Row],[experiment_ID]]), "")</f>
        <v>1</v>
      </c>
      <c r="C17" s="127"/>
      <c r="D17" s="127" t="s">
        <v>8670</v>
      </c>
      <c r="E17" s="127" t="s">
        <v>1438</v>
      </c>
      <c r="F17" s="127" t="s">
        <v>681</v>
      </c>
      <c r="G17" s="127" t="s">
        <v>8664</v>
      </c>
    </row>
    <row r="18" spans="1:7" x14ac:dyDescent="0.25">
      <c r="A18" s="127" t="s">
        <v>9280</v>
      </c>
      <c r="B18" s="128" cm="1">
        <f t="array" ref="B18">IF(ROW() &lt; ROW(INDEX(genotypes[experiment_ID],ROWS(genotypes[experiment_ID]))), COUNTIF(INDEX(genotypes[experiment_ID],1):genotypes[[#This Row],[experiment_ID]],genotypes[[#This Row],[experiment_ID]]), "")</f>
        <v>1</v>
      </c>
      <c r="C18" s="127"/>
      <c r="D18" s="127" t="s">
        <v>8670</v>
      </c>
      <c r="E18" s="127" t="s">
        <v>1438</v>
      </c>
      <c r="F18" s="127" t="s">
        <v>681</v>
      </c>
      <c r="G18" s="127" t="s">
        <v>8664</v>
      </c>
    </row>
    <row r="19" spans="1:7" x14ac:dyDescent="0.25">
      <c r="A19" s="127" t="s">
        <v>9281</v>
      </c>
      <c r="B19" s="128" cm="1">
        <f t="array" ref="B19">IF(ROW() &lt; ROW(INDEX(genotypes[experiment_ID],ROWS(genotypes[experiment_ID]))), COUNTIF(INDEX(genotypes[experiment_ID],1):genotypes[[#This Row],[experiment_ID]],genotypes[[#This Row],[experiment_ID]]), "")</f>
        <v>1</v>
      </c>
      <c r="C19" s="127"/>
      <c r="D19" s="127" t="s">
        <v>8670</v>
      </c>
      <c r="E19" s="127" t="s">
        <v>1438</v>
      </c>
      <c r="F19" s="127" t="s">
        <v>681</v>
      </c>
      <c r="G19" s="127" t="s">
        <v>8664</v>
      </c>
    </row>
    <row r="20" spans="1:7" x14ac:dyDescent="0.25">
      <c r="A20" s="127" t="s">
        <v>9282</v>
      </c>
      <c r="B20" s="128" cm="1">
        <f t="array" ref="B20">IF(ROW() &lt; ROW(INDEX(genotypes[experiment_ID],ROWS(genotypes[experiment_ID]))), COUNTIF(INDEX(genotypes[experiment_ID],1):genotypes[[#This Row],[experiment_ID]],genotypes[[#This Row],[experiment_ID]]), "")</f>
        <v>1</v>
      </c>
      <c r="C20" s="127"/>
      <c r="D20" s="127" t="s">
        <v>8670</v>
      </c>
      <c r="E20" s="127" t="s">
        <v>1438</v>
      </c>
      <c r="F20" s="127" t="s">
        <v>681</v>
      </c>
      <c r="G20" s="127" t="s">
        <v>8664</v>
      </c>
    </row>
    <row r="21" spans="1:7" x14ac:dyDescent="0.25">
      <c r="A21" s="127" t="s">
        <v>9283</v>
      </c>
      <c r="B21" s="128" cm="1">
        <f t="array" ref="B21">IF(ROW() &lt; ROW(INDEX(genotypes[experiment_ID],ROWS(genotypes[experiment_ID]))), COUNTIF(INDEX(genotypes[experiment_ID],1):genotypes[[#This Row],[experiment_ID]],genotypes[[#This Row],[experiment_ID]]), "")</f>
        <v>1</v>
      </c>
      <c r="C21" s="127"/>
      <c r="D21" s="127" t="s">
        <v>8670</v>
      </c>
      <c r="E21" s="127" t="s">
        <v>1438</v>
      </c>
      <c r="F21" s="127" t="s">
        <v>681</v>
      </c>
      <c r="G21" s="127" t="s">
        <v>8664</v>
      </c>
    </row>
    <row r="22" spans="1:7" x14ac:dyDescent="0.25">
      <c r="A22" s="127" t="s">
        <v>9284</v>
      </c>
      <c r="B22" s="128" cm="1">
        <f t="array" ref="B22">IF(ROW() &lt; ROW(INDEX(genotypes[experiment_ID],ROWS(genotypes[experiment_ID]))), COUNTIF(INDEX(genotypes[experiment_ID],1):genotypes[[#This Row],[experiment_ID]],genotypes[[#This Row],[experiment_ID]]), "")</f>
        <v>1</v>
      </c>
      <c r="C22" s="127"/>
      <c r="D22" s="127" t="s">
        <v>8671</v>
      </c>
      <c r="E22" s="127" t="s">
        <v>1438</v>
      </c>
      <c r="F22" s="127" t="s">
        <v>681</v>
      </c>
      <c r="G22" s="127" t="s">
        <v>8665</v>
      </c>
    </row>
    <row r="23" spans="1:7" x14ac:dyDescent="0.25">
      <c r="A23" s="127" t="s">
        <v>9285</v>
      </c>
      <c r="B23" s="128" cm="1">
        <f t="array" ref="B23">IF(ROW() &lt; ROW(INDEX(genotypes[experiment_ID],ROWS(genotypes[experiment_ID]))), COUNTIF(INDEX(genotypes[experiment_ID],1):genotypes[[#This Row],[experiment_ID]],genotypes[[#This Row],[experiment_ID]]), "")</f>
        <v>1</v>
      </c>
      <c r="C23" s="127"/>
      <c r="D23" s="127" t="s">
        <v>8671</v>
      </c>
      <c r="E23" s="127" t="s">
        <v>1438</v>
      </c>
      <c r="F23" s="127" t="s">
        <v>681</v>
      </c>
      <c r="G23" s="127" t="s">
        <v>8665</v>
      </c>
    </row>
    <row r="24" spans="1:7" x14ac:dyDescent="0.25">
      <c r="A24" s="127" t="s">
        <v>9286</v>
      </c>
      <c r="B24" s="128" cm="1">
        <f t="array" ref="B24">IF(ROW() &lt; ROW(INDEX(genotypes[experiment_ID],ROWS(genotypes[experiment_ID]))), COUNTIF(INDEX(genotypes[experiment_ID],1):genotypes[[#This Row],[experiment_ID]],genotypes[[#This Row],[experiment_ID]]), "")</f>
        <v>1</v>
      </c>
      <c r="C24" s="127"/>
      <c r="D24" s="127" t="s">
        <v>8671</v>
      </c>
      <c r="E24" s="127" t="s">
        <v>1438</v>
      </c>
      <c r="F24" s="127" t="s">
        <v>681</v>
      </c>
      <c r="G24" s="127" t="s">
        <v>8665</v>
      </c>
    </row>
    <row r="25" spans="1:7" x14ac:dyDescent="0.25">
      <c r="A25" s="127" t="s">
        <v>9287</v>
      </c>
      <c r="B25" s="128" cm="1">
        <f t="array" ref="B25">IF(ROW() &lt; ROW(INDEX(genotypes[experiment_ID],ROWS(genotypes[experiment_ID]))), COUNTIF(INDEX(genotypes[experiment_ID],1):genotypes[[#This Row],[experiment_ID]],genotypes[[#This Row],[experiment_ID]]), "")</f>
        <v>1</v>
      </c>
      <c r="C25" s="127"/>
      <c r="D25" s="127" t="s">
        <v>8671</v>
      </c>
      <c r="E25" s="127" t="s">
        <v>1438</v>
      </c>
      <c r="F25" s="127" t="s">
        <v>681</v>
      </c>
      <c r="G25" s="127" t="s">
        <v>8665</v>
      </c>
    </row>
    <row r="26" spans="1:7" x14ac:dyDescent="0.25">
      <c r="A26" s="127" t="s">
        <v>9288</v>
      </c>
      <c r="B26" s="128" cm="1">
        <f t="array" ref="B26">IF(ROW() &lt; ROW(INDEX(genotypes[experiment_ID],ROWS(genotypes[experiment_ID]))), COUNTIF(INDEX(genotypes[experiment_ID],1):genotypes[[#This Row],[experiment_ID]],genotypes[[#This Row],[experiment_ID]]), "")</f>
        <v>1</v>
      </c>
      <c r="C26" s="127"/>
      <c r="D26" s="127" t="s">
        <v>8671</v>
      </c>
      <c r="E26" s="127" t="s">
        <v>1438</v>
      </c>
      <c r="F26" s="127" t="s">
        <v>681</v>
      </c>
      <c r="G26" s="127" t="s">
        <v>8665</v>
      </c>
    </row>
    <row r="27" spans="1:7" x14ac:dyDescent="0.25">
      <c r="A27" s="127" t="s">
        <v>9289</v>
      </c>
      <c r="B27" s="128" cm="1">
        <f t="array" ref="B27">IF(ROW() &lt; ROW(INDEX(genotypes[experiment_ID],ROWS(genotypes[experiment_ID]))), COUNTIF(INDEX(genotypes[experiment_ID],1):genotypes[[#This Row],[experiment_ID]],genotypes[[#This Row],[experiment_ID]]), "")</f>
        <v>1</v>
      </c>
      <c r="C27" s="127"/>
      <c r="D27" s="127" t="s">
        <v>8672</v>
      </c>
      <c r="E27" s="127" t="s">
        <v>1438</v>
      </c>
      <c r="F27" s="127" t="s">
        <v>681</v>
      </c>
      <c r="G27" s="127" t="s">
        <v>8666</v>
      </c>
    </row>
    <row r="28" spans="1:7" x14ac:dyDescent="0.25">
      <c r="A28" s="127" t="s">
        <v>9290</v>
      </c>
      <c r="B28" s="128" cm="1">
        <f t="array" ref="B28">IF(ROW() &lt; ROW(INDEX(genotypes[experiment_ID],ROWS(genotypes[experiment_ID]))), COUNTIF(INDEX(genotypes[experiment_ID],1):genotypes[[#This Row],[experiment_ID]],genotypes[[#This Row],[experiment_ID]]), "")</f>
        <v>1</v>
      </c>
      <c r="C28" s="127"/>
      <c r="D28" s="127" t="s">
        <v>8672</v>
      </c>
      <c r="E28" s="127" t="s">
        <v>1438</v>
      </c>
      <c r="F28" s="127" t="s">
        <v>681</v>
      </c>
      <c r="G28" s="127" t="s">
        <v>8666</v>
      </c>
    </row>
    <row r="29" spans="1:7" x14ac:dyDescent="0.25">
      <c r="A29" s="127" t="s">
        <v>9291</v>
      </c>
      <c r="B29" s="128" cm="1">
        <f t="array" ref="B29">IF(ROW() &lt; ROW(INDEX(genotypes[experiment_ID],ROWS(genotypes[experiment_ID]))), COUNTIF(INDEX(genotypes[experiment_ID],1):genotypes[[#This Row],[experiment_ID]],genotypes[[#This Row],[experiment_ID]]), "")</f>
        <v>1</v>
      </c>
      <c r="C29" s="127"/>
      <c r="D29" s="127" t="s">
        <v>8672</v>
      </c>
      <c r="E29" s="127" t="s">
        <v>1438</v>
      </c>
      <c r="F29" s="127" t="s">
        <v>681</v>
      </c>
      <c r="G29" s="127" t="s">
        <v>8666</v>
      </c>
    </row>
    <row r="30" spans="1:7" x14ac:dyDescent="0.25">
      <c r="A30" s="127" t="s">
        <v>9292</v>
      </c>
      <c r="B30" s="128" cm="1">
        <f t="array" ref="B30">IF(ROW() &lt; ROW(INDEX(genotypes[experiment_ID],ROWS(genotypes[experiment_ID]))), COUNTIF(INDEX(genotypes[experiment_ID],1):genotypes[[#This Row],[experiment_ID]],genotypes[[#This Row],[experiment_ID]]), "")</f>
        <v>1</v>
      </c>
      <c r="C30" s="127"/>
      <c r="D30" s="127" t="s">
        <v>8672</v>
      </c>
      <c r="E30" s="127" t="s">
        <v>1438</v>
      </c>
      <c r="F30" s="127" t="s">
        <v>681</v>
      </c>
      <c r="G30" s="127" t="s">
        <v>8666</v>
      </c>
    </row>
    <row r="31" spans="1:7" x14ac:dyDescent="0.25">
      <c r="A31" s="127" t="s">
        <v>9293</v>
      </c>
      <c r="B31" s="128" cm="1">
        <f t="array" ref="B31">IF(ROW() &lt; ROW(INDEX(genotypes[experiment_ID],ROWS(genotypes[experiment_ID]))), COUNTIF(INDEX(genotypes[experiment_ID],1):genotypes[[#This Row],[experiment_ID]],genotypes[[#This Row],[experiment_ID]]), "")</f>
        <v>1</v>
      </c>
      <c r="C31" s="127"/>
      <c r="D31" s="127" t="s">
        <v>8672</v>
      </c>
      <c r="E31" s="127" t="s">
        <v>1438</v>
      </c>
      <c r="F31" s="127" t="s">
        <v>681</v>
      </c>
      <c r="G31" s="127" t="s">
        <v>8666</v>
      </c>
    </row>
    <row r="32" spans="1:7" x14ac:dyDescent="0.25">
      <c r="A32" s="127" t="s">
        <v>9294</v>
      </c>
      <c r="B32" s="128" cm="1">
        <f t="array" ref="B32">IF(ROW() &lt; ROW(INDEX(genotypes[experiment_ID],ROWS(genotypes[experiment_ID]))), COUNTIF(INDEX(genotypes[experiment_ID],1):genotypes[[#This Row],[experiment_ID]],genotypes[[#This Row],[experiment_ID]]), "")</f>
        <v>1</v>
      </c>
      <c r="C32" s="127"/>
      <c r="D32" s="127" t="s">
        <v>8673</v>
      </c>
      <c r="E32" s="127" t="s">
        <v>1438</v>
      </c>
      <c r="F32" s="127" t="s">
        <v>681</v>
      </c>
      <c r="G32" s="127" t="s">
        <v>8667</v>
      </c>
    </row>
    <row r="33" spans="1:7" x14ac:dyDescent="0.25">
      <c r="A33" s="127" t="s">
        <v>9295</v>
      </c>
      <c r="B33" s="128" cm="1">
        <f t="array" ref="B33">IF(ROW() &lt; ROW(INDEX(genotypes[experiment_ID],ROWS(genotypes[experiment_ID]))), COUNTIF(INDEX(genotypes[experiment_ID],1):genotypes[[#This Row],[experiment_ID]],genotypes[[#This Row],[experiment_ID]]), "")</f>
        <v>1</v>
      </c>
      <c r="C33" s="127"/>
      <c r="D33" s="127" t="s">
        <v>8673</v>
      </c>
      <c r="E33" s="127" t="s">
        <v>1438</v>
      </c>
      <c r="F33" s="127" t="s">
        <v>681</v>
      </c>
      <c r="G33" s="127" t="s">
        <v>8667</v>
      </c>
    </row>
    <row r="34" spans="1:7" x14ac:dyDescent="0.25">
      <c r="A34" s="127" t="s">
        <v>9296</v>
      </c>
      <c r="B34" s="128" cm="1">
        <f t="array" ref="B34">IF(ROW() &lt; ROW(INDEX(genotypes[experiment_ID],ROWS(genotypes[experiment_ID]))), COUNTIF(INDEX(genotypes[experiment_ID],1):genotypes[[#This Row],[experiment_ID]],genotypes[[#This Row],[experiment_ID]]), "")</f>
        <v>1</v>
      </c>
      <c r="C34" s="127"/>
      <c r="D34" s="127" t="s">
        <v>8673</v>
      </c>
      <c r="E34" s="127" t="s">
        <v>1438</v>
      </c>
      <c r="F34" s="127" t="s">
        <v>681</v>
      </c>
      <c r="G34" s="127" t="s">
        <v>8667</v>
      </c>
    </row>
    <row r="35" spans="1:7" x14ac:dyDescent="0.25">
      <c r="A35" s="127" t="s">
        <v>9297</v>
      </c>
      <c r="B35" s="128" cm="1">
        <f t="array" ref="B35">IF(ROW() &lt; ROW(INDEX(genotypes[experiment_ID],ROWS(genotypes[experiment_ID]))), COUNTIF(INDEX(genotypes[experiment_ID],1):genotypes[[#This Row],[experiment_ID]],genotypes[[#This Row],[experiment_ID]]), "")</f>
        <v>1</v>
      </c>
      <c r="C35" s="127"/>
      <c r="D35" s="127" t="s">
        <v>8673</v>
      </c>
      <c r="E35" s="127" t="s">
        <v>1438</v>
      </c>
      <c r="F35" s="127" t="s">
        <v>681</v>
      </c>
      <c r="G35" s="127" t="s">
        <v>8667</v>
      </c>
    </row>
    <row r="36" spans="1:7" x14ac:dyDescent="0.25">
      <c r="A36" s="127" t="s">
        <v>9298</v>
      </c>
      <c r="B36" s="128" cm="1">
        <f t="array" ref="B36">IF(ROW() &lt; ROW(INDEX(genotypes[experiment_ID],ROWS(genotypes[experiment_ID]))), COUNTIF(INDEX(genotypes[experiment_ID],1):genotypes[[#This Row],[experiment_ID]],genotypes[[#This Row],[experiment_ID]]), "")</f>
        <v>1</v>
      </c>
      <c r="C36" s="127"/>
      <c r="D36" s="127" t="s">
        <v>8674</v>
      </c>
      <c r="E36" s="127" t="s">
        <v>1438</v>
      </c>
      <c r="F36" s="127" t="s">
        <v>681</v>
      </c>
      <c r="G36" s="127" t="s">
        <v>8668</v>
      </c>
    </row>
    <row r="37" spans="1:7" x14ac:dyDescent="0.25">
      <c r="A37" s="127" t="s">
        <v>9299</v>
      </c>
      <c r="B37" s="128" cm="1">
        <f t="array" ref="B37">IF(ROW() &lt; ROW(INDEX(genotypes[experiment_ID],ROWS(genotypes[experiment_ID]))), COUNTIF(INDEX(genotypes[experiment_ID],1):genotypes[[#This Row],[experiment_ID]],genotypes[[#This Row],[experiment_ID]]), "")</f>
        <v>1</v>
      </c>
      <c r="C37" s="127"/>
      <c r="D37" s="127" t="s">
        <v>8674</v>
      </c>
      <c r="E37" s="127" t="s">
        <v>1438</v>
      </c>
      <c r="F37" s="127" t="s">
        <v>681</v>
      </c>
      <c r="G37" s="127" t="s">
        <v>8668</v>
      </c>
    </row>
    <row r="38" spans="1:7" x14ac:dyDescent="0.25">
      <c r="A38" s="127" t="s">
        <v>9300</v>
      </c>
      <c r="B38" s="128" cm="1">
        <f t="array" ref="B38">IF(ROW() &lt; ROW(INDEX(genotypes[experiment_ID],ROWS(genotypes[experiment_ID]))), COUNTIF(INDEX(genotypes[experiment_ID],1):genotypes[[#This Row],[experiment_ID]],genotypes[[#This Row],[experiment_ID]]), "")</f>
        <v>1</v>
      </c>
      <c r="C38" s="127"/>
      <c r="D38" s="127" t="s">
        <v>8674</v>
      </c>
      <c r="E38" s="127" t="s">
        <v>1438</v>
      </c>
      <c r="F38" s="127" t="s">
        <v>681</v>
      </c>
      <c r="G38" s="127" t="s">
        <v>8668</v>
      </c>
    </row>
    <row r="39" spans="1:7" x14ac:dyDescent="0.25">
      <c r="A39" s="127" t="s">
        <v>9301</v>
      </c>
      <c r="B39" s="128" cm="1">
        <f t="array" ref="B39">IF(ROW() &lt; ROW(INDEX(genotypes[experiment_ID],ROWS(genotypes[experiment_ID]))), COUNTIF(INDEX(genotypes[experiment_ID],1):genotypes[[#This Row],[experiment_ID]],genotypes[[#This Row],[experiment_ID]]), "")</f>
        <v>1</v>
      </c>
      <c r="C39" s="127"/>
      <c r="D39" s="127" t="s">
        <v>8674</v>
      </c>
      <c r="E39" s="127" t="s">
        <v>1438</v>
      </c>
      <c r="F39" s="127" t="s">
        <v>681</v>
      </c>
      <c r="G39" s="127" t="s">
        <v>8668</v>
      </c>
    </row>
    <row r="40" spans="1:7" x14ac:dyDescent="0.25">
      <c r="A40" s="127" t="s">
        <v>9302</v>
      </c>
      <c r="B40" s="128" cm="1">
        <f t="array" ref="B40">IF(ROW() &lt; ROW(INDEX(genotypes[experiment_ID],ROWS(genotypes[experiment_ID]))), COUNTIF(INDEX(genotypes[experiment_ID],1):genotypes[[#This Row],[experiment_ID]],genotypes[[#This Row],[experiment_ID]]), "")</f>
        <v>1</v>
      </c>
      <c r="C40" s="127"/>
      <c r="D40" s="127" t="s">
        <v>8675</v>
      </c>
      <c r="E40" s="127" t="s">
        <v>1438</v>
      </c>
      <c r="F40" s="127" t="s">
        <v>681</v>
      </c>
      <c r="G40" s="127" t="s">
        <v>8669</v>
      </c>
    </row>
    <row r="41" spans="1:7" x14ac:dyDescent="0.25">
      <c r="A41" s="127" t="s">
        <v>9303</v>
      </c>
      <c r="B41" s="128" cm="1">
        <f t="array" ref="B41">IF(ROW() &lt; ROW(INDEX(genotypes[experiment_ID],ROWS(genotypes[experiment_ID]))), COUNTIF(INDEX(genotypes[experiment_ID],1):genotypes[[#This Row],[experiment_ID]],genotypes[[#This Row],[experiment_ID]]), "")</f>
        <v>1</v>
      </c>
      <c r="C41" s="127"/>
      <c r="D41" s="127" t="s">
        <v>8675</v>
      </c>
      <c r="E41" s="127" t="s">
        <v>1438</v>
      </c>
      <c r="F41" s="127" t="s">
        <v>681</v>
      </c>
      <c r="G41" s="127" t="s">
        <v>8669</v>
      </c>
    </row>
    <row r="42" spans="1:7" x14ac:dyDescent="0.25">
      <c r="A42" s="127" t="s">
        <v>9304</v>
      </c>
      <c r="B42" s="128" cm="1">
        <f t="array" ref="B42">IF(ROW() &lt; ROW(INDEX(genotypes[experiment_ID],ROWS(genotypes[experiment_ID]))), COUNTIF(INDEX(genotypes[experiment_ID],1):genotypes[[#This Row],[experiment_ID]],genotypes[[#This Row],[experiment_ID]]), "")</f>
        <v>1</v>
      </c>
      <c r="C42" s="127"/>
      <c r="D42" s="127" t="s">
        <v>8675</v>
      </c>
      <c r="E42" s="127" t="s">
        <v>1438</v>
      </c>
      <c r="F42" s="127" t="s">
        <v>681</v>
      </c>
      <c r="G42" s="127" t="s">
        <v>8669</v>
      </c>
    </row>
    <row r="43" spans="1:7" x14ac:dyDescent="0.25">
      <c r="A43" s="127" t="s">
        <v>9305</v>
      </c>
      <c r="B43" s="128" cm="1">
        <f t="array" ref="B43">IF(ROW() &lt; ROW(INDEX(genotypes[experiment_ID],ROWS(genotypes[experiment_ID]))), COUNTIF(INDEX(genotypes[experiment_ID],1):genotypes[[#This Row],[experiment_ID]],genotypes[[#This Row],[experiment_ID]]), "")</f>
        <v>1</v>
      </c>
      <c r="C43" s="127"/>
      <c r="D43" s="127" t="s">
        <v>8675</v>
      </c>
      <c r="E43" s="127" t="s">
        <v>1438</v>
      </c>
      <c r="F43" s="127" t="s">
        <v>681</v>
      </c>
      <c r="G43" s="127" t="s">
        <v>8669</v>
      </c>
    </row>
    <row r="44" spans="1:7" x14ac:dyDescent="0.25">
      <c r="A44" s="127" t="s">
        <v>9306</v>
      </c>
      <c r="B44" s="128" cm="1">
        <f t="array" ref="B44">IF(ROW() &lt; ROW(INDEX(genotypes[experiment_ID],ROWS(genotypes[experiment_ID]))), COUNTIF(INDEX(genotypes[experiment_ID],1):genotypes[[#This Row],[experiment_ID]],genotypes[[#This Row],[experiment_ID]]), "")</f>
        <v>1</v>
      </c>
      <c r="C44" s="127"/>
      <c r="D44" s="127" t="s">
        <v>8675</v>
      </c>
      <c r="E44" s="127" t="s">
        <v>1438</v>
      </c>
      <c r="F44" s="127" t="s">
        <v>681</v>
      </c>
      <c r="G44" s="127" t="s">
        <v>8669</v>
      </c>
    </row>
    <row r="45" spans="1:7" x14ac:dyDescent="0.25">
      <c r="A45" s="127" t="s">
        <v>9307</v>
      </c>
      <c r="B45" s="128" cm="1">
        <f t="array" ref="B45">IF(ROW() &lt; ROW(INDEX(genotypes[experiment_ID],ROWS(genotypes[experiment_ID]))), COUNTIF(INDEX(genotypes[experiment_ID],1):genotypes[[#This Row],[experiment_ID]],genotypes[[#This Row],[experiment_ID]]), "")</f>
        <v>1</v>
      </c>
      <c r="C45" s="127"/>
      <c r="D45" s="127" t="s">
        <v>8675</v>
      </c>
      <c r="E45" s="127" t="s">
        <v>1438</v>
      </c>
      <c r="F45" s="127" t="s">
        <v>681</v>
      </c>
      <c r="G45" s="127" t="s">
        <v>8669</v>
      </c>
    </row>
    <row r="46" spans="1:7" x14ac:dyDescent="0.25">
      <c r="A46" s="127" t="s">
        <v>9308</v>
      </c>
      <c r="B46" s="128" cm="1">
        <f t="array" ref="B46">IF(ROW() &lt; ROW(INDEX(genotypes[experiment_ID],ROWS(genotypes[experiment_ID]))), COUNTIF(INDEX(genotypes[experiment_ID],1):genotypes[[#This Row],[experiment_ID]],genotypes[[#This Row],[experiment_ID]]), "")</f>
        <v>1</v>
      </c>
      <c r="C46" s="127"/>
      <c r="D46" s="127" t="s">
        <v>8674</v>
      </c>
      <c r="E46" s="127" t="s">
        <v>1438</v>
      </c>
      <c r="F46" s="127" t="s">
        <v>681</v>
      </c>
      <c r="G46" s="127" t="s">
        <v>8668</v>
      </c>
    </row>
    <row r="47" spans="1:7" x14ac:dyDescent="0.25">
      <c r="A47" s="127" t="s">
        <v>9309</v>
      </c>
      <c r="B47" s="128" cm="1">
        <f t="array" ref="B47">IF(ROW() &lt; ROW(INDEX(genotypes[experiment_ID],ROWS(genotypes[experiment_ID]))), COUNTIF(INDEX(genotypes[experiment_ID],1):genotypes[[#This Row],[experiment_ID]],genotypes[[#This Row],[experiment_ID]]), "")</f>
        <v>1</v>
      </c>
      <c r="C47" s="127"/>
      <c r="D47" s="127" t="s">
        <v>8674</v>
      </c>
      <c r="E47" s="127" t="s">
        <v>1438</v>
      </c>
      <c r="F47" s="127" t="s">
        <v>681</v>
      </c>
      <c r="G47" s="127" t="s">
        <v>8668</v>
      </c>
    </row>
    <row r="48" spans="1:7" x14ac:dyDescent="0.25">
      <c r="A48" s="127" t="s">
        <v>9310</v>
      </c>
      <c r="B48" s="128" cm="1">
        <f t="array" ref="B48">IF(ROW() &lt; ROW(INDEX(genotypes[experiment_ID],ROWS(genotypes[experiment_ID]))), COUNTIF(INDEX(genotypes[experiment_ID],1):genotypes[[#This Row],[experiment_ID]],genotypes[[#This Row],[experiment_ID]]), "")</f>
        <v>1</v>
      </c>
      <c r="C48" s="127"/>
      <c r="D48" s="127" t="s">
        <v>8674</v>
      </c>
      <c r="E48" s="127" t="s">
        <v>1438</v>
      </c>
      <c r="F48" s="127" t="s">
        <v>681</v>
      </c>
      <c r="G48" s="127" t="s">
        <v>8668</v>
      </c>
    </row>
    <row r="49" spans="1:7" x14ac:dyDescent="0.25">
      <c r="A49" s="127" t="s">
        <v>9311</v>
      </c>
      <c r="B49" s="128" cm="1">
        <f t="array" ref="B49">IF(ROW() &lt; ROW(INDEX(genotypes[experiment_ID],ROWS(genotypes[experiment_ID]))), COUNTIF(INDEX(genotypes[experiment_ID],1):genotypes[[#This Row],[experiment_ID]],genotypes[[#This Row],[experiment_ID]]), "")</f>
        <v>1</v>
      </c>
      <c r="C49" s="127"/>
      <c r="D49" s="127" t="s">
        <v>8674</v>
      </c>
      <c r="E49" s="127" t="s">
        <v>1438</v>
      </c>
      <c r="F49" s="127" t="s">
        <v>681</v>
      </c>
      <c r="G49" s="127" t="s">
        <v>8668</v>
      </c>
    </row>
    <row r="50" spans="1:7" x14ac:dyDescent="0.25">
      <c r="A50" s="127" t="s">
        <v>9312</v>
      </c>
      <c r="B50" s="128" cm="1">
        <f t="array" ref="B50">IF(ROW() &lt; ROW(INDEX(genotypes[experiment_ID],ROWS(genotypes[experiment_ID]))), COUNTIF(INDEX(genotypes[experiment_ID],1):genotypes[[#This Row],[experiment_ID]],genotypes[[#This Row],[experiment_ID]]), "")</f>
        <v>1</v>
      </c>
      <c r="C50" s="127"/>
      <c r="D50" s="127" t="s">
        <v>8674</v>
      </c>
      <c r="E50" s="127" t="s">
        <v>1438</v>
      </c>
      <c r="F50" s="127" t="s">
        <v>681</v>
      </c>
      <c r="G50" s="127" t="s">
        <v>8668</v>
      </c>
    </row>
    <row r="51" spans="1:7" x14ac:dyDescent="0.25">
      <c r="A51" s="127" t="s">
        <v>9313</v>
      </c>
      <c r="B51" s="128" cm="1">
        <f t="array" ref="B51">IF(ROW() &lt; ROW(INDEX(genotypes[experiment_ID],ROWS(genotypes[experiment_ID]))), COUNTIF(INDEX(genotypes[experiment_ID],1):genotypes[[#This Row],[experiment_ID]],genotypes[[#This Row],[experiment_ID]]), "")</f>
        <v>1</v>
      </c>
      <c r="C51" s="127"/>
      <c r="D51" s="127" t="s">
        <v>8674</v>
      </c>
      <c r="E51" s="127" t="s">
        <v>1438</v>
      </c>
      <c r="F51" s="127" t="s">
        <v>681</v>
      </c>
      <c r="G51" s="127" t="s">
        <v>8668</v>
      </c>
    </row>
    <row r="52" spans="1:7" x14ac:dyDescent="0.25">
      <c r="A52" s="127" t="s">
        <v>9314</v>
      </c>
      <c r="B52" s="128" cm="1">
        <f t="array" ref="B52">IF(ROW() &lt; ROW(INDEX(genotypes[experiment_ID],ROWS(genotypes[experiment_ID]))), COUNTIF(INDEX(genotypes[experiment_ID],1):genotypes[[#This Row],[experiment_ID]],genotypes[[#This Row],[experiment_ID]]), "")</f>
        <v>1</v>
      </c>
      <c r="C52" s="127"/>
      <c r="D52" s="127" t="s">
        <v>8674</v>
      </c>
      <c r="E52" s="127" t="s">
        <v>1438</v>
      </c>
      <c r="F52" s="127" t="s">
        <v>681</v>
      </c>
      <c r="G52" s="127" t="s">
        <v>8668</v>
      </c>
    </row>
    <row r="53" spans="1:7" x14ac:dyDescent="0.25">
      <c r="A53" s="127" t="s">
        <v>9366</v>
      </c>
      <c r="B53" s="128" cm="1">
        <f t="array" ref="B53">IF(ROW() &lt; ROW(INDEX(genotypes[experiment_ID],ROWS(genotypes[experiment_ID]))), COUNTIF(INDEX(genotypes[experiment_ID],1):genotypes[[#This Row],[experiment_ID]],genotypes[[#This Row],[experiment_ID]]), "")</f>
        <v>1</v>
      </c>
      <c r="C53" s="127"/>
      <c r="D53" s="127" t="s">
        <v>8697</v>
      </c>
      <c r="E53" s="127" t="s">
        <v>1440</v>
      </c>
      <c r="F53" s="127" t="s">
        <v>681</v>
      </c>
      <c r="G53" s="127" t="s">
        <v>8699</v>
      </c>
    </row>
    <row r="54" spans="1:7" x14ac:dyDescent="0.25">
      <c r="A54" s="127" t="s">
        <v>9366</v>
      </c>
      <c r="B54" s="128" cm="1">
        <f t="array" ref="B54">IF(ROW() &lt; ROW(INDEX(genotypes[experiment_ID],ROWS(genotypes[experiment_ID]))), COUNTIF(INDEX(genotypes[experiment_ID],1):genotypes[[#This Row],[experiment_ID]],genotypes[[#This Row],[experiment_ID]]), "")</f>
        <v>2</v>
      </c>
      <c r="C54" s="127"/>
      <c r="D54" s="127" t="s">
        <v>8698</v>
      </c>
      <c r="E54" s="127" t="s">
        <v>1440</v>
      </c>
      <c r="F54" s="127" t="s">
        <v>681</v>
      </c>
      <c r="G54" s="127" t="s">
        <v>8700</v>
      </c>
    </row>
    <row r="55" spans="1:7" x14ac:dyDescent="0.25">
      <c r="A55" s="127" t="s">
        <v>9367</v>
      </c>
      <c r="B55" s="128" cm="1">
        <f t="array" ref="B55">IF(ROW() &lt; ROW(INDEX(genotypes[experiment_ID],ROWS(genotypes[experiment_ID]))), COUNTIF(INDEX(genotypes[experiment_ID],1):genotypes[[#This Row],[experiment_ID]],genotypes[[#This Row],[experiment_ID]]), "")</f>
        <v>1</v>
      </c>
      <c r="C55" s="127"/>
      <c r="D55" s="127" t="s">
        <v>8697</v>
      </c>
      <c r="E55" s="127" t="s">
        <v>1440</v>
      </c>
      <c r="F55" s="127" t="s">
        <v>681</v>
      </c>
      <c r="G55" s="127" t="s">
        <v>8699</v>
      </c>
    </row>
    <row r="56" spans="1:7" x14ac:dyDescent="0.25">
      <c r="A56" s="127" t="s">
        <v>9367</v>
      </c>
      <c r="B56" s="128" cm="1">
        <f t="array" ref="B56">IF(ROW() &lt; ROW(INDEX(genotypes[experiment_ID],ROWS(genotypes[experiment_ID]))), COUNTIF(INDEX(genotypes[experiment_ID],1):genotypes[[#This Row],[experiment_ID]],genotypes[[#This Row],[experiment_ID]]), "")</f>
        <v>2</v>
      </c>
      <c r="C56" s="127"/>
      <c r="D56" s="127" t="s">
        <v>8698</v>
      </c>
      <c r="E56" s="127" t="s">
        <v>1440</v>
      </c>
      <c r="F56" s="127" t="s">
        <v>681</v>
      </c>
      <c r="G56" s="127" t="s">
        <v>8700</v>
      </c>
    </row>
    <row r="57" spans="1:7" x14ac:dyDescent="0.25">
      <c r="A57" s="127" t="s">
        <v>9368</v>
      </c>
      <c r="B57" s="128" cm="1">
        <f t="array" ref="B57">IF(ROW() &lt; ROW(INDEX(genotypes[experiment_ID],ROWS(genotypes[experiment_ID]))), COUNTIF(INDEX(genotypes[experiment_ID],1):genotypes[[#This Row],[experiment_ID]],genotypes[[#This Row],[experiment_ID]]), "")</f>
        <v>1</v>
      </c>
      <c r="C57" s="127"/>
      <c r="D57" s="127" t="s">
        <v>8697</v>
      </c>
      <c r="E57" s="127" t="s">
        <v>1440</v>
      </c>
      <c r="F57" s="127" t="s">
        <v>681</v>
      </c>
      <c r="G57" s="127" t="s">
        <v>8699</v>
      </c>
    </row>
    <row r="58" spans="1:7" x14ac:dyDescent="0.25">
      <c r="A58" s="127" t="s">
        <v>9368</v>
      </c>
      <c r="B58" s="128" cm="1">
        <f t="array" ref="B58">IF(ROW() &lt; ROW(INDEX(genotypes[experiment_ID],ROWS(genotypes[experiment_ID]))), COUNTIF(INDEX(genotypes[experiment_ID],1):genotypes[[#This Row],[experiment_ID]],genotypes[[#This Row],[experiment_ID]]), "")</f>
        <v>2</v>
      </c>
      <c r="C58" s="127"/>
      <c r="D58" s="127" t="s">
        <v>8698</v>
      </c>
      <c r="E58" s="127" t="s">
        <v>1440</v>
      </c>
      <c r="F58" s="127" t="s">
        <v>681</v>
      </c>
      <c r="G58" s="127" t="s">
        <v>8700</v>
      </c>
    </row>
    <row r="59" spans="1:7" x14ac:dyDescent="0.25">
      <c r="A59" s="127" t="s">
        <v>9644</v>
      </c>
      <c r="B59" s="128" cm="1">
        <f t="array" ref="B59">IF(ROW() &lt; ROW(INDEX(genotypes[experiment_ID],ROWS(genotypes[experiment_ID]))), COUNTIF(INDEX(genotypes[experiment_ID],1):genotypes[[#This Row],[experiment_ID]],genotypes[[#This Row],[experiment_ID]]), "")</f>
        <v>1</v>
      </c>
      <c r="C59" s="127"/>
      <c r="D59" s="127" t="s">
        <v>8727</v>
      </c>
      <c r="E59" s="127" t="s">
        <v>1346</v>
      </c>
      <c r="F59" s="127"/>
      <c r="G59" s="127"/>
    </row>
    <row r="60" spans="1:7" x14ac:dyDescent="0.25">
      <c r="A60" s="127" t="s">
        <v>9644</v>
      </c>
      <c r="B60" s="128" cm="1">
        <f t="array" ref="B60">IF(ROW() &lt; ROW(INDEX(genotypes[experiment_ID],ROWS(genotypes[experiment_ID]))), COUNTIF(INDEX(genotypes[experiment_ID],1):genotypes[[#This Row],[experiment_ID]],genotypes[[#This Row],[experiment_ID]]), "")</f>
        <v>2</v>
      </c>
      <c r="C60" s="127"/>
      <c r="D60" s="127" t="s">
        <v>8728</v>
      </c>
      <c r="E60" s="127" t="s">
        <v>1346</v>
      </c>
      <c r="F60" s="127"/>
      <c r="G60" s="127"/>
    </row>
    <row r="61" spans="1:7" x14ac:dyDescent="0.25">
      <c r="A61" s="127" t="s">
        <v>9411</v>
      </c>
      <c r="B61" s="128" cm="1">
        <f t="array" ref="B61">IF(ROW() &lt; ROW(INDEX(genotypes[experiment_ID],ROWS(genotypes[experiment_ID]))), COUNTIF(INDEX(genotypes[experiment_ID],1):genotypes[[#This Row],[experiment_ID]],genotypes[[#This Row],[experiment_ID]]), "")</f>
        <v>1</v>
      </c>
      <c r="C61" s="127"/>
      <c r="D61" s="127" t="s">
        <v>8744</v>
      </c>
      <c r="E61" s="127" t="s">
        <v>1166</v>
      </c>
      <c r="F61" s="127" t="s">
        <v>681</v>
      </c>
      <c r="G61" s="127"/>
    </row>
    <row r="62" spans="1:7" x14ac:dyDescent="0.25">
      <c r="A62" s="127" t="s">
        <v>9411</v>
      </c>
      <c r="B62" s="128" cm="1">
        <f t="array" ref="B62">IF(ROW() &lt; ROW(INDEX(genotypes[experiment_ID],ROWS(genotypes[experiment_ID]))), COUNTIF(INDEX(genotypes[experiment_ID],1):genotypes[[#This Row],[experiment_ID]],genotypes[[#This Row],[experiment_ID]]), "")</f>
        <v>2</v>
      </c>
      <c r="C62" s="127"/>
      <c r="D62" s="127" t="s">
        <v>8745</v>
      </c>
      <c r="E62" s="127" t="s">
        <v>1440</v>
      </c>
      <c r="F62" s="127" t="s">
        <v>681</v>
      </c>
      <c r="G62" s="127"/>
    </row>
    <row r="63" spans="1:7" x14ac:dyDescent="0.25">
      <c r="A63" s="127" t="s">
        <v>9412</v>
      </c>
      <c r="B63" s="128" cm="1">
        <f t="array" ref="B63">IF(ROW() &lt; ROW(INDEX(genotypes[experiment_ID],ROWS(genotypes[experiment_ID]))), COUNTIF(INDEX(genotypes[experiment_ID],1):genotypes[[#This Row],[experiment_ID]],genotypes[[#This Row],[experiment_ID]]), "")</f>
        <v>1</v>
      </c>
      <c r="C63" s="127"/>
      <c r="D63" s="127" t="s">
        <v>8744</v>
      </c>
      <c r="E63" s="127" t="s">
        <v>1166</v>
      </c>
      <c r="F63" s="127" t="s">
        <v>681</v>
      </c>
      <c r="G63" s="127"/>
    </row>
    <row r="64" spans="1:7" x14ac:dyDescent="0.25">
      <c r="A64" s="127" t="s">
        <v>9412</v>
      </c>
      <c r="B64" s="128" cm="1">
        <f t="array" ref="B64">IF(ROW() &lt; ROW(INDEX(genotypes[experiment_ID],ROWS(genotypes[experiment_ID]))), COUNTIF(INDEX(genotypes[experiment_ID],1):genotypes[[#This Row],[experiment_ID]],genotypes[[#This Row],[experiment_ID]]), "")</f>
        <v>2</v>
      </c>
      <c r="C64" s="127"/>
      <c r="D64" s="127" t="s">
        <v>8745</v>
      </c>
      <c r="E64" s="127" t="s">
        <v>1440</v>
      </c>
      <c r="F64" s="127" t="s">
        <v>681</v>
      </c>
      <c r="G64" s="127"/>
    </row>
    <row r="65" spans="1:7" x14ac:dyDescent="0.25">
      <c r="A65" s="127" t="s">
        <v>9413</v>
      </c>
      <c r="B65" s="128" cm="1">
        <f t="array" ref="B65">IF(ROW() &lt; ROW(INDEX(genotypes[experiment_ID],ROWS(genotypes[experiment_ID]))), COUNTIF(INDEX(genotypes[experiment_ID],1):genotypes[[#This Row],[experiment_ID]],genotypes[[#This Row],[experiment_ID]]), "")</f>
        <v>1</v>
      </c>
      <c r="C65" s="127"/>
      <c r="D65" s="127" t="s">
        <v>8744</v>
      </c>
      <c r="E65" s="127" t="s">
        <v>1166</v>
      </c>
      <c r="F65" s="127" t="s">
        <v>681</v>
      </c>
      <c r="G65" s="127"/>
    </row>
    <row r="66" spans="1:7" x14ac:dyDescent="0.25">
      <c r="A66" s="127" t="s">
        <v>9413</v>
      </c>
      <c r="B66" s="128" cm="1">
        <f t="array" ref="B66">IF(ROW() &lt; ROW(INDEX(genotypes[experiment_ID],ROWS(genotypes[experiment_ID]))), COUNTIF(INDEX(genotypes[experiment_ID],1):genotypes[[#This Row],[experiment_ID]],genotypes[[#This Row],[experiment_ID]]), "")</f>
        <v>2</v>
      </c>
      <c r="C66" s="127"/>
      <c r="D66" s="127" t="s">
        <v>8745</v>
      </c>
      <c r="E66" s="127" t="s">
        <v>1440</v>
      </c>
      <c r="F66" s="127" t="s">
        <v>681</v>
      </c>
      <c r="G66" s="127"/>
    </row>
    <row r="67" spans="1:7" x14ac:dyDescent="0.25">
      <c r="A67" s="127" t="s">
        <v>9414</v>
      </c>
      <c r="B67" s="128" cm="1">
        <f t="array" ref="B67">IF(ROW() &lt; ROW(INDEX(genotypes[experiment_ID],ROWS(genotypes[experiment_ID]))), COUNTIF(INDEX(genotypes[experiment_ID],1):genotypes[[#This Row],[experiment_ID]],genotypes[[#This Row],[experiment_ID]]), "")</f>
        <v>1</v>
      </c>
      <c r="C67" s="127"/>
      <c r="D67" s="127" t="s">
        <v>8744</v>
      </c>
      <c r="E67" s="127" t="s">
        <v>1166</v>
      </c>
      <c r="F67" s="127" t="s">
        <v>681</v>
      </c>
      <c r="G67" s="127"/>
    </row>
    <row r="68" spans="1:7" x14ac:dyDescent="0.25">
      <c r="A68" s="127" t="s">
        <v>9414</v>
      </c>
      <c r="B68" s="128" cm="1">
        <f t="array" ref="B68">IF(ROW() &lt; ROW(INDEX(genotypes[experiment_ID],ROWS(genotypes[experiment_ID]))), COUNTIF(INDEX(genotypes[experiment_ID],1):genotypes[[#This Row],[experiment_ID]],genotypes[[#This Row],[experiment_ID]]), "")</f>
        <v>2</v>
      </c>
      <c r="C68" s="127"/>
      <c r="D68" s="127" t="s">
        <v>8745</v>
      </c>
      <c r="E68" s="127" t="s">
        <v>1440</v>
      </c>
      <c r="F68" s="127" t="s">
        <v>681</v>
      </c>
      <c r="G68" s="127"/>
    </row>
    <row r="69" spans="1:7" x14ac:dyDescent="0.25">
      <c r="A69" s="127" t="s">
        <v>9415</v>
      </c>
      <c r="B69" s="128" cm="1">
        <f t="array" ref="B69">IF(ROW() &lt; ROW(INDEX(genotypes[experiment_ID],ROWS(genotypes[experiment_ID]))), COUNTIF(INDEX(genotypes[experiment_ID],1):genotypes[[#This Row],[experiment_ID]],genotypes[[#This Row],[experiment_ID]]), "")</f>
        <v>1</v>
      </c>
      <c r="C69" s="127"/>
      <c r="D69" s="127" t="s">
        <v>8744</v>
      </c>
      <c r="E69" s="127" t="s">
        <v>1166</v>
      </c>
      <c r="F69" s="127" t="s">
        <v>681</v>
      </c>
      <c r="G69" s="127"/>
    </row>
    <row r="70" spans="1:7" x14ac:dyDescent="0.25">
      <c r="A70" s="127" t="s">
        <v>9415</v>
      </c>
      <c r="B70" s="128" cm="1">
        <f t="array" ref="B70">IF(ROW() &lt; ROW(INDEX(genotypes[experiment_ID],ROWS(genotypes[experiment_ID]))), COUNTIF(INDEX(genotypes[experiment_ID],1):genotypes[[#This Row],[experiment_ID]],genotypes[[#This Row],[experiment_ID]]), "")</f>
        <v>2</v>
      </c>
      <c r="C70" s="127"/>
      <c r="D70" s="127" t="s">
        <v>8745</v>
      </c>
      <c r="E70" s="127" t="s">
        <v>1440</v>
      </c>
      <c r="F70" s="127" t="s">
        <v>681</v>
      </c>
      <c r="G70" s="127"/>
    </row>
    <row r="71" spans="1:7" x14ac:dyDescent="0.25">
      <c r="A71" s="127" t="s">
        <v>9416</v>
      </c>
      <c r="B71" s="128" cm="1">
        <f t="array" ref="B71">IF(ROW() &lt; ROW(INDEX(genotypes[experiment_ID],ROWS(genotypes[experiment_ID]))), COUNTIF(INDEX(genotypes[experiment_ID],1):genotypes[[#This Row],[experiment_ID]],genotypes[[#This Row],[experiment_ID]]), "")</f>
        <v>1</v>
      </c>
      <c r="C71" s="127"/>
      <c r="D71" s="127" t="s">
        <v>8744</v>
      </c>
      <c r="E71" s="127" t="s">
        <v>1166</v>
      </c>
      <c r="F71" s="127" t="s">
        <v>681</v>
      </c>
      <c r="G71" s="127"/>
    </row>
    <row r="72" spans="1:7" x14ac:dyDescent="0.25">
      <c r="A72" s="127" t="s">
        <v>9416</v>
      </c>
      <c r="B72" s="128" cm="1">
        <f t="array" ref="B72">IF(ROW() &lt; ROW(INDEX(genotypes[experiment_ID],ROWS(genotypes[experiment_ID]))), COUNTIF(INDEX(genotypes[experiment_ID],1):genotypes[[#This Row],[experiment_ID]],genotypes[[#This Row],[experiment_ID]]), "")</f>
        <v>2</v>
      </c>
      <c r="C72" s="127"/>
      <c r="D72" s="127" t="s">
        <v>8745</v>
      </c>
      <c r="E72" s="127" t="s">
        <v>1440</v>
      </c>
      <c r="F72" s="127" t="s">
        <v>681</v>
      </c>
      <c r="G72" s="127"/>
    </row>
    <row r="73" spans="1:7" x14ac:dyDescent="0.25">
      <c r="A73" s="127" t="s">
        <v>9417</v>
      </c>
      <c r="B73" s="128" cm="1">
        <f t="array" ref="B73">IF(ROW() &lt; ROW(INDEX(genotypes[experiment_ID],ROWS(genotypes[experiment_ID]))), COUNTIF(INDEX(genotypes[experiment_ID],1):genotypes[[#This Row],[experiment_ID]],genotypes[[#This Row],[experiment_ID]]), "")</f>
        <v>1</v>
      </c>
      <c r="C73" s="127"/>
      <c r="D73" s="127" t="s">
        <v>8744</v>
      </c>
      <c r="E73" s="127" t="s">
        <v>1166</v>
      </c>
      <c r="F73" s="127" t="s">
        <v>681</v>
      </c>
      <c r="G73" s="127"/>
    </row>
    <row r="74" spans="1:7" x14ac:dyDescent="0.25">
      <c r="A74" s="127" t="s">
        <v>9417</v>
      </c>
      <c r="B74" s="128" cm="1">
        <f t="array" ref="B74">IF(ROW() &lt; ROW(INDEX(genotypes[experiment_ID],ROWS(genotypes[experiment_ID]))), COUNTIF(INDEX(genotypes[experiment_ID],1):genotypes[[#This Row],[experiment_ID]],genotypes[[#This Row],[experiment_ID]]), "")</f>
        <v>2</v>
      </c>
      <c r="C74" s="127"/>
      <c r="D74" s="127" t="s">
        <v>8745</v>
      </c>
      <c r="E74" s="127" t="s">
        <v>1440</v>
      </c>
      <c r="F74" s="127" t="s">
        <v>681</v>
      </c>
      <c r="G74" s="127"/>
    </row>
    <row r="75" spans="1:7" x14ac:dyDescent="0.25">
      <c r="A75" s="127" t="s">
        <v>9418</v>
      </c>
      <c r="B75" s="128" cm="1">
        <f t="array" ref="B75">IF(ROW() &lt; ROW(INDEX(genotypes[experiment_ID],ROWS(genotypes[experiment_ID]))), COUNTIF(INDEX(genotypes[experiment_ID],1):genotypes[[#This Row],[experiment_ID]],genotypes[[#This Row],[experiment_ID]]), "")</f>
        <v>1</v>
      </c>
      <c r="C75" s="127"/>
      <c r="D75" s="127" t="s">
        <v>8744</v>
      </c>
      <c r="E75" s="127" t="s">
        <v>1166</v>
      </c>
      <c r="F75" s="127" t="s">
        <v>681</v>
      </c>
      <c r="G75" s="127"/>
    </row>
    <row r="76" spans="1:7" x14ac:dyDescent="0.25">
      <c r="A76" s="127" t="s">
        <v>9418</v>
      </c>
      <c r="B76" s="128" cm="1">
        <f t="array" ref="B76">IF(ROW() &lt; ROW(INDEX(genotypes[experiment_ID],ROWS(genotypes[experiment_ID]))), COUNTIF(INDEX(genotypes[experiment_ID],1):genotypes[[#This Row],[experiment_ID]],genotypes[[#This Row],[experiment_ID]]), "")</f>
        <v>2</v>
      </c>
      <c r="C76" s="127"/>
      <c r="D76" s="127" t="s">
        <v>8745</v>
      </c>
      <c r="E76" s="127" t="s">
        <v>1440</v>
      </c>
      <c r="F76" s="127" t="s">
        <v>681</v>
      </c>
      <c r="G76" s="127"/>
    </row>
    <row r="77" spans="1:7" x14ac:dyDescent="0.25">
      <c r="A77" s="127" t="s">
        <v>9419</v>
      </c>
      <c r="B77" s="128" cm="1">
        <f t="array" ref="B77">IF(ROW() &lt; ROW(INDEX(genotypes[experiment_ID],ROWS(genotypes[experiment_ID]))), COUNTIF(INDEX(genotypes[experiment_ID],1):genotypes[[#This Row],[experiment_ID]],genotypes[[#This Row],[experiment_ID]]), "")</f>
        <v>1</v>
      </c>
      <c r="C77" s="127"/>
      <c r="D77" s="127" t="s">
        <v>8744</v>
      </c>
      <c r="E77" s="127" t="s">
        <v>1166</v>
      </c>
      <c r="F77" s="127" t="s">
        <v>681</v>
      </c>
      <c r="G77" s="127"/>
    </row>
    <row r="78" spans="1:7" x14ac:dyDescent="0.25">
      <c r="A78" s="127" t="s">
        <v>9419</v>
      </c>
      <c r="B78" s="128" cm="1">
        <f t="array" ref="B78">IF(ROW() &lt; ROW(INDEX(genotypes[experiment_ID],ROWS(genotypes[experiment_ID]))), COUNTIF(INDEX(genotypes[experiment_ID],1):genotypes[[#This Row],[experiment_ID]],genotypes[[#This Row],[experiment_ID]]), "")</f>
        <v>2</v>
      </c>
      <c r="C78" s="127"/>
      <c r="D78" s="127" t="s">
        <v>8745</v>
      </c>
      <c r="E78" s="127" t="s">
        <v>1440</v>
      </c>
      <c r="F78" s="127" t="s">
        <v>681</v>
      </c>
      <c r="G78" s="127"/>
    </row>
    <row r="79" spans="1:7" x14ac:dyDescent="0.25">
      <c r="A79" s="127" t="s">
        <v>9420</v>
      </c>
      <c r="B79" s="128" cm="1">
        <f t="array" ref="B79">IF(ROW() &lt; ROW(INDEX(genotypes[experiment_ID],ROWS(genotypes[experiment_ID]))), COUNTIF(INDEX(genotypes[experiment_ID],1):genotypes[[#This Row],[experiment_ID]],genotypes[[#This Row],[experiment_ID]]), "")</f>
        <v>1</v>
      </c>
      <c r="C79" s="127"/>
      <c r="D79" s="127" t="s">
        <v>8744</v>
      </c>
      <c r="E79" s="127" t="s">
        <v>1166</v>
      </c>
      <c r="F79" s="127" t="s">
        <v>681</v>
      </c>
      <c r="G79" s="127"/>
    </row>
    <row r="80" spans="1:7" x14ac:dyDescent="0.25">
      <c r="A80" s="127" t="s">
        <v>9420</v>
      </c>
      <c r="B80" s="128" cm="1">
        <f t="array" ref="B80">IF(ROW() &lt; ROW(INDEX(genotypes[experiment_ID],ROWS(genotypes[experiment_ID]))), COUNTIF(INDEX(genotypes[experiment_ID],1):genotypes[[#This Row],[experiment_ID]],genotypes[[#This Row],[experiment_ID]]), "")</f>
        <v>2</v>
      </c>
      <c r="C80" s="127"/>
      <c r="D80" s="127" t="s">
        <v>8745</v>
      </c>
      <c r="E80" s="127" t="s">
        <v>1440</v>
      </c>
      <c r="F80" s="127" t="s">
        <v>681</v>
      </c>
      <c r="G80" s="127"/>
    </row>
    <row r="81" spans="1:7" x14ac:dyDescent="0.25">
      <c r="A81" s="127" t="s">
        <v>9421</v>
      </c>
      <c r="B81" s="128" cm="1">
        <f t="array" ref="B81">IF(ROW() &lt; ROW(INDEX(genotypes[experiment_ID],ROWS(genotypes[experiment_ID]))), COUNTIF(INDEX(genotypes[experiment_ID],1):genotypes[[#This Row],[experiment_ID]],genotypes[[#This Row],[experiment_ID]]), "")</f>
        <v>1</v>
      </c>
      <c r="C81" s="127"/>
      <c r="D81" s="127" t="s">
        <v>8744</v>
      </c>
      <c r="E81" s="127" t="s">
        <v>1166</v>
      </c>
      <c r="F81" s="127" t="s">
        <v>681</v>
      </c>
      <c r="G81" s="127"/>
    </row>
    <row r="82" spans="1:7" x14ac:dyDescent="0.25">
      <c r="A82" s="127" t="s">
        <v>9421</v>
      </c>
      <c r="B82" s="128" cm="1">
        <f t="array" ref="B82">IF(ROW() &lt; ROW(INDEX(genotypes[experiment_ID],ROWS(genotypes[experiment_ID]))), COUNTIF(INDEX(genotypes[experiment_ID],1):genotypes[[#This Row],[experiment_ID]],genotypes[[#This Row],[experiment_ID]]), "")</f>
        <v>2</v>
      </c>
      <c r="C82" s="127"/>
      <c r="D82" s="127" t="s">
        <v>8745</v>
      </c>
      <c r="E82" s="127" t="s">
        <v>1440</v>
      </c>
      <c r="F82" s="127" t="s">
        <v>681</v>
      </c>
      <c r="G82" s="127"/>
    </row>
    <row r="83" spans="1:7" x14ac:dyDescent="0.25">
      <c r="A83" s="127" t="s">
        <v>9422</v>
      </c>
      <c r="B83" s="128" cm="1">
        <f t="array" ref="B83">IF(ROW() &lt; ROW(INDEX(genotypes[experiment_ID],ROWS(genotypes[experiment_ID]))), COUNTIF(INDEX(genotypes[experiment_ID],1):genotypes[[#This Row],[experiment_ID]],genotypes[[#This Row],[experiment_ID]]), "")</f>
        <v>1</v>
      </c>
      <c r="C83" s="127"/>
      <c r="D83" s="127" t="s">
        <v>8744</v>
      </c>
      <c r="E83" s="127" t="s">
        <v>1166</v>
      </c>
      <c r="F83" s="127" t="s">
        <v>681</v>
      </c>
      <c r="G83" s="127"/>
    </row>
    <row r="84" spans="1:7" x14ac:dyDescent="0.25">
      <c r="A84" s="127" t="s">
        <v>9422</v>
      </c>
      <c r="B84" s="128" cm="1">
        <f t="array" ref="B84">IF(ROW() &lt; ROW(INDEX(genotypes[experiment_ID],ROWS(genotypes[experiment_ID]))), COUNTIF(INDEX(genotypes[experiment_ID],1):genotypes[[#This Row],[experiment_ID]],genotypes[[#This Row],[experiment_ID]]), "")</f>
        <v>2</v>
      </c>
      <c r="C84" s="127"/>
      <c r="D84" s="127" t="s">
        <v>8745</v>
      </c>
      <c r="E84" s="127" t="s">
        <v>1440</v>
      </c>
      <c r="F84" s="127" t="s">
        <v>681</v>
      </c>
      <c r="G84" s="127"/>
    </row>
    <row r="85" spans="1:7" x14ac:dyDescent="0.25">
      <c r="A85" s="127" t="s">
        <v>9423</v>
      </c>
      <c r="B85" s="128" cm="1">
        <f t="array" ref="B85">IF(ROW() &lt; ROW(INDEX(genotypes[experiment_ID],ROWS(genotypes[experiment_ID]))), COUNTIF(INDEX(genotypes[experiment_ID],1):genotypes[[#This Row],[experiment_ID]],genotypes[[#This Row],[experiment_ID]]), "")</f>
        <v>1</v>
      </c>
      <c r="C85" s="127"/>
      <c r="D85" s="127" t="s">
        <v>8744</v>
      </c>
      <c r="E85" s="127" t="s">
        <v>1166</v>
      </c>
      <c r="F85" s="127" t="s">
        <v>681</v>
      </c>
      <c r="G85" s="127"/>
    </row>
    <row r="86" spans="1:7" x14ac:dyDescent="0.25">
      <c r="A86" s="127" t="s">
        <v>9423</v>
      </c>
      <c r="B86" s="128" cm="1">
        <f t="array" ref="B86">IF(ROW() &lt; ROW(INDEX(genotypes[experiment_ID],ROWS(genotypes[experiment_ID]))), COUNTIF(INDEX(genotypes[experiment_ID],1):genotypes[[#This Row],[experiment_ID]],genotypes[[#This Row],[experiment_ID]]), "")</f>
        <v>2</v>
      </c>
      <c r="C86" s="127"/>
      <c r="D86" s="127" t="s">
        <v>8745</v>
      </c>
      <c r="E86" s="127" t="s">
        <v>1440</v>
      </c>
      <c r="F86" s="127" t="s">
        <v>681</v>
      </c>
      <c r="G86" s="127"/>
    </row>
    <row r="87" spans="1:7" x14ac:dyDescent="0.25">
      <c r="A87" s="127" t="s">
        <v>9424</v>
      </c>
      <c r="B87" s="128" cm="1">
        <f t="array" ref="B87">IF(ROW() &lt; ROW(INDEX(genotypes[experiment_ID],ROWS(genotypes[experiment_ID]))), COUNTIF(INDEX(genotypes[experiment_ID],1):genotypes[[#This Row],[experiment_ID]],genotypes[[#This Row],[experiment_ID]]), "")</f>
        <v>1</v>
      </c>
      <c r="C87" s="127"/>
      <c r="D87" s="127" t="s">
        <v>8744</v>
      </c>
      <c r="E87" s="127" t="s">
        <v>1166</v>
      </c>
      <c r="F87" s="127" t="s">
        <v>681</v>
      </c>
      <c r="G87" s="127"/>
    </row>
    <row r="88" spans="1:7" x14ac:dyDescent="0.25">
      <c r="A88" s="127" t="s">
        <v>9424</v>
      </c>
      <c r="B88" s="128" cm="1">
        <f t="array" ref="B88">IF(ROW() &lt; ROW(INDEX(genotypes[experiment_ID],ROWS(genotypes[experiment_ID]))), COUNTIF(INDEX(genotypes[experiment_ID],1):genotypes[[#This Row],[experiment_ID]],genotypes[[#This Row],[experiment_ID]]), "")</f>
        <v>2</v>
      </c>
      <c r="C88" s="127"/>
      <c r="D88" s="127" t="s">
        <v>8745</v>
      </c>
      <c r="E88" s="127" t="s">
        <v>1440</v>
      </c>
      <c r="F88" s="127" t="s">
        <v>681</v>
      </c>
      <c r="G88" s="127"/>
    </row>
    <row r="89" spans="1:7" x14ac:dyDescent="0.25">
      <c r="A89" s="127" t="s">
        <v>9434</v>
      </c>
      <c r="B89" s="128" cm="1">
        <f t="array" ref="B89">IF(ROW() &lt; ROW(INDEX(genotypes[experiment_ID],ROWS(genotypes[experiment_ID]))), COUNTIF(INDEX(genotypes[experiment_ID],1):genotypes[[#This Row],[experiment_ID]],genotypes[[#This Row],[experiment_ID]]), "")</f>
        <v>1</v>
      </c>
      <c r="C89" s="127"/>
      <c r="D89" s="127" t="s">
        <v>8757</v>
      </c>
      <c r="E89" s="127" t="s">
        <v>1440</v>
      </c>
      <c r="F89" s="127" t="s">
        <v>681</v>
      </c>
      <c r="G89" s="127" t="s">
        <v>8649</v>
      </c>
    </row>
    <row r="90" spans="1:7" x14ac:dyDescent="0.25">
      <c r="A90" s="127" t="s">
        <v>9435</v>
      </c>
      <c r="B90" s="128" cm="1">
        <f t="array" ref="B90">IF(ROW() &lt; ROW(INDEX(genotypes[experiment_ID],ROWS(genotypes[experiment_ID]))), COUNTIF(INDEX(genotypes[experiment_ID],1):genotypes[[#This Row],[experiment_ID]],genotypes[[#This Row],[experiment_ID]]), "")</f>
        <v>1</v>
      </c>
      <c r="C90" s="127"/>
      <c r="D90" s="127" t="s">
        <v>8757</v>
      </c>
      <c r="E90" s="127" t="s">
        <v>1440</v>
      </c>
      <c r="F90" s="127" t="s">
        <v>681</v>
      </c>
      <c r="G90" s="127" t="s">
        <v>8649</v>
      </c>
    </row>
    <row r="91" spans="1:7" x14ac:dyDescent="0.25">
      <c r="A91" s="127" t="s">
        <v>9436</v>
      </c>
      <c r="B91" s="128" cm="1">
        <f t="array" ref="B91">IF(ROW() &lt; ROW(INDEX(genotypes[experiment_ID],ROWS(genotypes[experiment_ID]))), COUNTIF(INDEX(genotypes[experiment_ID],1):genotypes[[#This Row],[experiment_ID]],genotypes[[#This Row],[experiment_ID]]), "")</f>
        <v>1</v>
      </c>
      <c r="C91" s="127"/>
      <c r="D91" s="127" t="s">
        <v>8757</v>
      </c>
      <c r="E91" s="127" t="s">
        <v>1440</v>
      </c>
      <c r="F91" s="127" t="s">
        <v>681</v>
      </c>
      <c r="G91" s="127" t="s">
        <v>8649</v>
      </c>
    </row>
    <row r="92" spans="1:7" x14ac:dyDescent="0.25">
      <c r="A92" s="127" t="s">
        <v>9448</v>
      </c>
      <c r="B92" s="128" cm="1">
        <f t="array" ref="B92">IF(ROW() &lt; ROW(INDEX(genotypes[experiment_ID],ROWS(genotypes[experiment_ID]))), COUNTIF(INDEX(genotypes[experiment_ID],1):genotypes[[#This Row],[experiment_ID]],genotypes[[#This Row],[experiment_ID]]), "")</f>
        <v>1</v>
      </c>
      <c r="C92" s="127"/>
      <c r="D92" s="127" t="s">
        <v>8780</v>
      </c>
      <c r="E92" s="127" t="s">
        <v>1438</v>
      </c>
      <c r="F92" s="127" t="s">
        <v>681</v>
      </c>
      <c r="G92" s="127"/>
    </row>
    <row r="93" spans="1:7" x14ac:dyDescent="0.25">
      <c r="A93" s="127" t="s">
        <v>9449</v>
      </c>
      <c r="B93" s="128" cm="1">
        <f t="array" ref="B93">IF(ROW() &lt; ROW(INDEX(genotypes[experiment_ID],ROWS(genotypes[experiment_ID]))), COUNTIF(INDEX(genotypes[experiment_ID],1):genotypes[[#This Row],[experiment_ID]],genotypes[[#This Row],[experiment_ID]]), "")</f>
        <v>1</v>
      </c>
      <c r="C93" s="127"/>
      <c r="D93" s="127" t="s">
        <v>8780</v>
      </c>
      <c r="E93" s="127" t="s">
        <v>1438</v>
      </c>
      <c r="F93" s="127" t="s">
        <v>681</v>
      </c>
      <c r="G93" s="127"/>
    </row>
    <row r="94" spans="1:7" x14ac:dyDescent="0.25">
      <c r="A94" s="127" t="s">
        <v>9450</v>
      </c>
      <c r="B94" s="128" cm="1">
        <f t="array" ref="B94">IF(ROW() &lt; ROW(INDEX(genotypes[experiment_ID],ROWS(genotypes[experiment_ID]))), COUNTIF(INDEX(genotypes[experiment_ID],1):genotypes[[#This Row],[experiment_ID]],genotypes[[#This Row],[experiment_ID]]), "")</f>
        <v>1</v>
      </c>
      <c r="C94" s="127"/>
      <c r="D94" s="127" t="s">
        <v>8780</v>
      </c>
      <c r="E94" s="127" t="s">
        <v>1438</v>
      </c>
      <c r="F94" s="127" t="s">
        <v>681</v>
      </c>
      <c r="G94" s="127"/>
    </row>
    <row r="95" spans="1:7" x14ac:dyDescent="0.25">
      <c r="A95" s="127" t="s">
        <v>9451</v>
      </c>
      <c r="B95" s="128" cm="1">
        <f t="array" ref="B95">IF(ROW() &lt; ROW(INDEX(genotypes[experiment_ID],ROWS(genotypes[experiment_ID]))), COUNTIF(INDEX(genotypes[experiment_ID],1):genotypes[[#This Row],[experiment_ID]],genotypes[[#This Row],[experiment_ID]]), "")</f>
        <v>1</v>
      </c>
      <c r="C95" s="127"/>
      <c r="D95" s="127" t="s">
        <v>8780</v>
      </c>
      <c r="E95" s="127" t="s">
        <v>1438</v>
      </c>
      <c r="F95" s="127" t="s">
        <v>681</v>
      </c>
      <c r="G95" s="127"/>
    </row>
    <row r="96" spans="1:7" x14ac:dyDescent="0.25">
      <c r="A96" s="127" t="s">
        <v>9452</v>
      </c>
      <c r="B96" s="128" cm="1">
        <f t="array" ref="B96">IF(ROW() &lt; ROW(INDEX(genotypes[experiment_ID],ROWS(genotypes[experiment_ID]))), COUNTIF(INDEX(genotypes[experiment_ID],1):genotypes[[#This Row],[experiment_ID]],genotypes[[#This Row],[experiment_ID]]), "")</f>
        <v>1</v>
      </c>
      <c r="C96" s="127"/>
      <c r="D96" s="127" t="s">
        <v>8780</v>
      </c>
      <c r="E96" s="127" t="s">
        <v>1438</v>
      </c>
      <c r="F96" s="127" t="s">
        <v>681</v>
      </c>
      <c r="G96" s="127"/>
    </row>
    <row r="97" spans="1:7" x14ac:dyDescent="0.25">
      <c r="A97" s="127" t="s">
        <v>9453</v>
      </c>
      <c r="B97" s="128" cm="1">
        <f t="array" ref="B97">IF(ROW() &lt; ROW(INDEX(genotypes[experiment_ID],ROWS(genotypes[experiment_ID]))), COUNTIF(INDEX(genotypes[experiment_ID],1):genotypes[[#This Row],[experiment_ID]],genotypes[[#This Row],[experiment_ID]]), "")</f>
        <v>1</v>
      </c>
      <c r="C97" s="127"/>
      <c r="D97" s="127" t="s">
        <v>8780</v>
      </c>
      <c r="E97" s="127" t="s">
        <v>1438</v>
      </c>
      <c r="F97" s="127" t="s">
        <v>681</v>
      </c>
      <c r="G97" s="127"/>
    </row>
    <row r="98" spans="1:7" x14ac:dyDescent="0.25">
      <c r="A98" s="127" t="s">
        <v>9454</v>
      </c>
      <c r="B98" s="128" cm="1">
        <f t="array" ref="B98">IF(ROW() &lt; ROW(INDEX(genotypes[experiment_ID],ROWS(genotypes[experiment_ID]))), COUNTIF(INDEX(genotypes[experiment_ID],1):genotypes[[#This Row],[experiment_ID]],genotypes[[#This Row],[experiment_ID]]), "")</f>
        <v>1</v>
      </c>
      <c r="C98" s="127"/>
      <c r="D98" s="127" t="s">
        <v>8780</v>
      </c>
      <c r="E98" s="127" t="s">
        <v>1438</v>
      </c>
      <c r="F98" s="127" t="s">
        <v>681</v>
      </c>
      <c r="G98" s="127"/>
    </row>
    <row r="99" spans="1:7" x14ac:dyDescent="0.25">
      <c r="A99" s="127" t="s">
        <v>9455</v>
      </c>
      <c r="B99" s="128" cm="1">
        <f t="array" ref="B99">IF(ROW() &lt; ROW(INDEX(genotypes[experiment_ID],ROWS(genotypes[experiment_ID]))), COUNTIF(INDEX(genotypes[experiment_ID],1):genotypes[[#This Row],[experiment_ID]],genotypes[[#This Row],[experiment_ID]]), "")</f>
        <v>1</v>
      </c>
      <c r="C99" s="127"/>
      <c r="D99" s="127" t="s">
        <v>8780</v>
      </c>
      <c r="E99" s="127" t="s">
        <v>1438</v>
      </c>
      <c r="F99" s="127" t="s">
        <v>681</v>
      </c>
      <c r="G99" s="127"/>
    </row>
    <row r="100" spans="1:7" x14ac:dyDescent="0.25">
      <c r="A100" s="127" t="s">
        <v>9456</v>
      </c>
      <c r="B100" s="128" cm="1">
        <f t="array" ref="B100">IF(ROW() &lt; ROW(INDEX(genotypes[experiment_ID],ROWS(genotypes[experiment_ID]))), COUNTIF(INDEX(genotypes[experiment_ID],1):genotypes[[#This Row],[experiment_ID]],genotypes[[#This Row],[experiment_ID]]), "")</f>
        <v>1</v>
      </c>
      <c r="C100" s="127"/>
      <c r="D100" s="127" t="s">
        <v>8780</v>
      </c>
      <c r="E100" s="127" t="s">
        <v>1438</v>
      </c>
      <c r="F100" s="127" t="s">
        <v>681</v>
      </c>
      <c r="G100" s="127"/>
    </row>
    <row r="101" spans="1:7" x14ac:dyDescent="0.25">
      <c r="A101" s="127" t="s">
        <v>9457</v>
      </c>
      <c r="B101" s="128" cm="1">
        <f t="array" ref="B101">IF(ROW() &lt; ROW(INDEX(genotypes[experiment_ID],ROWS(genotypes[experiment_ID]))), COUNTIF(INDEX(genotypes[experiment_ID],1):genotypes[[#This Row],[experiment_ID]],genotypes[[#This Row],[experiment_ID]]), "")</f>
        <v>1</v>
      </c>
      <c r="C101" s="127"/>
      <c r="D101" s="127" t="s">
        <v>8780</v>
      </c>
      <c r="E101" s="127" t="s">
        <v>1438</v>
      </c>
      <c r="F101" s="127" t="s">
        <v>681</v>
      </c>
      <c r="G101" s="127"/>
    </row>
    <row r="102" spans="1:7" x14ac:dyDescent="0.25">
      <c r="A102" s="127" t="s">
        <v>9458</v>
      </c>
      <c r="B102" s="128" cm="1">
        <f t="array" ref="B102">IF(ROW() &lt; ROW(INDEX(genotypes[experiment_ID],ROWS(genotypes[experiment_ID]))), COUNTIF(INDEX(genotypes[experiment_ID],1):genotypes[[#This Row],[experiment_ID]],genotypes[[#This Row],[experiment_ID]]), "")</f>
        <v>1</v>
      </c>
      <c r="C102" s="127"/>
      <c r="D102" s="127" t="s">
        <v>8780</v>
      </c>
      <c r="E102" s="127" t="s">
        <v>1438</v>
      </c>
      <c r="F102" s="127" t="s">
        <v>681</v>
      </c>
      <c r="G102" s="127"/>
    </row>
    <row r="103" spans="1:7" x14ac:dyDescent="0.25">
      <c r="A103" s="127" t="s">
        <v>9459</v>
      </c>
      <c r="B103" s="128" cm="1">
        <f t="array" ref="B103">IF(ROW() &lt; ROW(INDEX(genotypes[experiment_ID],ROWS(genotypes[experiment_ID]))), COUNTIF(INDEX(genotypes[experiment_ID],1):genotypes[[#This Row],[experiment_ID]],genotypes[[#This Row],[experiment_ID]]), "")</f>
        <v>1</v>
      </c>
      <c r="C103" s="127"/>
      <c r="D103" s="127" t="s">
        <v>8780</v>
      </c>
      <c r="E103" s="127" t="s">
        <v>1438</v>
      </c>
      <c r="F103" s="127" t="s">
        <v>681</v>
      </c>
      <c r="G103" s="127"/>
    </row>
    <row r="104" spans="1:7" x14ac:dyDescent="0.25">
      <c r="A104" s="127" t="s">
        <v>9460</v>
      </c>
      <c r="B104" s="128" cm="1">
        <f t="array" ref="B104">IF(ROW() &lt; ROW(INDEX(genotypes[experiment_ID],ROWS(genotypes[experiment_ID]))), COUNTIF(INDEX(genotypes[experiment_ID],1):genotypes[[#This Row],[experiment_ID]],genotypes[[#This Row],[experiment_ID]]), "")</f>
        <v>1</v>
      </c>
      <c r="C104" s="127"/>
      <c r="D104" s="127" t="s">
        <v>8780</v>
      </c>
      <c r="E104" s="127" t="s">
        <v>1438</v>
      </c>
      <c r="F104" s="127" t="s">
        <v>681</v>
      </c>
      <c r="G104" s="127"/>
    </row>
    <row r="105" spans="1:7" x14ac:dyDescent="0.25">
      <c r="A105" s="127" t="s">
        <v>9461</v>
      </c>
      <c r="B105" s="128" cm="1">
        <f t="array" ref="B105">IF(ROW() &lt; ROW(INDEX(genotypes[experiment_ID],ROWS(genotypes[experiment_ID]))), COUNTIF(INDEX(genotypes[experiment_ID],1):genotypes[[#This Row],[experiment_ID]],genotypes[[#This Row],[experiment_ID]]), "")</f>
        <v>1</v>
      </c>
      <c r="C105" s="127"/>
      <c r="D105" s="127" t="s">
        <v>8780</v>
      </c>
      <c r="E105" s="127" t="s">
        <v>1438</v>
      </c>
      <c r="F105" s="127" t="s">
        <v>681</v>
      </c>
      <c r="G105" s="127"/>
    </row>
    <row r="106" spans="1:7" x14ac:dyDescent="0.25">
      <c r="A106" s="127" t="s">
        <v>9462</v>
      </c>
      <c r="B106" s="128" cm="1">
        <f t="array" ref="B106">IF(ROW() &lt; ROW(INDEX(genotypes[experiment_ID],ROWS(genotypes[experiment_ID]))), COUNTIF(INDEX(genotypes[experiment_ID],1):genotypes[[#This Row],[experiment_ID]],genotypes[[#This Row],[experiment_ID]]), "")</f>
        <v>1</v>
      </c>
      <c r="C106" s="127"/>
      <c r="D106" s="127" t="s">
        <v>8780</v>
      </c>
      <c r="E106" s="127" t="s">
        <v>1438</v>
      </c>
      <c r="F106" s="127" t="s">
        <v>681</v>
      </c>
      <c r="G106" s="127"/>
    </row>
    <row r="107" spans="1:7" x14ac:dyDescent="0.25">
      <c r="A107" s="127" t="s">
        <v>9463</v>
      </c>
      <c r="B107" s="128" cm="1">
        <f t="array" ref="B107">IF(ROW() &lt; ROW(INDEX(genotypes[experiment_ID],ROWS(genotypes[experiment_ID]))), COUNTIF(INDEX(genotypes[experiment_ID],1):genotypes[[#This Row],[experiment_ID]],genotypes[[#This Row],[experiment_ID]]), "")</f>
        <v>1</v>
      </c>
      <c r="C107" s="127"/>
      <c r="D107" s="127" t="s">
        <v>8780</v>
      </c>
      <c r="E107" s="127" t="s">
        <v>1438</v>
      </c>
      <c r="F107" s="127" t="s">
        <v>681</v>
      </c>
      <c r="G107" s="127"/>
    </row>
    <row r="108" spans="1:7" x14ac:dyDescent="0.25">
      <c r="A108" s="127" t="s">
        <v>9469</v>
      </c>
      <c r="B108" s="128" cm="1">
        <f t="array" ref="B108">IF(ROW() &lt; ROW(INDEX(genotypes[experiment_ID],ROWS(genotypes[experiment_ID]))), COUNTIF(INDEX(genotypes[experiment_ID],1):genotypes[[#This Row],[experiment_ID]],genotypes[[#This Row],[experiment_ID]]), "")</f>
        <v>1</v>
      </c>
      <c r="C108" s="127"/>
      <c r="D108" s="127" t="s">
        <v>8985</v>
      </c>
      <c r="E108" s="127" t="s">
        <v>1440</v>
      </c>
      <c r="F108" s="127" t="s">
        <v>681</v>
      </c>
      <c r="G108" s="127" t="s">
        <v>8987</v>
      </c>
    </row>
    <row r="109" spans="1:7" x14ac:dyDescent="0.25">
      <c r="A109" s="127" t="s">
        <v>9470</v>
      </c>
      <c r="B109" s="128" cm="1">
        <f t="array" ref="B109">IF(ROW() &lt; ROW(INDEX(genotypes[experiment_ID],ROWS(genotypes[experiment_ID]))), COUNTIF(INDEX(genotypes[experiment_ID],1):genotypes[[#This Row],[experiment_ID]],genotypes[[#This Row],[experiment_ID]]), "")</f>
        <v>1</v>
      </c>
      <c r="C109" s="127"/>
      <c r="D109" s="127" t="s">
        <v>8985</v>
      </c>
      <c r="E109" s="127" t="s">
        <v>1440</v>
      </c>
      <c r="F109" s="127" t="s">
        <v>681</v>
      </c>
      <c r="G109" s="127" t="s">
        <v>8987</v>
      </c>
    </row>
    <row r="110" spans="1:7" x14ac:dyDescent="0.25">
      <c r="A110" s="127" t="s">
        <v>9471</v>
      </c>
      <c r="B110" s="128" cm="1">
        <f t="array" ref="B110">IF(ROW() &lt; ROW(INDEX(genotypes[experiment_ID],ROWS(genotypes[experiment_ID]))), COUNTIF(INDEX(genotypes[experiment_ID],1):genotypes[[#This Row],[experiment_ID]],genotypes[[#This Row],[experiment_ID]]), "")</f>
        <v>1</v>
      </c>
      <c r="C110" s="127"/>
      <c r="D110" s="127" t="s">
        <v>8985</v>
      </c>
      <c r="E110" s="127" t="s">
        <v>1440</v>
      </c>
      <c r="F110" s="127" t="s">
        <v>681</v>
      </c>
      <c r="G110" s="127" t="s">
        <v>8987</v>
      </c>
    </row>
    <row r="111" spans="1:7" x14ac:dyDescent="0.25">
      <c r="A111" s="127" t="s">
        <v>9472</v>
      </c>
      <c r="B111" s="128" cm="1">
        <f t="array" ref="B111">IF(ROW() &lt; ROW(INDEX(genotypes[experiment_ID],ROWS(genotypes[experiment_ID]))), COUNTIF(INDEX(genotypes[experiment_ID],1):genotypes[[#This Row],[experiment_ID]],genotypes[[#This Row],[experiment_ID]]), "")</f>
        <v>1</v>
      </c>
      <c r="C111" s="127"/>
      <c r="D111" s="127" t="s">
        <v>8985</v>
      </c>
      <c r="E111" s="127" t="s">
        <v>1440</v>
      </c>
      <c r="F111" s="127" t="s">
        <v>681</v>
      </c>
      <c r="G111" s="127" t="s">
        <v>8987</v>
      </c>
    </row>
    <row r="112" spans="1:7" x14ac:dyDescent="0.25">
      <c r="A112" s="127" t="s">
        <v>9473</v>
      </c>
      <c r="B112" s="128" cm="1">
        <f t="array" ref="B112">IF(ROW() &lt; ROW(INDEX(genotypes[experiment_ID],ROWS(genotypes[experiment_ID]))), COUNTIF(INDEX(genotypes[experiment_ID],1):genotypes[[#This Row],[experiment_ID]],genotypes[[#This Row],[experiment_ID]]), "")</f>
        <v>1</v>
      </c>
      <c r="C112" s="127"/>
      <c r="D112" s="127" t="s">
        <v>8985</v>
      </c>
      <c r="E112" s="127" t="s">
        <v>1440</v>
      </c>
      <c r="F112" s="127" t="s">
        <v>681</v>
      </c>
      <c r="G112" s="127" t="s">
        <v>8987</v>
      </c>
    </row>
    <row r="113" spans="1:7" x14ac:dyDescent="0.25">
      <c r="A113" s="127" t="s">
        <v>9474</v>
      </c>
      <c r="B113" s="128" cm="1">
        <f t="array" ref="B113">IF(ROW() &lt; ROW(INDEX(genotypes[experiment_ID],ROWS(genotypes[experiment_ID]))), COUNTIF(INDEX(genotypes[experiment_ID],1):genotypes[[#This Row],[experiment_ID]],genotypes[[#This Row],[experiment_ID]]), "")</f>
        <v>1</v>
      </c>
      <c r="C113" s="127"/>
      <c r="D113" s="127" t="s">
        <v>8985</v>
      </c>
      <c r="E113" s="127" t="s">
        <v>1440</v>
      </c>
      <c r="F113" s="127" t="s">
        <v>681</v>
      </c>
      <c r="G113" s="127" t="s">
        <v>8987</v>
      </c>
    </row>
    <row r="114" spans="1:7" x14ac:dyDescent="0.25">
      <c r="A114" s="127" t="s">
        <v>9500</v>
      </c>
      <c r="B114" s="128" cm="1">
        <f t="array" ref="B114">IF(ROW() &lt; ROW(INDEX(genotypes[experiment_ID],ROWS(genotypes[experiment_ID]))), COUNTIF(INDEX(genotypes[experiment_ID],1):genotypes[[#This Row],[experiment_ID]],genotypes[[#This Row],[experiment_ID]]), "")</f>
        <v>1</v>
      </c>
      <c r="C114" s="127"/>
      <c r="D114" s="127" t="s">
        <v>9215</v>
      </c>
      <c r="E114" s="127" t="s">
        <v>1438</v>
      </c>
      <c r="F114" s="127" t="s">
        <v>681</v>
      </c>
      <c r="G114" s="127" t="s">
        <v>9216</v>
      </c>
    </row>
    <row r="115" spans="1:7" x14ac:dyDescent="0.25">
      <c r="A115" s="127" t="s">
        <v>9500</v>
      </c>
      <c r="B115" s="128" cm="1">
        <f t="array" ref="B115">IF(ROW() &lt; ROW(INDEX(genotypes[experiment_ID],ROWS(genotypes[experiment_ID]))), COUNTIF(INDEX(genotypes[experiment_ID],1):genotypes[[#This Row],[experiment_ID]],genotypes[[#This Row],[experiment_ID]]), "")</f>
        <v>2</v>
      </c>
      <c r="C115" s="127"/>
      <c r="D115" s="127" t="s">
        <v>9217</v>
      </c>
      <c r="E115" s="127" t="s">
        <v>1438</v>
      </c>
      <c r="F115" s="127" t="s">
        <v>681</v>
      </c>
      <c r="G115" s="127" t="s">
        <v>9218</v>
      </c>
    </row>
    <row r="116" spans="1:7" x14ac:dyDescent="0.25">
      <c r="A116" s="127" t="s">
        <v>9500</v>
      </c>
      <c r="B116" s="128" cm="1">
        <f t="array" ref="B116">IF(ROW() &lt; ROW(INDEX(genotypes[experiment_ID],ROWS(genotypes[experiment_ID]))), COUNTIF(INDEX(genotypes[experiment_ID],1):genotypes[[#This Row],[experiment_ID]],genotypes[[#This Row],[experiment_ID]]), "")</f>
        <v>3</v>
      </c>
      <c r="C116" s="127"/>
      <c r="D116" s="127" t="s">
        <v>8674</v>
      </c>
      <c r="E116" s="127" t="s">
        <v>1438</v>
      </c>
      <c r="F116" s="127" t="s">
        <v>681</v>
      </c>
      <c r="G116" s="127" t="s">
        <v>9219</v>
      </c>
    </row>
    <row r="117" spans="1:7" x14ac:dyDescent="0.25">
      <c r="A117" s="127" t="s">
        <v>9501</v>
      </c>
      <c r="B117" s="128" cm="1">
        <f t="array" ref="B117">IF(ROW() &lt; ROW(INDEX(genotypes[experiment_ID],ROWS(genotypes[experiment_ID]))), COUNTIF(INDEX(genotypes[experiment_ID],1):genotypes[[#This Row],[experiment_ID]],genotypes[[#This Row],[experiment_ID]]), "")</f>
        <v>1</v>
      </c>
      <c r="C117" s="127"/>
      <c r="D117" s="127" t="s">
        <v>9215</v>
      </c>
      <c r="E117" s="127" t="s">
        <v>1438</v>
      </c>
      <c r="F117" s="127" t="s">
        <v>681</v>
      </c>
      <c r="G117" s="127" t="s">
        <v>9216</v>
      </c>
    </row>
    <row r="118" spans="1:7" x14ac:dyDescent="0.25">
      <c r="A118" s="127" t="s">
        <v>9501</v>
      </c>
      <c r="B118" s="128" cm="1">
        <f t="array" ref="B118">IF(ROW() &lt; ROW(INDEX(genotypes[experiment_ID],ROWS(genotypes[experiment_ID]))), COUNTIF(INDEX(genotypes[experiment_ID],1):genotypes[[#This Row],[experiment_ID]],genotypes[[#This Row],[experiment_ID]]), "")</f>
        <v>2</v>
      </c>
      <c r="C118" s="127"/>
      <c r="D118" s="127" t="s">
        <v>9217</v>
      </c>
      <c r="E118" s="127" t="s">
        <v>1438</v>
      </c>
      <c r="F118" s="127" t="s">
        <v>681</v>
      </c>
      <c r="G118" s="127" t="s">
        <v>9218</v>
      </c>
    </row>
    <row r="119" spans="1:7" x14ac:dyDescent="0.25">
      <c r="A119" s="127" t="s">
        <v>9501</v>
      </c>
      <c r="B119" s="128" cm="1">
        <f t="array" ref="B119">IF(ROW() &lt; ROW(INDEX(genotypes[experiment_ID],ROWS(genotypes[experiment_ID]))), COUNTIF(INDEX(genotypes[experiment_ID],1):genotypes[[#This Row],[experiment_ID]],genotypes[[#This Row],[experiment_ID]]), "")</f>
        <v>3</v>
      </c>
      <c r="C119" s="127"/>
      <c r="D119" s="127" t="s">
        <v>8674</v>
      </c>
      <c r="E119" s="127" t="s">
        <v>1438</v>
      </c>
      <c r="F119" s="127" t="s">
        <v>681</v>
      </c>
      <c r="G119" s="127" t="s">
        <v>9219</v>
      </c>
    </row>
    <row r="120" spans="1:7" x14ac:dyDescent="0.25">
      <c r="A120" s="127" t="s">
        <v>9502</v>
      </c>
      <c r="B120" s="128" cm="1">
        <f t="array" ref="B120">IF(ROW() &lt; ROW(INDEX(genotypes[experiment_ID],ROWS(genotypes[experiment_ID]))), COUNTIF(INDEX(genotypes[experiment_ID],1):genotypes[[#This Row],[experiment_ID]],genotypes[[#This Row],[experiment_ID]]), "")</f>
        <v>1</v>
      </c>
      <c r="C120" s="127"/>
      <c r="D120" s="127" t="s">
        <v>9215</v>
      </c>
      <c r="E120" s="127" t="s">
        <v>1438</v>
      </c>
      <c r="F120" s="127" t="s">
        <v>681</v>
      </c>
      <c r="G120" s="127" t="s">
        <v>9216</v>
      </c>
    </row>
    <row r="121" spans="1:7" x14ac:dyDescent="0.25">
      <c r="A121" s="127" t="s">
        <v>9502</v>
      </c>
      <c r="B121" s="128" cm="1">
        <f t="array" ref="B121">IF(ROW() &lt; ROW(INDEX(genotypes[experiment_ID],ROWS(genotypes[experiment_ID]))), COUNTIF(INDEX(genotypes[experiment_ID],1):genotypes[[#This Row],[experiment_ID]],genotypes[[#This Row],[experiment_ID]]), "")</f>
        <v>2</v>
      </c>
      <c r="C121" s="127"/>
      <c r="D121" s="127" t="s">
        <v>9217</v>
      </c>
      <c r="E121" s="127" t="s">
        <v>1438</v>
      </c>
      <c r="F121" s="127" t="s">
        <v>681</v>
      </c>
      <c r="G121" s="127" t="s">
        <v>9218</v>
      </c>
    </row>
    <row r="122" spans="1:7" x14ac:dyDescent="0.25">
      <c r="A122" s="127" t="s">
        <v>9502</v>
      </c>
      <c r="B122" s="128" cm="1">
        <f t="array" ref="B122">IF(ROW() &lt; ROW(INDEX(genotypes[experiment_ID],ROWS(genotypes[experiment_ID]))), COUNTIF(INDEX(genotypes[experiment_ID],1):genotypes[[#This Row],[experiment_ID]],genotypes[[#This Row],[experiment_ID]]), "")</f>
        <v>3</v>
      </c>
      <c r="C122" s="127"/>
      <c r="D122" s="127" t="s">
        <v>8674</v>
      </c>
      <c r="E122" s="127" t="s">
        <v>1438</v>
      </c>
      <c r="F122" s="127" t="s">
        <v>681</v>
      </c>
      <c r="G122" s="127" t="s">
        <v>9219</v>
      </c>
    </row>
    <row r="123" spans="1:7" x14ac:dyDescent="0.25">
      <c r="A123" s="127" t="s">
        <v>9503</v>
      </c>
      <c r="B123" s="128" cm="1">
        <f t="array" ref="B123">IF(ROW() &lt; ROW(INDEX(genotypes[experiment_ID],ROWS(genotypes[experiment_ID]))), COUNTIF(INDEX(genotypes[experiment_ID],1):genotypes[[#This Row],[experiment_ID]],genotypes[[#This Row],[experiment_ID]]), "")</f>
        <v>1</v>
      </c>
      <c r="C123" s="127"/>
      <c r="D123" s="127" t="s">
        <v>9215</v>
      </c>
      <c r="E123" s="127" t="s">
        <v>1438</v>
      </c>
      <c r="F123" s="127" t="s">
        <v>681</v>
      </c>
      <c r="G123" s="127" t="s">
        <v>9216</v>
      </c>
    </row>
    <row r="124" spans="1:7" x14ac:dyDescent="0.25">
      <c r="A124" s="127" t="s">
        <v>9503</v>
      </c>
      <c r="B124" s="128" cm="1">
        <f t="array" ref="B124">IF(ROW() &lt; ROW(INDEX(genotypes[experiment_ID],ROWS(genotypes[experiment_ID]))), COUNTIF(INDEX(genotypes[experiment_ID],1):genotypes[[#This Row],[experiment_ID]],genotypes[[#This Row],[experiment_ID]]), "")</f>
        <v>2</v>
      </c>
      <c r="C124" s="127"/>
      <c r="D124" s="127" t="s">
        <v>9217</v>
      </c>
      <c r="E124" s="127" t="s">
        <v>1438</v>
      </c>
      <c r="F124" s="127" t="s">
        <v>681</v>
      </c>
      <c r="G124" s="127" t="s">
        <v>9218</v>
      </c>
    </row>
    <row r="125" spans="1:7" x14ac:dyDescent="0.25">
      <c r="A125" s="127" t="s">
        <v>9503</v>
      </c>
      <c r="B125" s="128" cm="1">
        <f t="array" ref="B125">IF(ROW() &lt; ROW(INDEX(genotypes[experiment_ID],ROWS(genotypes[experiment_ID]))), COUNTIF(INDEX(genotypes[experiment_ID],1):genotypes[[#This Row],[experiment_ID]],genotypes[[#This Row],[experiment_ID]]), "")</f>
        <v>3</v>
      </c>
      <c r="C125" s="127"/>
      <c r="D125" s="127" t="s">
        <v>8674</v>
      </c>
      <c r="E125" s="127" t="s">
        <v>1438</v>
      </c>
      <c r="F125" s="127" t="s">
        <v>681</v>
      </c>
      <c r="G125" s="127" t="s">
        <v>9219</v>
      </c>
    </row>
    <row r="126" spans="1:7" x14ac:dyDescent="0.25">
      <c r="A126" s="127" t="s">
        <v>9504</v>
      </c>
      <c r="B126" s="128" cm="1">
        <f t="array" ref="B126">IF(ROW() &lt; ROW(INDEX(genotypes[experiment_ID],ROWS(genotypes[experiment_ID]))), COUNTIF(INDEX(genotypes[experiment_ID],1):genotypes[[#This Row],[experiment_ID]],genotypes[[#This Row],[experiment_ID]]), "")</f>
        <v>1</v>
      </c>
      <c r="C126" s="127"/>
      <c r="D126" s="127" t="s">
        <v>9215</v>
      </c>
      <c r="E126" s="127" t="s">
        <v>1438</v>
      </c>
      <c r="F126" s="127" t="s">
        <v>681</v>
      </c>
      <c r="G126" s="127" t="s">
        <v>9216</v>
      </c>
    </row>
    <row r="127" spans="1:7" x14ac:dyDescent="0.25">
      <c r="A127" s="127" t="s">
        <v>9504</v>
      </c>
      <c r="B127" s="128" cm="1">
        <f t="array" ref="B127">IF(ROW() &lt; ROW(INDEX(genotypes[experiment_ID],ROWS(genotypes[experiment_ID]))), COUNTIF(INDEX(genotypes[experiment_ID],1):genotypes[[#This Row],[experiment_ID]],genotypes[[#This Row],[experiment_ID]]), "")</f>
        <v>2</v>
      </c>
      <c r="C127" s="127"/>
      <c r="D127" s="127" t="s">
        <v>9217</v>
      </c>
      <c r="E127" s="127" t="s">
        <v>1438</v>
      </c>
      <c r="F127" s="127" t="s">
        <v>681</v>
      </c>
      <c r="G127" s="127" t="s">
        <v>9218</v>
      </c>
    </row>
    <row r="128" spans="1:7" x14ac:dyDescent="0.25">
      <c r="A128" s="127" t="s">
        <v>9504</v>
      </c>
      <c r="B128" s="128" cm="1">
        <f t="array" ref="B128">IF(ROW() &lt; ROW(INDEX(genotypes[experiment_ID],ROWS(genotypes[experiment_ID]))), COUNTIF(INDEX(genotypes[experiment_ID],1):genotypes[[#This Row],[experiment_ID]],genotypes[[#This Row],[experiment_ID]]), "")</f>
        <v>3</v>
      </c>
      <c r="C128" s="127"/>
      <c r="D128" s="127" t="s">
        <v>8674</v>
      </c>
      <c r="E128" s="127" t="s">
        <v>1438</v>
      </c>
      <c r="F128" s="127" t="s">
        <v>681</v>
      </c>
      <c r="G128" s="127" t="s">
        <v>9219</v>
      </c>
    </row>
    <row r="129" spans="1:7" x14ac:dyDescent="0.25">
      <c r="A129" s="127" t="s">
        <v>9505</v>
      </c>
      <c r="B129" s="128" cm="1">
        <f t="array" ref="B129">IF(ROW() &lt; ROW(INDEX(genotypes[experiment_ID],ROWS(genotypes[experiment_ID]))), COUNTIF(INDEX(genotypes[experiment_ID],1):genotypes[[#This Row],[experiment_ID]],genotypes[[#This Row],[experiment_ID]]), "")</f>
        <v>1</v>
      </c>
      <c r="C129" s="127"/>
      <c r="D129" s="127" t="s">
        <v>9215</v>
      </c>
      <c r="E129" s="127" t="s">
        <v>1438</v>
      </c>
      <c r="F129" s="127" t="s">
        <v>681</v>
      </c>
      <c r="G129" s="127" t="s">
        <v>9216</v>
      </c>
    </row>
    <row r="130" spans="1:7" x14ac:dyDescent="0.25">
      <c r="A130" s="127" t="s">
        <v>9505</v>
      </c>
      <c r="B130" s="128" cm="1">
        <f t="array" ref="B130">IF(ROW() &lt; ROW(INDEX(genotypes[experiment_ID],ROWS(genotypes[experiment_ID]))), COUNTIF(INDEX(genotypes[experiment_ID],1):genotypes[[#This Row],[experiment_ID]],genotypes[[#This Row],[experiment_ID]]), "")</f>
        <v>2</v>
      </c>
      <c r="C130" s="127"/>
      <c r="D130" s="127" t="s">
        <v>9217</v>
      </c>
      <c r="E130" s="127" t="s">
        <v>1438</v>
      </c>
      <c r="F130" s="127" t="s">
        <v>681</v>
      </c>
      <c r="G130" s="127" t="s">
        <v>9218</v>
      </c>
    </row>
    <row r="131" spans="1:7" x14ac:dyDescent="0.25">
      <c r="A131" s="127" t="s">
        <v>9505</v>
      </c>
      <c r="B131" s="128" cm="1">
        <f t="array" ref="B131">IF(ROW() &lt; ROW(INDEX(genotypes[experiment_ID],ROWS(genotypes[experiment_ID]))), COUNTIF(INDEX(genotypes[experiment_ID],1):genotypes[[#This Row],[experiment_ID]],genotypes[[#This Row],[experiment_ID]]), "")</f>
        <v>3</v>
      </c>
      <c r="C131" s="127"/>
      <c r="D131" s="127" t="s">
        <v>8674</v>
      </c>
      <c r="E131" s="127" t="s">
        <v>1438</v>
      </c>
      <c r="F131" s="127" t="s">
        <v>681</v>
      </c>
      <c r="G131" s="127" t="s">
        <v>9219</v>
      </c>
    </row>
    <row r="132" spans="1:7" x14ac:dyDescent="0.25">
      <c r="A132" s="127" t="s">
        <v>9506</v>
      </c>
      <c r="B132" s="128" cm="1">
        <f t="array" ref="B132">IF(ROW() &lt; ROW(INDEX(genotypes[experiment_ID],ROWS(genotypes[experiment_ID]))), COUNTIF(INDEX(genotypes[experiment_ID],1):genotypes[[#This Row],[experiment_ID]],genotypes[[#This Row],[experiment_ID]]), "")</f>
        <v>1</v>
      </c>
      <c r="C132" s="127"/>
      <c r="D132" s="127" t="s">
        <v>9215</v>
      </c>
      <c r="E132" s="127" t="s">
        <v>1438</v>
      </c>
      <c r="F132" s="127" t="s">
        <v>681</v>
      </c>
      <c r="G132" s="127" t="s">
        <v>9216</v>
      </c>
    </row>
    <row r="133" spans="1:7" x14ac:dyDescent="0.25">
      <c r="A133" s="127" t="s">
        <v>9506</v>
      </c>
      <c r="B133" s="128" cm="1">
        <f t="array" ref="B133">IF(ROW() &lt; ROW(INDEX(genotypes[experiment_ID],ROWS(genotypes[experiment_ID]))), COUNTIF(INDEX(genotypes[experiment_ID],1):genotypes[[#This Row],[experiment_ID]],genotypes[[#This Row],[experiment_ID]]), "")</f>
        <v>2</v>
      </c>
      <c r="C133" s="127"/>
      <c r="D133" s="127" t="s">
        <v>9217</v>
      </c>
      <c r="E133" s="127" t="s">
        <v>1438</v>
      </c>
      <c r="F133" s="127" t="s">
        <v>681</v>
      </c>
      <c r="G133" s="127" t="s">
        <v>9218</v>
      </c>
    </row>
    <row r="134" spans="1:7" x14ac:dyDescent="0.25">
      <c r="A134" s="127" t="s">
        <v>9506</v>
      </c>
      <c r="B134" s="128" cm="1">
        <f t="array" ref="B134">IF(ROW() &lt; ROW(INDEX(genotypes[experiment_ID],ROWS(genotypes[experiment_ID]))), COUNTIF(INDEX(genotypes[experiment_ID],1):genotypes[[#This Row],[experiment_ID]],genotypes[[#This Row],[experiment_ID]]), "")</f>
        <v>3</v>
      </c>
      <c r="C134" s="127"/>
      <c r="D134" s="127" t="s">
        <v>8674</v>
      </c>
      <c r="E134" s="127" t="s">
        <v>1438</v>
      </c>
      <c r="F134" s="127" t="s">
        <v>681</v>
      </c>
      <c r="G134" s="127" t="s">
        <v>9219</v>
      </c>
    </row>
    <row r="135" spans="1:7" x14ac:dyDescent="0.25">
      <c r="A135" s="127" t="s">
        <v>9507</v>
      </c>
      <c r="B135" s="128" cm="1">
        <f t="array" ref="B135">IF(ROW() &lt; ROW(INDEX(genotypes[experiment_ID],ROWS(genotypes[experiment_ID]))), COUNTIF(INDEX(genotypes[experiment_ID],1):genotypes[[#This Row],[experiment_ID]],genotypes[[#This Row],[experiment_ID]]), "")</f>
        <v>1</v>
      </c>
      <c r="C135" s="127"/>
      <c r="D135" s="127" t="s">
        <v>9215</v>
      </c>
      <c r="E135" s="127" t="s">
        <v>1438</v>
      </c>
      <c r="F135" s="127" t="s">
        <v>681</v>
      </c>
      <c r="G135" s="127" t="s">
        <v>9216</v>
      </c>
    </row>
    <row r="136" spans="1:7" x14ac:dyDescent="0.25">
      <c r="A136" s="127" t="s">
        <v>9507</v>
      </c>
      <c r="B136" s="128" cm="1">
        <f t="array" ref="B136">IF(ROW() &lt; ROW(INDEX(genotypes[experiment_ID],ROWS(genotypes[experiment_ID]))), COUNTIF(INDEX(genotypes[experiment_ID],1):genotypes[[#This Row],[experiment_ID]],genotypes[[#This Row],[experiment_ID]]), "")</f>
        <v>2</v>
      </c>
      <c r="C136" s="127"/>
      <c r="D136" s="127" t="s">
        <v>9217</v>
      </c>
      <c r="E136" s="127" t="s">
        <v>1438</v>
      </c>
      <c r="F136" s="127" t="s">
        <v>681</v>
      </c>
      <c r="G136" s="127" t="s">
        <v>9218</v>
      </c>
    </row>
    <row r="137" spans="1:7" x14ac:dyDescent="0.25">
      <c r="A137" s="127" t="s">
        <v>9507</v>
      </c>
      <c r="B137" s="128" cm="1">
        <f t="array" ref="B137">IF(ROW() &lt; ROW(INDEX(genotypes[experiment_ID],ROWS(genotypes[experiment_ID]))), COUNTIF(INDEX(genotypes[experiment_ID],1):genotypes[[#This Row],[experiment_ID]],genotypes[[#This Row],[experiment_ID]]), "")</f>
        <v>3</v>
      </c>
      <c r="C137" s="127"/>
      <c r="D137" s="127" t="s">
        <v>8674</v>
      </c>
      <c r="E137" s="127" t="s">
        <v>1438</v>
      </c>
      <c r="F137" s="127" t="s">
        <v>681</v>
      </c>
      <c r="G137" s="127" t="s">
        <v>9219</v>
      </c>
    </row>
    <row r="138" spans="1:7" x14ac:dyDescent="0.25">
      <c r="A138" s="127" t="s">
        <v>9508</v>
      </c>
      <c r="B138" s="128" cm="1">
        <f t="array" ref="B138">IF(ROW() &lt; ROW(INDEX(genotypes[experiment_ID],ROWS(genotypes[experiment_ID]))), COUNTIF(INDEX(genotypes[experiment_ID],1):genotypes[[#This Row],[experiment_ID]],genotypes[[#This Row],[experiment_ID]]), "")</f>
        <v>1</v>
      </c>
      <c r="C138" s="127"/>
      <c r="D138" s="127" t="s">
        <v>9215</v>
      </c>
      <c r="E138" s="127" t="s">
        <v>1438</v>
      </c>
      <c r="F138" s="127" t="s">
        <v>681</v>
      </c>
      <c r="G138" s="127" t="s">
        <v>9216</v>
      </c>
    </row>
    <row r="139" spans="1:7" x14ac:dyDescent="0.25">
      <c r="A139" s="127" t="s">
        <v>9508</v>
      </c>
      <c r="B139" s="128" cm="1">
        <f t="array" ref="B139">IF(ROW() &lt; ROW(INDEX(genotypes[experiment_ID],ROWS(genotypes[experiment_ID]))), COUNTIF(INDEX(genotypes[experiment_ID],1):genotypes[[#This Row],[experiment_ID]],genotypes[[#This Row],[experiment_ID]]), "")</f>
        <v>2</v>
      </c>
      <c r="C139" s="127"/>
      <c r="D139" s="127" t="s">
        <v>9217</v>
      </c>
      <c r="E139" s="127" t="s">
        <v>1438</v>
      </c>
      <c r="F139" s="127" t="s">
        <v>681</v>
      </c>
      <c r="G139" s="127" t="s">
        <v>9218</v>
      </c>
    </row>
    <row r="140" spans="1:7" x14ac:dyDescent="0.25">
      <c r="A140" s="127" t="s">
        <v>9508</v>
      </c>
      <c r="B140" s="128" cm="1">
        <f t="array" ref="B140">IF(ROW() &lt; ROW(INDEX(genotypes[experiment_ID],ROWS(genotypes[experiment_ID]))), COUNTIF(INDEX(genotypes[experiment_ID],1):genotypes[[#This Row],[experiment_ID]],genotypes[[#This Row],[experiment_ID]]), "")</f>
        <v>3</v>
      </c>
      <c r="C140" s="127"/>
      <c r="D140" s="127" t="s">
        <v>8674</v>
      </c>
      <c r="E140" s="127" t="s">
        <v>1438</v>
      </c>
      <c r="F140" s="127" t="s">
        <v>681</v>
      </c>
      <c r="G140" s="127" t="s">
        <v>9219</v>
      </c>
    </row>
    <row r="141" spans="1:7" x14ac:dyDescent="0.25">
      <c r="A141" s="127" t="s">
        <v>9509</v>
      </c>
      <c r="B141" s="128" cm="1">
        <f t="array" ref="B141">IF(ROW() &lt; ROW(INDEX(genotypes[experiment_ID],ROWS(genotypes[experiment_ID]))), COUNTIF(INDEX(genotypes[experiment_ID],1):genotypes[[#This Row],[experiment_ID]],genotypes[[#This Row],[experiment_ID]]), "")</f>
        <v>1</v>
      </c>
      <c r="C141" s="127"/>
      <c r="D141" s="127" t="s">
        <v>9215</v>
      </c>
      <c r="E141" s="127" t="s">
        <v>1438</v>
      </c>
      <c r="F141" s="127" t="s">
        <v>681</v>
      </c>
      <c r="G141" s="127" t="s">
        <v>9216</v>
      </c>
    </row>
    <row r="142" spans="1:7" x14ac:dyDescent="0.25">
      <c r="A142" s="127" t="s">
        <v>9509</v>
      </c>
      <c r="B142" s="128" cm="1">
        <f t="array" ref="B142">IF(ROW() &lt; ROW(INDEX(genotypes[experiment_ID],ROWS(genotypes[experiment_ID]))), COUNTIF(INDEX(genotypes[experiment_ID],1):genotypes[[#This Row],[experiment_ID]],genotypes[[#This Row],[experiment_ID]]), "")</f>
        <v>2</v>
      </c>
      <c r="C142" s="127"/>
      <c r="D142" s="127" t="s">
        <v>9217</v>
      </c>
      <c r="E142" s="127" t="s">
        <v>1438</v>
      </c>
      <c r="F142" s="127" t="s">
        <v>681</v>
      </c>
      <c r="G142" s="127" t="s">
        <v>9218</v>
      </c>
    </row>
    <row r="143" spans="1:7" x14ac:dyDescent="0.25">
      <c r="A143" s="127" t="s">
        <v>9509</v>
      </c>
      <c r="B143" s="128" cm="1">
        <f t="array" ref="B143">IF(ROW() &lt; ROW(INDEX(genotypes[experiment_ID],ROWS(genotypes[experiment_ID]))), COUNTIF(INDEX(genotypes[experiment_ID],1):genotypes[[#This Row],[experiment_ID]],genotypes[[#This Row],[experiment_ID]]), "")</f>
        <v>3</v>
      </c>
      <c r="C143" s="127"/>
      <c r="D143" s="127" t="s">
        <v>8674</v>
      </c>
      <c r="E143" s="127" t="s">
        <v>1438</v>
      </c>
      <c r="F143" s="127" t="s">
        <v>681</v>
      </c>
      <c r="G143" s="127" t="s">
        <v>9219</v>
      </c>
    </row>
    <row r="144" spans="1:7" x14ac:dyDescent="0.25">
      <c r="A144" s="127" t="s">
        <v>9510</v>
      </c>
      <c r="B144" s="128" cm="1">
        <f t="array" ref="B144">IF(ROW() &lt; ROW(INDEX(genotypes[experiment_ID],ROWS(genotypes[experiment_ID]))), COUNTIF(INDEX(genotypes[experiment_ID],1):genotypes[[#This Row],[experiment_ID]],genotypes[[#This Row],[experiment_ID]]), "")</f>
        <v>1</v>
      </c>
      <c r="C144" s="127"/>
      <c r="D144" s="127" t="s">
        <v>9215</v>
      </c>
      <c r="E144" s="127" t="s">
        <v>1438</v>
      </c>
      <c r="F144" s="127" t="s">
        <v>681</v>
      </c>
      <c r="G144" s="127" t="s">
        <v>9216</v>
      </c>
    </row>
    <row r="145" spans="1:7" x14ac:dyDescent="0.25">
      <c r="A145" s="127" t="s">
        <v>9510</v>
      </c>
      <c r="B145" s="128" cm="1">
        <f t="array" ref="B145">IF(ROW() &lt; ROW(INDEX(genotypes[experiment_ID],ROWS(genotypes[experiment_ID]))), COUNTIF(INDEX(genotypes[experiment_ID],1):genotypes[[#This Row],[experiment_ID]],genotypes[[#This Row],[experiment_ID]]), "")</f>
        <v>2</v>
      </c>
      <c r="C145" s="127"/>
      <c r="D145" s="127" t="s">
        <v>9217</v>
      </c>
      <c r="E145" s="127" t="s">
        <v>1438</v>
      </c>
      <c r="F145" s="127" t="s">
        <v>681</v>
      </c>
      <c r="G145" s="127" t="s">
        <v>9218</v>
      </c>
    </row>
    <row r="146" spans="1:7" x14ac:dyDescent="0.25">
      <c r="A146" s="127" t="s">
        <v>9510</v>
      </c>
      <c r="B146" s="128" cm="1">
        <f t="array" ref="B146">IF(ROW() &lt; ROW(INDEX(genotypes[experiment_ID],ROWS(genotypes[experiment_ID]))), COUNTIF(INDEX(genotypes[experiment_ID],1):genotypes[[#This Row],[experiment_ID]],genotypes[[#This Row],[experiment_ID]]), "")</f>
        <v>3</v>
      </c>
      <c r="C146" s="127"/>
      <c r="D146" s="127" t="s">
        <v>8674</v>
      </c>
      <c r="E146" s="127" t="s">
        <v>1438</v>
      </c>
      <c r="F146" s="127" t="s">
        <v>681</v>
      </c>
      <c r="G146" s="127" t="s">
        <v>9219</v>
      </c>
    </row>
    <row r="147" spans="1:7" x14ac:dyDescent="0.25">
      <c r="A147" s="127" t="s">
        <v>9511</v>
      </c>
      <c r="B147" s="128" cm="1">
        <f t="array" ref="B147">IF(ROW() &lt; ROW(INDEX(genotypes[experiment_ID],ROWS(genotypes[experiment_ID]))), COUNTIF(INDEX(genotypes[experiment_ID],1):genotypes[[#This Row],[experiment_ID]],genotypes[[#This Row],[experiment_ID]]), "")</f>
        <v>1</v>
      </c>
      <c r="C147" s="127"/>
      <c r="D147" s="127" t="s">
        <v>9215</v>
      </c>
      <c r="E147" s="127" t="s">
        <v>1438</v>
      </c>
      <c r="F147" s="127" t="s">
        <v>681</v>
      </c>
      <c r="G147" s="127" t="s">
        <v>9216</v>
      </c>
    </row>
    <row r="148" spans="1:7" x14ac:dyDescent="0.25">
      <c r="A148" s="127" t="s">
        <v>9511</v>
      </c>
      <c r="B148" s="128" cm="1">
        <f t="array" ref="B148">IF(ROW() &lt; ROW(INDEX(genotypes[experiment_ID],ROWS(genotypes[experiment_ID]))), COUNTIF(INDEX(genotypes[experiment_ID],1):genotypes[[#This Row],[experiment_ID]],genotypes[[#This Row],[experiment_ID]]), "")</f>
        <v>2</v>
      </c>
      <c r="C148" s="127"/>
      <c r="D148" s="127" t="s">
        <v>9217</v>
      </c>
      <c r="E148" s="127" t="s">
        <v>1438</v>
      </c>
      <c r="F148" s="127" t="s">
        <v>681</v>
      </c>
      <c r="G148" s="127" t="s">
        <v>9218</v>
      </c>
    </row>
    <row r="149" spans="1:7" x14ac:dyDescent="0.25">
      <c r="A149" s="127" t="s">
        <v>9511</v>
      </c>
      <c r="B149" s="128" cm="1">
        <f t="array" ref="B149">IF(ROW() &lt; ROW(INDEX(genotypes[experiment_ID],ROWS(genotypes[experiment_ID]))), COUNTIF(INDEX(genotypes[experiment_ID],1):genotypes[[#This Row],[experiment_ID]],genotypes[[#This Row],[experiment_ID]]), "")</f>
        <v>3</v>
      </c>
      <c r="C149" s="127"/>
      <c r="D149" s="127" t="s">
        <v>8674</v>
      </c>
      <c r="E149" s="127" t="s">
        <v>1438</v>
      </c>
      <c r="F149" s="127" t="s">
        <v>681</v>
      </c>
      <c r="G149" s="127" t="s">
        <v>9219</v>
      </c>
    </row>
    <row r="150" spans="1:7" x14ac:dyDescent="0.25">
      <c r="A150" s="127" t="s">
        <v>9512</v>
      </c>
      <c r="B150" s="128" cm="1">
        <f t="array" ref="B150">IF(ROW() &lt; ROW(INDEX(genotypes[experiment_ID],ROWS(genotypes[experiment_ID]))), COUNTIF(INDEX(genotypes[experiment_ID],1):genotypes[[#This Row],[experiment_ID]],genotypes[[#This Row],[experiment_ID]]), "")</f>
        <v>1</v>
      </c>
      <c r="C150" s="127"/>
      <c r="D150" s="127" t="s">
        <v>9215</v>
      </c>
      <c r="E150" s="127" t="s">
        <v>1438</v>
      </c>
      <c r="F150" s="127" t="s">
        <v>681</v>
      </c>
      <c r="G150" s="127" t="s">
        <v>9216</v>
      </c>
    </row>
    <row r="151" spans="1:7" x14ac:dyDescent="0.25">
      <c r="A151" s="127" t="s">
        <v>9512</v>
      </c>
      <c r="B151" s="128" cm="1">
        <f t="array" ref="B151">IF(ROW() &lt; ROW(INDEX(genotypes[experiment_ID],ROWS(genotypes[experiment_ID]))), COUNTIF(INDEX(genotypes[experiment_ID],1):genotypes[[#This Row],[experiment_ID]],genotypes[[#This Row],[experiment_ID]]), "")</f>
        <v>2</v>
      </c>
      <c r="C151" s="127"/>
      <c r="D151" s="127" t="s">
        <v>9217</v>
      </c>
      <c r="E151" s="127" t="s">
        <v>1438</v>
      </c>
      <c r="F151" s="127" t="s">
        <v>681</v>
      </c>
      <c r="G151" s="127" t="s">
        <v>9218</v>
      </c>
    </row>
    <row r="152" spans="1:7" x14ac:dyDescent="0.25">
      <c r="A152" s="127" t="s">
        <v>9512</v>
      </c>
      <c r="B152" s="128" cm="1">
        <f t="array" ref="B152">IF(ROW() &lt; ROW(INDEX(genotypes[experiment_ID],ROWS(genotypes[experiment_ID]))), COUNTIF(INDEX(genotypes[experiment_ID],1):genotypes[[#This Row],[experiment_ID]],genotypes[[#This Row],[experiment_ID]]), "")</f>
        <v>3</v>
      </c>
      <c r="C152" s="127"/>
      <c r="D152" s="127" t="s">
        <v>8674</v>
      </c>
      <c r="E152" s="127" t="s">
        <v>1438</v>
      </c>
      <c r="F152" s="127" t="s">
        <v>681</v>
      </c>
      <c r="G152" s="127" t="s">
        <v>9219</v>
      </c>
    </row>
    <row r="153" spans="1:7" x14ac:dyDescent="0.25">
      <c r="A153" s="127" t="s">
        <v>9513</v>
      </c>
      <c r="B153" s="128" cm="1">
        <f t="array" ref="B153">IF(ROW() &lt; ROW(INDEX(genotypes[experiment_ID],ROWS(genotypes[experiment_ID]))), COUNTIF(INDEX(genotypes[experiment_ID],1):genotypes[[#This Row],[experiment_ID]],genotypes[[#This Row],[experiment_ID]]), "")</f>
        <v>1</v>
      </c>
      <c r="C153" s="127"/>
      <c r="D153" s="127" t="s">
        <v>9215</v>
      </c>
      <c r="E153" s="127" t="s">
        <v>1438</v>
      </c>
      <c r="F153" s="127" t="s">
        <v>681</v>
      </c>
      <c r="G153" s="127" t="s">
        <v>9216</v>
      </c>
    </row>
    <row r="154" spans="1:7" x14ac:dyDescent="0.25">
      <c r="A154" s="127" t="s">
        <v>9513</v>
      </c>
      <c r="B154" s="128" cm="1">
        <f t="array" ref="B154">IF(ROW() &lt; ROW(INDEX(genotypes[experiment_ID],ROWS(genotypes[experiment_ID]))), COUNTIF(INDEX(genotypes[experiment_ID],1):genotypes[[#This Row],[experiment_ID]],genotypes[[#This Row],[experiment_ID]]), "")</f>
        <v>2</v>
      </c>
      <c r="C154" s="127"/>
      <c r="D154" s="127" t="s">
        <v>9217</v>
      </c>
      <c r="E154" s="127" t="s">
        <v>1438</v>
      </c>
      <c r="F154" s="127" t="s">
        <v>681</v>
      </c>
      <c r="G154" s="127" t="s">
        <v>9218</v>
      </c>
    </row>
    <row r="155" spans="1:7" x14ac:dyDescent="0.25">
      <c r="A155" s="127" t="s">
        <v>9513</v>
      </c>
      <c r="B155" s="128" cm="1">
        <f t="array" ref="B155">IF(ROW() &lt; ROW(INDEX(genotypes[experiment_ID],ROWS(genotypes[experiment_ID]))), COUNTIF(INDEX(genotypes[experiment_ID],1):genotypes[[#This Row],[experiment_ID]],genotypes[[#This Row],[experiment_ID]]), "")</f>
        <v>3</v>
      </c>
      <c r="C155" s="127"/>
      <c r="D155" s="127" t="s">
        <v>8674</v>
      </c>
      <c r="E155" s="127" t="s">
        <v>1438</v>
      </c>
      <c r="F155" s="127" t="s">
        <v>681</v>
      </c>
      <c r="G155" s="127" t="s">
        <v>9219</v>
      </c>
    </row>
    <row r="156" spans="1:7" x14ac:dyDescent="0.25">
      <c r="A156" s="127" t="s">
        <v>9514</v>
      </c>
      <c r="B156" s="128" cm="1">
        <f t="array" ref="B156">IF(ROW() &lt; ROW(INDEX(genotypes[experiment_ID],ROWS(genotypes[experiment_ID]))), COUNTIF(INDEX(genotypes[experiment_ID],1):genotypes[[#This Row],[experiment_ID]],genotypes[[#This Row],[experiment_ID]]), "")</f>
        <v>1</v>
      </c>
      <c r="C156" s="127"/>
      <c r="D156" s="127" t="s">
        <v>9215</v>
      </c>
      <c r="E156" s="127" t="s">
        <v>1438</v>
      </c>
      <c r="F156" s="127" t="s">
        <v>681</v>
      </c>
      <c r="G156" s="127" t="s">
        <v>9216</v>
      </c>
    </row>
    <row r="157" spans="1:7" x14ac:dyDescent="0.25">
      <c r="A157" s="127" t="s">
        <v>9514</v>
      </c>
      <c r="B157" s="128" cm="1">
        <f t="array" ref="B157">IF(ROW() &lt; ROW(INDEX(genotypes[experiment_ID],ROWS(genotypes[experiment_ID]))), COUNTIF(INDEX(genotypes[experiment_ID],1):genotypes[[#This Row],[experiment_ID]],genotypes[[#This Row],[experiment_ID]]), "")</f>
        <v>2</v>
      </c>
      <c r="C157" s="127"/>
      <c r="D157" s="127" t="s">
        <v>9217</v>
      </c>
      <c r="E157" s="127" t="s">
        <v>1438</v>
      </c>
      <c r="F157" s="127" t="s">
        <v>681</v>
      </c>
      <c r="G157" s="127" t="s">
        <v>9218</v>
      </c>
    </row>
    <row r="158" spans="1:7" x14ac:dyDescent="0.25">
      <c r="A158" s="127" t="s">
        <v>9514</v>
      </c>
      <c r="B158" s="128" cm="1">
        <f t="array" ref="B158">IF(ROW() &lt; ROW(INDEX(genotypes[experiment_ID],ROWS(genotypes[experiment_ID]))), COUNTIF(INDEX(genotypes[experiment_ID],1):genotypes[[#This Row],[experiment_ID]],genotypes[[#This Row],[experiment_ID]]), "")</f>
        <v>3</v>
      </c>
      <c r="C158" s="127"/>
      <c r="D158" s="127" t="s">
        <v>8674</v>
      </c>
      <c r="E158" s="127" t="s">
        <v>1438</v>
      </c>
      <c r="F158" s="127" t="s">
        <v>681</v>
      </c>
      <c r="G158" s="127" t="s">
        <v>9219</v>
      </c>
    </row>
    <row r="159" spans="1:7" x14ac:dyDescent="0.25">
      <c r="A159" s="127" t="s">
        <v>9515</v>
      </c>
      <c r="B159" s="128" cm="1">
        <f t="array" ref="B159">IF(ROW() &lt; ROW(INDEX(genotypes[experiment_ID],ROWS(genotypes[experiment_ID]))), COUNTIF(INDEX(genotypes[experiment_ID],1):genotypes[[#This Row],[experiment_ID]],genotypes[[#This Row],[experiment_ID]]), "")</f>
        <v>1</v>
      </c>
      <c r="C159" s="127"/>
      <c r="D159" s="127" t="s">
        <v>9215</v>
      </c>
      <c r="E159" s="127" t="s">
        <v>1438</v>
      </c>
      <c r="F159" s="127" t="s">
        <v>681</v>
      </c>
      <c r="G159" s="127" t="s">
        <v>9216</v>
      </c>
    </row>
    <row r="160" spans="1:7" x14ac:dyDescent="0.25">
      <c r="A160" s="127" t="s">
        <v>9515</v>
      </c>
      <c r="B160" s="128" cm="1">
        <f t="array" ref="B160">IF(ROW() &lt; ROW(INDEX(genotypes[experiment_ID],ROWS(genotypes[experiment_ID]))), COUNTIF(INDEX(genotypes[experiment_ID],1):genotypes[[#This Row],[experiment_ID]],genotypes[[#This Row],[experiment_ID]]), "")</f>
        <v>2</v>
      </c>
      <c r="C160" s="127"/>
      <c r="D160" s="127" t="s">
        <v>9217</v>
      </c>
      <c r="E160" s="127" t="s">
        <v>1438</v>
      </c>
      <c r="F160" s="127" t="s">
        <v>681</v>
      </c>
      <c r="G160" s="127" t="s">
        <v>9218</v>
      </c>
    </row>
    <row r="161" spans="1:7" x14ac:dyDescent="0.25">
      <c r="A161" s="127" t="s">
        <v>9515</v>
      </c>
      <c r="B161" s="128" cm="1">
        <f t="array" ref="B161">IF(ROW() &lt; ROW(INDEX(genotypes[experiment_ID],ROWS(genotypes[experiment_ID]))), COUNTIF(INDEX(genotypes[experiment_ID],1):genotypes[[#This Row],[experiment_ID]],genotypes[[#This Row],[experiment_ID]]), "")</f>
        <v>3</v>
      </c>
      <c r="C161" s="127"/>
      <c r="D161" s="127" t="s">
        <v>8674</v>
      </c>
      <c r="E161" s="127" t="s">
        <v>1438</v>
      </c>
      <c r="F161" s="127" t="s">
        <v>681</v>
      </c>
      <c r="G161" s="127" t="s">
        <v>9219</v>
      </c>
    </row>
    <row r="162" spans="1:7" x14ac:dyDescent="0.25">
      <c r="A162" s="127" t="s">
        <v>9516</v>
      </c>
      <c r="B162" s="128" cm="1">
        <f t="array" ref="B162">IF(ROW() &lt; ROW(INDEX(genotypes[experiment_ID],ROWS(genotypes[experiment_ID]))), COUNTIF(INDEX(genotypes[experiment_ID],1):genotypes[[#This Row],[experiment_ID]],genotypes[[#This Row],[experiment_ID]]), "")</f>
        <v>1</v>
      </c>
      <c r="C162" s="127"/>
      <c r="D162" s="127" t="s">
        <v>9215</v>
      </c>
      <c r="E162" s="127" t="s">
        <v>1438</v>
      </c>
      <c r="F162" s="127" t="s">
        <v>681</v>
      </c>
      <c r="G162" s="127" t="s">
        <v>9216</v>
      </c>
    </row>
    <row r="163" spans="1:7" x14ac:dyDescent="0.25">
      <c r="A163" s="127" t="s">
        <v>9516</v>
      </c>
      <c r="B163" s="128" cm="1">
        <f t="array" ref="B163">IF(ROW() &lt; ROW(INDEX(genotypes[experiment_ID],ROWS(genotypes[experiment_ID]))), COUNTIF(INDEX(genotypes[experiment_ID],1):genotypes[[#This Row],[experiment_ID]],genotypes[[#This Row],[experiment_ID]]), "")</f>
        <v>2</v>
      </c>
      <c r="C163" s="127"/>
      <c r="D163" s="127" t="s">
        <v>9217</v>
      </c>
      <c r="E163" s="127" t="s">
        <v>1438</v>
      </c>
      <c r="F163" s="127" t="s">
        <v>681</v>
      </c>
      <c r="G163" s="127" t="s">
        <v>9218</v>
      </c>
    </row>
    <row r="164" spans="1:7" x14ac:dyDescent="0.25">
      <c r="A164" s="127" t="s">
        <v>9516</v>
      </c>
      <c r="B164" s="128" cm="1">
        <f t="array" ref="B164">IF(ROW() &lt; ROW(INDEX(genotypes[experiment_ID],ROWS(genotypes[experiment_ID]))), COUNTIF(INDEX(genotypes[experiment_ID],1):genotypes[[#This Row],[experiment_ID]],genotypes[[#This Row],[experiment_ID]]), "")</f>
        <v>3</v>
      </c>
      <c r="C164" s="127"/>
      <c r="D164" s="127" t="s">
        <v>8674</v>
      </c>
      <c r="E164" s="127" t="s">
        <v>1438</v>
      </c>
      <c r="F164" s="127" t="s">
        <v>681</v>
      </c>
      <c r="G164" s="127" t="s">
        <v>9219</v>
      </c>
    </row>
    <row r="165" spans="1:7" x14ac:dyDescent="0.25">
      <c r="A165" s="127" t="s">
        <v>9517</v>
      </c>
      <c r="B165" s="128" cm="1">
        <f t="array" ref="B165">IF(ROW() &lt; ROW(INDEX(genotypes[experiment_ID],ROWS(genotypes[experiment_ID]))), COUNTIF(INDEX(genotypes[experiment_ID],1):genotypes[[#This Row],[experiment_ID]],genotypes[[#This Row],[experiment_ID]]), "")</f>
        <v>1</v>
      </c>
      <c r="C165" s="127"/>
      <c r="D165" s="127" t="s">
        <v>9215</v>
      </c>
      <c r="E165" s="127" t="s">
        <v>1438</v>
      </c>
      <c r="F165" s="127" t="s">
        <v>681</v>
      </c>
      <c r="G165" s="127" t="s">
        <v>9216</v>
      </c>
    </row>
    <row r="166" spans="1:7" x14ac:dyDescent="0.25">
      <c r="A166" s="127" t="s">
        <v>9517</v>
      </c>
      <c r="B166" s="128" cm="1">
        <f t="array" ref="B166">IF(ROW() &lt; ROW(INDEX(genotypes[experiment_ID],ROWS(genotypes[experiment_ID]))), COUNTIF(INDEX(genotypes[experiment_ID],1):genotypes[[#This Row],[experiment_ID]],genotypes[[#This Row],[experiment_ID]]), "")</f>
        <v>2</v>
      </c>
      <c r="C166" s="127"/>
      <c r="D166" s="127" t="s">
        <v>9217</v>
      </c>
      <c r="E166" s="127" t="s">
        <v>1438</v>
      </c>
      <c r="F166" s="127" t="s">
        <v>681</v>
      </c>
      <c r="G166" s="127" t="s">
        <v>9218</v>
      </c>
    </row>
    <row r="167" spans="1:7" x14ac:dyDescent="0.25">
      <c r="A167" s="127" t="s">
        <v>9517</v>
      </c>
      <c r="B167" s="128" cm="1">
        <f t="array" ref="B167">IF(ROW() &lt; ROW(INDEX(genotypes[experiment_ID],ROWS(genotypes[experiment_ID]))), COUNTIF(INDEX(genotypes[experiment_ID],1):genotypes[[#This Row],[experiment_ID]],genotypes[[#This Row],[experiment_ID]]), "")</f>
        <v>3</v>
      </c>
      <c r="C167" s="127"/>
      <c r="D167" s="127" t="s">
        <v>8674</v>
      </c>
      <c r="E167" s="127" t="s">
        <v>1438</v>
      </c>
      <c r="F167" s="127" t="s">
        <v>681</v>
      </c>
      <c r="G167" s="127" t="s">
        <v>9219</v>
      </c>
    </row>
    <row r="168" spans="1:7" x14ac:dyDescent="0.25">
      <c r="A168" s="127" t="s">
        <v>9518</v>
      </c>
      <c r="B168" s="128" cm="1">
        <f t="array" ref="B168">IF(ROW() &lt; ROW(INDEX(genotypes[experiment_ID],ROWS(genotypes[experiment_ID]))), COUNTIF(INDEX(genotypes[experiment_ID],1):genotypes[[#This Row],[experiment_ID]],genotypes[[#This Row],[experiment_ID]]), "")</f>
        <v>1</v>
      </c>
      <c r="C168" s="127"/>
      <c r="D168" s="127" t="s">
        <v>9215</v>
      </c>
      <c r="E168" s="127" t="s">
        <v>1438</v>
      </c>
      <c r="F168" s="127" t="s">
        <v>681</v>
      </c>
      <c r="G168" s="127" t="s">
        <v>9216</v>
      </c>
    </row>
    <row r="169" spans="1:7" x14ac:dyDescent="0.25">
      <c r="A169" s="127" t="s">
        <v>9518</v>
      </c>
      <c r="B169" s="128" cm="1">
        <f t="array" ref="B169">IF(ROW() &lt; ROW(INDEX(genotypes[experiment_ID],ROWS(genotypes[experiment_ID]))), COUNTIF(INDEX(genotypes[experiment_ID],1):genotypes[[#This Row],[experiment_ID]],genotypes[[#This Row],[experiment_ID]]), "")</f>
        <v>2</v>
      </c>
      <c r="C169" s="127"/>
      <c r="D169" s="127" t="s">
        <v>9217</v>
      </c>
      <c r="E169" s="127" t="s">
        <v>1438</v>
      </c>
      <c r="F169" s="127" t="s">
        <v>681</v>
      </c>
      <c r="G169" s="127" t="s">
        <v>9218</v>
      </c>
    </row>
    <row r="170" spans="1:7" x14ac:dyDescent="0.25">
      <c r="A170" s="127" t="s">
        <v>9518</v>
      </c>
      <c r="B170" s="128" cm="1">
        <f t="array" ref="B170">IF(ROW() &lt; ROW(INDEX(genotypes[experiment_ID],ROWS(genotypes[experiment_ID]))), COUNTIF(INDEX(genotypes[experiment_ID],1):genotypes[[#This Row],[experiment_ID]],genotypes[[#This Row],[experiment_ID]]), "")</f>
        <v>3</v>
      </c>
      <c r="C170" s="127"/>
      <c r="D170" s="127" t="s">
        <v>8674</v>
      </c>
      <c r="E170" s="127" t="s">
        <v>1438</v>
      </c>
      <c r="F170" s="127" t="s">
        <v>681</v>
      </c>
      <c r="G170" s="127" t="s">
        <v>9219</v>
      </c>
    </row>
    <row r="171" spans="1:7" x14ac:dyDescent="0.25">
      <c r="A171" s="127" t="s">
        <v>9519</v>
      </c>
      <c r="B171" s="128" cm="1">
        <f t="array" ref="B171">IF(ROW() &lt; ROW(INDEX(genotypes[experiment_ID],ROWS(genotypes[experiment_ID]))), COUNTIF(INDEX(genotypes[experiment_ID],1):genotypes[[#This Row],[experiment_ID]],genotypes[[#This Row],[experiment_ID]]), "")</f>
        <v>1</v>
      </c>
      <c r="C171" s="127"/>
      <c r="D171" s="127" t="s">
        <v>9215</v>
      </c>
      <c r="E171" s="127" t="s">
        <v>1438</v>
      </c>
      <c r="F171" s="127" t="s">
        <v>681</v>
      </c>
      <c r="G171" s="127" t="s">
        <v>9216</v>
      </c>
    </row>
    <row r="172" spans="1:7" x14ac:dyDescent="0.25">
      <c r="A172" s="127" t="s">
        <v>9519</v>
      </c>
      <c r="B172" s="128" cm="1">
        <f t="array" ref="B172">IF(ROW() &lt; ROW(INDEX(genotypes[experiment_ID],ROWS(genotypes[experiment_ID]))), COUNTIF(INDEX(genotypes[experiment_ID],1):genotypes[[#This Row],[experiment_ID]],genotypes[[#This Row],[experiment_ID]]), "")</f>
        <v>2</v>
      </c>
      <c r="C172" s="127"/>
      <c r="D172" s="127" t="s">
        <v>9217</v>
      </c>
      <c r="E172" s="127" t="s">
        <v>1438</v>
      </c>
      <c r="F172" s="127" t="s">
        <v>681</v>
      </c>
      <c r="G172" s="127" t="s">
        <v>9218</v>
      </c>
    </row>
    <row r="173" spans="1:7" x14ac:dyDescent="0.25">
      <c r="A173" s="127" t="s">
        <v>9519</v>
      </c>
      <c r="B173" s="128" cm="1">
        <f t="array" ref="B173">IF(ROW() &lt; ROW(INDEX(genotypes[experiment_ID],ROWS(genotypes[experiment_ID]))), COUNTIF(INDEX(genotypes[experiment_ID],1):genotypes[[#This Row],[experiment_ID]],genotypes[[#This Row],[experiment_ID]]), "")</f>
        <v>3</v>
      </c>
      <c r="C173" s="127"/>
      <c r="D173" s="127" t="s">
        <v>8674</v>
      </c>
      <c r="E173" s="127" t="s">
        <v>1438</v>
      </c>
      <c r="F173" s="127" t="s">
        <v>681</v>
      </c>
      <c r="G173" s="127" t="s">
        <v>9219</v>
      </c>
    </row>
    <row r="174" spans="1:7" x14ac:dyDescent="0.25">
      <c r="A174" s="127" t="s">
        <v>9520</v>
      </c>
      <c r="B174" s="128" cm="1">
        <f t="array" ref="B174">IF(ROW() &lt; ROW(INDEX(genotypes[experiment_ID],ROWS(genotypes[experiment_ID]))), COUNTIF(INDEX(genotypes[experiment_ID],1):genotypes[[#This Row],[experiment_ID]],genotypes[[#This Row],[experiment_ID]]), "")</f>
        <v>1</v>
      </c>
      <c r="C174" s="127"/>
      <c r="D174" s="127" t="s">
        <v>9215</v>
      </c>
      <c r="E174" s="127" t="s">
        <v>1438</v>
      </c>
      <c r="F174" s="127" t="s">
        <v>681</v>
      </c>
      <c r="G174" s="127" t="s">
        <v>9216</v>
      </c>
    </row>
    <row r="175" spans="1:7" x14ac:dyDescent="0.25">
      <c r="A175" s="127" t="s">
        <v>9520</v>
      </c>
      <c r="B175" s="128" cm="1">
        <f t="array" ref="B175">IF(ROW() &lt; ROW(INDEX(genotypes[experiment_ID],ROWS(genotypes[experiment_ID]))), COUNTIF(INDEX(genotypes[experiment_ID],1):genotypes[[#This Row],[experiment_ID]],genotypes[[#This Row],[experiment_ID]]), "")</f>
        <v>2</v>
      </c>
      <c r="C175" s="127"/>
      <c r="D175" s="127" t="s">
        <v>9217</v>
      </c>
      <c r="E175" s="127" t="s">
        <v>1438</v>
      </c>
      <c r="F175" s="127" t="s">
        <v>681</v>
      </c>
      <c r="G175" s="127" t="s">
        <v>9218</v>
      </c>
    </row>
    <row r="176" spans="1:7" x14ac:dyDescent="0.25">
      <c r="A176" s="127" t="s">
        <v>9520</v>
      </c>
      <c r="B176" s="128" cm="1">
        <f t="array" ref="B176">IF(ROW() &lt; ROW(INDEX(genotypes[experiment_ID],ROWS(genotypes[experiment_ID]))), COUNTIF(INDEX(genotypes[experiment_ID],1):genotypes[[#This Row],[experiment_ID]],genotypes[[#This Row],[experiment_ID]]), "")</f>
        <v>3</v>
      </c>
      <c r="C176" s="127"/>
      <c r="D176" s="127" t="s">
        <v>8674</v>
      </c>
      <c r="E176" s="127" t="s">
        <v>1438</v>
      </c>
      <c r="F176" s="127" t="s">
        <v>681</v>
      </c>
      <c r="G176" s="127" t="s">
        <v>9219</v>
      </c>
    </row>
    <row r="177" spans="1:7" x14ac:dyDescent="0.25">
      <c r="A177" s="127" t="s">
        <v>9521</v>
      </c>
      <c r="B177" s="128" cm="1">
        <f t="array" ref="B177">IF(ROW() &lt; ROW(INDEX(genotypes[experiment_ID],ROWS(genotypes[experiment_ID]))), COUNTIF(INDEX(genotypes[experiment_ID],1):genotypes[[#This Row],[experiment_ID]],genotypes[[#This Row],[experiment_ID]]), "")</f>
        <v>1</v>
      </c>
      <c r="C177" s="127"/>
      <c r="D177" s="127" t="s">
        <v>9215</v>
      </c>
      <c r="E177" s="127" t="s">
        <v>1438</v>
      </c>
      <c r="F177" s="127" t="s">
        <v>681</v>
      </c>
      <c r="G177" s="127" t="s">
        <v>9216</v>
      </c>
    </row>
    <row r="178" spans="1:7" x14ac:dyDescent="0.25">
      <c r="A178" s="127" t="s">
        <v>9521</v>
      </c>
      <c r="B178" s="128" cm="1">
        <f t="array" ref="B178">IF(ROW() &lt; ROW(INDEX(genotypes[experiment_ID],ROWS(genotypes[experiment_ID]))), COUNTIF(INDEX(genotypes[experiment_ID],1):genotypes[[#This Row],[experiment_ID]],genotypes[[#This Row],[experiment_ID]]), "")</f>
        <v>2</v>
      </c>
      <c r="C178" s="127"/>
      <c r="D178" s="127" t="s">
        <v>9217</v>
      </c>
      <c r="E178" s="127" t="s">
        <v>1438</v>
      </c>
      <c r="F178" s="127" t="s">
        <v>681</v>
      </c>
      <c r="G178" s="127" t="s">
        <v>9218</v>
      </c>
    </row>
    <row r="179" spans="1:7" x14ac:dyDescent="0.25">
      <c r="A179" s="127" t="s">
        <v>9521</v>
      </c>
      <c r="B179" s="128" cm="1">
        <f t="array" ref="B179">IF(ROW() &lt; ROW(INDEX(genotypes[experiment_ID],ROWS(genotypes[experiment_ID]))), COUNTIF(INDEX(genotypes[experiment_ID],1):genotypes[[#This Row],[experiment_ID]],genotypes[[#This Row],[experiment_ID]]), "")</f>
        <v>3</v>
      </c>
      <c r="C179" s="127"/>
      <c r="D179" s="127" t="s">
        <v>8674</v>
      </c>
      <c r="E179" s="127" t="s">
        <v>1438</v>
      </c>
      <c r="F179" s="127" t="s">
        <v>681</v>
      </c>
      <c r="G179" s="127" t="s">
        <v>9219</v>
      </c>
    </row>
    <row r="180" spans="1:7" x14ac:dyDescent="0.25">
      <c r="A180" s="127" t="s">
        <v>9522</v>
      </c>
      <c r="B180" s="128" cm="1">
        <f t="array" ref="B180">IF(ROW() &lt; ROW(INDEX(genotypes[experiment_ID],ROWS(genotypes[experiment_ID]))), COUNTIF(INDEX(genotypes[experiment_ID],1):genotypes[[#This Row],[experiment_ID]],genotypes[[#This Row],[experiment_ID]]), "")</f>
        <v>1</v>
      </c>
      <c r="C180" s="127"/>
      <c r="D180" s="127" t="s">
        <v>9215</v>
      </c>
      <c r="E180" s="127" t="s">
        <v>1438</v>
      </c>
      <c r="F180" s="127" t="s">
        <v>681</v>
      </c>
      <c r="G180" s="127" t="s">
        <v>9216</v>
      </c>
    </row>
    <row r="181" spans="1:7" x14ac:dyDescent="0.25">
      <c r="A181" s="127" t="s">
        <v>9522</v>
      </c>
      <c r="B181" s="128" cm="1">
        <f t="array" ref="B181">IF(ROW() &lt; ROW(INDEX(genotypes[experiment_ID],ROWS(genotypes[experiment_ID]))), COUNTIF(INDEX(genotypes[experiment_ID],1):genotypes[[#This Row],[experiment_ID]],genotypes[[#This Row],[experiment_ID]]), "")</f>
        <v>2</v>
      </c>
      <c r="C181" s="127"/>
      <c r="D181" s="127" t="s">
        <v>9217</v>
      </c>
      <c r="E181" s="127" t="s">
        <v>1438</v>
      </c>
      <c r="F181" s="127" t="s">
        <v>681</v>
      </c>
      <c r="G181" s="127" t="s">
        <v>9218</v>
      </c>
    </row>
    <row r="182" spans="1:7" x14ac:dyDescent="0.25">
      <c r="A182" s="127" t="s">
        <v>9522</v>
      </c>
      <c r="B182" s="128" cm="1">
        <f t="array" ref="B182">IF(ROW() &lt; ROW(INDEX(genotypes[experiment_ID],ROWS(genotypes[experiment_ID]))), COUNTIF(INDEX(genotypes[experiment_ID],1):genotypes[[#This Row],[experiment_ID]],genotypes[[#This Row],[experiment_ID]]), "")</f>
        <v>3</v>
      </c>
      <c r="C182" s="127"/>
      <c r="D182" s="127" t="s">
        <v>8674</v>
      </c>
      <c r="E182" s="127" t="s">
        <v>1438</v>
      </c>
      <c r="F182" s="127" t="s">
        <v>681</v>
      </c>
      <c r="G182" s="127" t="s">
        <v>9219</v>
      </c>
    </row>
    <row r="183" spans="1:7" x14ac:dyDescent="0.25">
      <c r="A183" s="127" t="s">
        <v>9523</v>
      </c>
      <c r="B183" s="128" cm="1">
        <f t="array" ref="B183">IF(ROW() &lt; ROW(INDEX(genotypes[experiment_ID],ROWS(genotypes[experiment_ID]))), COUNTIF(INDEX(genotypes[experiment_ID],1):genotypes[[#This Row],[experiment_ID]],genotypes[[#This Row],[experiment_ID]]), "")</f>
        <v>1</v>
      </c>
      <c r="C183" s="127"/>
      <c r="D183" s="127" t="s">
        <v>9215</v>
      </c>
      <c r="E183" s="127" t="s">
        <v>1438</v>
      </c>
      <c r="F183" s="127" t="s">
        <v>681</v>
      </c>
      <c r="G183" s="127" t="s">
        <v>9216</v>
      </c>
    </row>
    <row r="184" spans="1:7" x14ac:dyDescent="0.25">
      <c r="A184" s="127" t="s">
        <v>9523</v>
      </c>
      <c r="B184" s="128" cm="1">
        <f t="array" ref="B184">IF(ROW() &lt; ROW(INDEX(genotypes[experiment_ID],ROWS(genotypes[experiment_ID]))), COUNTIF(INDEX(genotypes[experiment_ID],1):genotypes[[#This Row],[experiment_ID]],genotypes[[#This Row],[experiment_ID]]), "")</f>
        <v>2</v>
      </c>
      <c r="C184" s="127"/>
      <c r="D184" s="127" t="s">
        <v>9217</v>
      </c>
      <c r="E184" s="127" t="s">
        <v>1438</v>
      </c>
      <c r="F184" s="127" t="s">
        <v>681</v>
      </c>
      <c r="G184" s="127" t="s">
        <v>9218</v>
      </c>
    </row>
    <row r="185" spans="1:7" x14ac:dyDescent="0.25">
      <c r="A185" s="127" t="s">
        <v>9523</v>
      </c>
      <c r="B185" s="128" cm="1">
        <f t="array" ref="B185">IF(ROW() &lt; ROW(INDEX(genotypes[experiment_ID],ROWS(genotypes[experiment_ID]))), COUNTIF(INDEX(genotypes[experiment_ID],1):genotypes[[#This Row],[experiment_ID]],genotypes[[#This Row],[experiment_ID]]), "")</f>
        <v>3</v>
      </c>
      <c r="C185" s="127"/>
      <c r="D185" s="127" t="s">
        <v>8674</v>
      </c>
      <c r="E185" s="127" t="s">
        <v>1438</v>
      </c>
      <c r="F185" s="127" t="s">
        <v>681</v>
      </c>
      <c r="G185" s="127" t="s">
        <v>9219</v>
      </c>
    </row>
    <row r="186" spans="1:7" x14ac:dyDescent="0.25">
      <c r="A186" s="127" t="s">
        <v>9524</v>
      </c>
      <c r="B186" s="128" cm="1">
        <f t="array" ref="B186">IF(ROW() &lt; ROW(INDEX(genotypes[experiment_ID],ROWS(genotypes[experiment_ID]))), COUNTIF(INDEX(genotypes[experiment_ID],1):genotypes[[#This Row],[experiment_ID]],genotypes[[#This Row],[experiment_ID]]), "")</f>
        <v>1</v>
      </c>
      <c r="C186" s="127"/>
      <c r="D186" s="127" t="s">
        <v>9215</v>
      </c>
      <c r="E186" s="127" t="s">
        <v>1438</v>
      </c>
      <c r="F186" s="127" t="s">
        <v>681</v>
      </c>
      <c r="G186" s="127" t="s">
        <v>9216</v>
      </c>
    </row>
    <row r="187" spans="1:7" x14ac:dyDescent="0.25">
      <c r="A187" s="127" t="s">
        <v>9524</v>
      </c>
      <c r="B187" s="128" cm="1">
        <f t="array" ref="B187">IF(ROW() &lt; ROW(INDEX(genotypes[experiment_ID],ROWS(genotypes[experiment_ID]))), COUNTIF(INDEX(genotypes[experiment_ID],1):genotypes[[#This Row],[experiment_ID]],genotypes[[#This Row],[experiment_ID]]), "")</f>
        <v>2</v>
      </c>
      <c r="C187" s="127"/>
      <c r="D187" s="127" t="s">
        <v>9217</v>
      </c>
      <c r="E187" s="127" t="s">
        <v>1438</v>
      </c>
      <c r="F187" s="127" t="s">
        <v>681</v>
      </c>
      <c r="G187" s="127" t="s">
        <v>9218</v>
      </c>
    </row>
    <row r="188" spans="1:7" x14ac:dyDescent="0.25">
      <c r="A188" s="127" t="s">
        <v>9524</v>
      </c>
      <c r="B188" s="128" cm="1">
        <f t="array" ref="B188">IF(ROW() &lt; ROW(INDEX(genotypes[experiment_ID],ROWS(genotypes[experiment_ID]))), COUNTIF(INDEX(genotypes[experiment_ID],1):genotypes[[#This Row],[experiment_ID]],genotypes[[#This Row],[experiment_ID]]), "")</f>
        <v>3</v>
      </c>
      <c r="C188" s="127"/>
      <c r="D188" s="127" t="s">
        <v>8674</v>
      </c>
      <c r="E188" s="127" t="s">
        <v>1438</v>
      </c>
      <c r="F188" s="127" t="s">
        <v>681</v>
      </c>
      <c r="G188" s="127" t="s">
        <v>9219</v>
      </c>
    </row>
    <row r="189" spans="1:7" x14ac:dyDescent="0.25">
      <c r="A189" s="127" t="s">
        <v>9525</v>
      </c>
      <c r="B189" s="128" cm="1">
        <f t="array" ref="B189">IF(ROW() &lt; ROW(INDEX(genotypes[experiment_ID],ROWS(genotypes[experiment_ID]))), COUNTIF(INDEX(genotypes[experiment_ID],1):genotypes[[#This Row],[experiment_ID]],genotypes[[#This Row],[experiment_ID]]), "")</f>
        <v>1</v>
      </c>
      <c r="C189" s="127"/>
      <c r="D189" s="127" t="s">
        <v>9215</v>
      </c>
      <c r="E189" s="127" t="s">
        <v>1438</v>
      </c>
      <c r="F189" s="127" t="s">
        <v>681</v>
      </c>
      <c r="G189" s="127" t="s">
        <v>9216</v>
      </c>
    </row>
    <row r="190" spans="1:7" x14ac:dyDescent="0.25">
      <c r="A190" s="127" t="s">
        <v>9525</v>
      </c>
      <c r="B190" s="128" cm="1">
        <f t="array" ref="B190">IF(ROW() &lt; ROW(INDEX(genotypes[experiment_ID],ROWS(genotypes[experiment_ID]))), COUNTIF(INDEX(genotypes[experiment_ID],1):genotypes[[#This Row],[experiment_ID]],genotypes[[#This Row],[experiment_ID]]), "")</f>
        <v>2</v>
      </c>
      <c r="C190" s="127"/>
      <c r="D190" s="127" t="s">
        <v>9217</v>
      </c>
      <c r="E190" s="127" t="s">
        <v>1438</v>
      </c>
      <c r="F190" s="127" t="s">
        <v>681</v>
      </c>
      <c r="G190" s="127" t="s">
        <v>9218</v>
      </c>
    </row>
    <row r="191" spans="1:7" x14ac:dyDescent="0.25">
      <c r="A191" s="127" t="s">
        <v>9525</v>
      </c>
      <c r="B191" s="128" cm="1">
        <f t="array" ref="B191">IF(ROW() &lt; ROW(INDEX(genotypes[experiment_ID],ROWS(genotypes[experiment_ID]))), COUNTIF(INDEX(genotypes[experiment_ID],1):genotypes[[#This Row],[experiment_ID]],genotypes[[#This Row],[experiment_ID]]), "")</f>
        <v>3</v>
      </c>
      <c r="C191" s="127"/>
      <c r="D191" s="127" t="s">
        <v>8674</v>
      </c>
      <c r="E191" s="127" t="s">
        <v>1438</v>
      </c>
      <c r="F191" s="127" t="s">
        <v>681</v>
      </c>
      <c r="G191" s="127" t="s">
        <v>9219</v>
      </c>
    </row>
    <row r="192" spans="1:7" x14ac:dyDescent="0.25">
      <c r="A192" s="127" t="s">
        <v>9526</v>
      </c>
      <c r="B192" s="128" cm="1">
        <f t="array" ref="B192">IF(ROW() &lt; ROW(INDEX(genotypes[experiment_ID],ROWS(genotypes[experiment_ID]))), COUNTIF(INDEX(genotypes[experiment_ID],1):genotypes[[#This Row],[experiment_ID]],genotypes[[#This Row],[experiment_ID]]), "")</f>
        <v>1</v>
      </c>
      <c r="C192" s="127"/>
      <c r="D192" s="127" t="s">
        <v>9215</v>
      </c>
      <c r="E192" s="127" t="s">
        <v>1438</v>
      </c>
      <c r="F192" s="127" t="s">
        <v>681</v>
      </c>
      <c r="G192" s="127" t="s">
        <v>9216</v>
      </c>
    </row>
    <row r="193" spans="1:7" x14ac:dyDescent="0.25">
      <c r="A193" s="127" t="s">
        <v>9526</v>
      </c>
      <c r="B193" s="128" cm="1">
        <f t="array" ref="B193">IF(ROW() &lt; ROW(INDEX(genotypes[experiment_ID],ROWS(genotypes[experiment_ID]))), COUNTIF(INDEX(genotypes[experiment_ID],1):genotypes[[#This Row],[experiment_ID]],genotypes[[#This Row],[experiment_ID]]), "")</f>
        <v>2</v>
      </c>
      <c r="C193" s="127"/>
      <c r="D193" s="127" t="s">
        <v>9217</v>
      </c>
      <c r="E193" s="127" t="s">
        <v>1438</v>
      </c>
      <c r="F193" s="127" t="s">
        <v>681</v>
      </c>
      <c r="G193" s="127" t="s">
        <v>9218</v>
      </c>
    </row>
    <row r="194" spans="1:7" x14ac:dyDescent="0.25">
      <c r="A194" s="127" t="s">
        <v>9526</v>
      </c>
      <c r="B194" s="128" cm="1">
        <f t="array" ref="B194">IF(ROW() &lt; ROW(INDEX(genotypes[experiment_ID],ROWS(genotypes[experiment_ID]))), COUNTIF(INDEX(genotypes[experiment_ID],1):genotypes[[#This Row],[experiment_ID]],genotypes[[#This Row],[experiment_ID]]), "")</f>
        <v>3</v>
      </c>
      <c r="C194" s="127"/>
      <c r="D194" s="127" t="s">
        <v>8674</v>
      </c>
      <c r="E194" s="127" t="s">
        <v>1438</v>
      </c>
      <c r="F194" s="127" t="s">
        <v>681</v>
      </c>
      <c r="G194" s="127" t="s">
        <v>9219</v>
      </c>
    </row>
    <row r="195" spans="1:7" x14ac:dyDescent="0.25">
      <c r="A195" s="127" t="s">
        <v>9527</v>
      </c>
      <c r="B195" s="128" cm="1">
        <f t="array" ref="B195">IF(ROW() &lt; ROW(INDEX(genotypes[experiment_ID],ROWS(genotypes[experiment_ID]))), COUNTIF(INDEX(genotypes[experiment_ID],1):genotypes[[#This Row],[experiment_ID]],genotypes[[#This Row],[experiment_ID]]), "")</f>
        <v>1</v>
      </c>
      <c r="C195" s="127"/>
      <c r="D195" s="127" t="s">
        <v>9215</v>
      </c>
      <c r="E195" s="127" t="s">
        <v>1438</v>
      </c>
      <c r="F195" s="127" t="s">
        <v>681</v>
      </c>
      <c r="G195" s="127" t="s">
        <v>9216</v>
      </c>
    </row>
    <row r="196" spans="1:7" x14ac:dyDescent="0.25">
      <c r="A196" s="127" t="s">
        <v>9527</v>
      </c>
      <c r="B196" s="128" cm="1">
        <f t="array" ref="B196">IF(ROW() &lt; ROW(INDEX(genotypes[experiment_ID],ROWS(genotypes[experiment_ID]))), COUNTIF(INDEX(genotypes[experiment_ID],1):genotypes[[#This Row],[experiment_ID]],genotypes[[#This Row],[experiment_ID]]), "")</f>
        <v>2</v>
      </c>
      <c r="C196" s="127"/>
      <c r="D196" s="127" t="s">
        <v>9217</v>
      </c>
      <c r="E196" s="127" t="s">
        <v>1438</v>
      </c>
      <c r="F196" s="127" t="s">
        <v>681</v>
      </c>
      <c r="G196" s="127" t="s">
        <v>9218</v>
      </c>
    </row>
    <row r="197" spans="1:7" x14ac:dyDescent="0.25">
      <c r="A197" s="127" t="s">
        <v>9527</v>
      </c>
      <c r="B197" s="128" cm="1">
        <f t="array" ref="B197">IF(ROW() &lt; ROW(INDEX(genotypes[experiment_ID],ROWS(genotypes[experiment_ID]))), COUNTIF(INDEX(genotypes[experiment_ID],1):genotypes[[#This Row],[experiment_ID]],genotypes[[#This Row],[experiment_ID]]), "")</f>
        <v>3</v>
      </c>
      <c r="C197" s="127"/>
      <c r="D197" s="127" t="s">
        <v>8674</v>
      </c>
      <c r="E197" s="127" t="s">
        <v>1438</v>
      </c>
      <c r="F197" s="127" t="s">
        <v>681</v>
      </c>
      <c r="G197" s="127" t="s">
        <v>9219</v>
      </c>
    </row>
    <row r="198" spans="1:7" x14ac:dyDescent="0.25">
      <c r="A198" s="127" t="s">
        <v>9528</v>
      </c>
      <c r="B198" s="128" cm="1">
        <f t="array" ref="B198">IF(ROW() &lt; ROW(INDEX(genotypes[experiment_ID],ROWS(genotypes[experiment_ID]))), COUNTIF(INDEX(genotypes[experiment_ID],1):genotypes[[#This Row],[experiment_ID]],genotypes[[#This Row],[experiment_ID]]), "")</f>
        <v>1</v>
      </c>
      <c r="C198" s="127"/>
      <c r="D198" s="127" t="s">
        <v>9215</v>
      </c>
      <c r="E198" s="127" t="s">
        <v>1438</v>
      </c>
      <c r="F198" s="127" t="s">
        <v>681</v>
      </c>
      <c r="G198" s="127" t="s">
        <v>9216</v>
      </c>
    </row>
    <row r="199" spans="1:7" x14ac:dyDescent="0.25">
      <c r="A199" s="127" t="s">
        <v>9528</v>
      </c>
      <c r="B199" s="128" cm="1">
        <f t="array" ref="B199">IF(ROW() &lt; ROW(INDEX(genotypes[experiment_ID],ROWS(genotypes[experiment_ID]))), COUNTIF(INDEX(genotypes[experiment_ID],1):genotypes[[#This Row],[experiment_ID]],genotypes[[#This Row],[experiment_ID]]), "")</f>
        <v>2</v>
      </c>
      <c r="C199" s="127"/>
      <c r="D199" s="127" t="s">
        <v>9217</v>
      </c>
      <c r="E199" s="127" t="s">
        <v>1438</v>
      </c>
      <c r="F199" s="127" t="s">
        <v>681</v>
      </c>
      <c r="G199" s="127" t="s">
        <v>9218</v>
      </c>
    </row>
    <row r="200" spans="1:7" x14ac:dyDescent="0.25">
      <c r="A200" s="127" t="s">
        <v>9528</v>
      </c>
      <c r="B200" s="128" cm="1">
        <f t="array" ref="B200">IF(ROW() &lt; ROW(INDEX(genotypes[experiment_ID],ROWS(genotypes[experiment_ID]))), COUNTIF(INDEX(genotypes[experiment_ID],1):genotypes[[#This Row],[experiment_ID]],genotypes[[#This Row],[experiment_ID]]), "")</f>
        <v>3</v>
      </c>
      <c r="C200" s="127"/>
      <c r="D200" s="127" t="s">
        <v>8674</v>
      </c>
      <c r="E200" s="127" t="s">
        <v>1438</v>
      </c>
      <c r="F200" s="127" t="s">
        <v>681</v>
      </c>
      <c r="G200" s="127" t="s">
        <v>9219</v>
      </c>
    </row>
    <row r="201" spans="1:7" x14ac:dyDescent="0.25">
      <c r="A201" s="127" t="s">
        <v>9529</v>
      </c>
      <c r="B201" s="128" cm="1">
        <f t="array" ref="B201">IF(ROW() &lt; ROW(INDEX(genotypes[experiment_ID],ROWS(genotypes[experiment_ID]))), COUNTIF(INDEX(genotypes[experiment_ID],1):genotypes[[#This Row],[experiment_ID]],genotypes[[#This Row],[experiment_ID]]), "")</f>
        <v>1</v>
      </c>
      <c r="C201" s="127"/>
      <c r="D201" s="127" t="s">
        <v>9215</v>
      </c>
      <c r="E201" s="127" t="s">
        <v>1438</v>
      </c>
      <c r="F201" s="127" t="s">
        <v>681</v>
      </c>
      <c r="G201" s="127" t="s">
        <v>9216</v>
      </c>
    </row>
    <row r="202" spans="1:7" x14ac:dyDescent="0.25">
      <c r="A202" s="127" t="s">
        <v>9529</v>
      </c>
      <c r="B202" s="128" cm="1">
        <f t="array" ref="B202">IF(ROW() &lt; ROW(INDEX(genotypes[experiment_ID],ROWS(genotypes[experiment_ID]))), COUNTIF(INDEX(genotypes[experiment_ID],1):genotypes[[#This Row],[experiment_ID]],genotypes[[#This Row],[experiment_ID]]), "")</f>
        <v>2</v>
      </c>
      <c r="C202" s="127"/>
      <c r="D202" s="127" t="s">
        <v>9217</v>
      </c>
      <c r="E202" s="127" t="s">
        <v>1438</v>
      </c>
      <c r="F202" s="127" t="s">
        <v>681</v>
      </c>
      <c r="G202" s="127" t="s">
        <v>9218</v>
      </c>
    </row>
    <row r="203" spans="1:7" x14ac:dyDescent="0.25">
      <c r="A203" s="127" t="s">
        <v>9529</v>
      </c>
      <c r="B203" s="128" cm="1">
        <f t="array" ref="B203">IF(ROW() &lt; ROW(INDEX(genotypes[experiment_ID],ROWS(genotypes[experiment_ID]))), COUNTIF(INDEX(genotypes[experiment_ID],1):genotypes[[#This Row],[experiment_ID]],genotypes[[#This Row],[experiment_ID]]), "")</f>
        <v>3</v>
      </c>
      <c r="C203" s="127"/>
      <c r="D203" s="127" t="s">
        <v>8674</v>
      </c>
      <c r="E203" s="127" t="s">
        <v>1438</v>
      </c>
      <c r="F203" s="127" t="s">
        <v>681</v>
      </c>
      <c r="G203" s="127" t="s">
        <v>9219</v>
      </c>
    </row>
    <row r="204" spans="1:7" x14ac:dyDescent="0.25">
      <c r="A204" s="127" t="s">
        <v>9533</v>
      </c>
      <c r="B204" s="128" cm="1">
        <f t="array" ref="B204">IF(ROW() &lt; ROW(INDEX(genotypes[experiment_ID],ROWS(genotypes[experiment_ID]))), COUNTIF(INDEX(genotypes[experiment_ID],1):genotypes[[#This Row],[experiment_ID]],genotypes[[#This Row],[experiment_ID]]), "")</f>
        <v>1</v>
      </c>
      <c r="C204" s="127"/>
      <c r="D204" s="127" t="s">
        <v>9215</v>
      </c>
      <c r="E204" s="127" t="s">
        <v>1438</v>
      </c>
      <c r="F204" s="127" t="s">
        <v>681</v>
      </c>
      <c r="G204" s="127" t="s">
        <v>9216</v>
      </c>
    </row>
    <row r="205" spans="1:7" x14ac:dyDescent="0.25">
      <c r="A205" s="127" t="s">
        <v>9533</v>
      </c>
      <c r="B205" s="128" cm="1">
        <f t="array" ref="B205">IF(ROW() &lt; ROW(INDEX(genotypes[experiment_ID],ROWS(genotypes[experiment_ID]))), COUNTIF(INDEX(genotypes[experiment_ID],1):genotypes[[#This Row],[experiment_ID]],genotypes[[#This Row],[experiment_ID]]), "")</f>
        <v>2</v>
      </c>
      <c r="C205" s="127"/>
      <c r="D205" s="127" t="s">
        <v>9217</v>
      </c>
      <c r="E205" s="127" t="s">
        <v>1438</v>
      </c>
      <c r="F205" s="127" t="s">
        <v>681</v>
      </c>
      <c r="G205" s="127" t="s">
        <v>9218</v>
      </c>
    </row>
    <row r="206" spans="1:7" x14ac:dyDescent="0.25">
      <c r="A206" s="127" t="s">
        <v>9533</v>
      </c>
      <c r="B206" s="128" cm="1">
        <f t="array" ref="B206">IF(ROW() &lt; ROW(INDEX(genotypes[experiment_ID],ROWS(genotypes[experiment_ID]))), COUNTIF(INDEX(genotypes[experiment_ID],1):genotypes[[#This Row],[experiment_ID]],genotypes[[#This Row],[experiment_ID]]), "")</f>
        <v>3</v>
      </c>
      <c r="C206" s="127"/>
      <c r="D206" s="127" t="s">
        <v>8674</v>
      </c>
      <c r="E206" s="127" t="s">
        <v>1438</v>
      </c>
      <c r="F206" s="127" t="s">
        <v>681</v>
      </c>
      <c r="G206" s="127" t="s">
        <v>9219</v>
      </c>
    </row>
    <row r="207" spans="1:7" x14ac:dyDescent="0.25">
      <c r="A207" s="127" t="s">
        <v>9646</v>
      </c>
      <c r="B207" s="128" cm="1">
        <f t="array" ref="B207">IF(ROW() &lt; ROW(INDEX(genotypes[experiment_ID],ROWS(genotypes[experiment_ID]))), COUNTIF(INDEX(genotypes[experiment_ID],1):genotypes[[#This Row],[experiment_ID]],genotypes[[#This Row],[experiment_ID]]), "")</f>
        <v>1</v>
      </c>
      <c r="C207" s="127"/>
      <c r="D207" s="127" t="s">
        <v>9583</v>
      </c>
      <c r="E207" s="127" t="s">
        <v>1440</v>
      </c>
      <c r="F207" s="127" t="s">
        <v>681</v>
      </c>
      <c r="G207" s="127"/>
    </row>
    <row r="208" spans="1:7" x14ac:dyDescent="0.25">
      <c r="A208" s="127" t="s">
        <v>9645</v>
      </c>
      <c r="B208" s="128" cm="1">
        <f t="array" ref="B208">IF(ROW() &lt; ROW(INDEX(genotypes[experiment_ID],ROWS(genotypes[experiment_ID]))), COUNTIF(INDEX(genotypes[experiment_ID],1):genotypes[[#This Row],[experiment_ID]],genotypes[[#This Row],[experiment_ID]]), "")</f>
        <v>1</v>
      </c>
      <c r="C208" s="127"/>
      <c r="D208" s="127" t="s">
        <v>9583</v>
      </c>
      <c r="E208" s="127" t="s">
        <v>1440</v>
      </c>
      <c r="F208" s="127" t="s">
        <v>681</v>
      </c>
      <c r="G208" s="127"/>
    </row>
    <row r="209" spans="1:7" x14ac:dyDescent="0.25">
      <c r="A209" s="127" t="s">
        <v>9645</v>
      </c>
      <c r="B209" s="128" cm="1">
        <f t="array" ref="B209">IF(ROW() &lt; ROW(INDEX(genotypes[experiment_ID],ROWS(genotypes[experiment_ID]))), COUNTIF(INDEX(genotypes[experiment_ID],1):genotypes[[#This Row],[experiment_ID]],genotypes[[#This Row],[experiment_ID]]), "")</f>
        <v>2</v>
      </c>
      <c r="C209" s="127"/>
      <c r="D209" s="127" t="s">
        <v>9610</v>
      </c>
      <c r="E209" s="127" t="s">
        <v>1440</v>
      </c>
      <c r="F209" s="127" t="s">
        <v>681</v>
      </c>
      <c r="G209" s="127"/>
    </row>
    <row r="210" spans="1:7" x14ac:dyDescent="0.25">
      <c r="A210" s="127"/>
      <c r="B210" s="128" t="str" cm="1">
        <f t="array" ref="B210">IF(ROW() &lt; ROW(INDEX(genotypes[experiment_ID],ROWS(genotypes[experiment_ID]))), COUNTIF(INDEX(genotypes[experiment_ID],1):genotypes[[#This Row],[experiment_ID]],genotypes[[#This Row],[experiment_ID]]), "")</f>
        <v/>
      </c>
      <c r="C210" s="127"/>
      <c r="D210" s="127"/>
      <c r="E210" s="127"/>
      <c r="F210" s="127"/>
      <c r="G210" s="127"/>
    </row>
  </sheetData>
  <mergeCells count="1">
    <mergeCell ref="A1:H1"/>
  </mergeCells>
  <phoneticPr fontId="23" type="noConversion"/>
  <dataValidations count="2">
    <dataValidation allowBlank="1" showDropDown="1" showInputMessage="1" showErrorMessage="1" sqref="B5:B210" xr:uid="{98E97757-5517-4F35-9624-2D78B7E1338B}"/>
    <dataValidation type="list" allowBlank="1" showInputMessage="1" showErrorMessage="1" sqref="A5:A210"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F5:F113</xm:sqref>
        </x14:dataValidation>
        <x14:dataValidation type="list" allowBlank="1" showInputMessage="1" showErrorMessage="1" xr:uid="{6E30661D-D111-4DC5-9A74-5CAB778B9CD6}">
          <x14:formula1>
            <xm:f>DropDown!$R$3:$R$169</xm:f>
          </x14:formula1>
          <xm:sqref>E5:E113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56"/>
  <sheetViews>
    <sheetView zoomScaleNormal="100" workbookViewId="0">
      <pane ySplit="4" topLeftCell="A18" activePane="bottomLeft" state="frozen"/>
      <selection pane="bottomLeft" activeCell="C68" sqref="C68"/>
    </sheetView>
  </sheetViews>
  <sheetFormatPr defaultColWidth="8.85546875"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98" t="s">
        <v>6585</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6390</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27" t="s">
        <v>9279</v>
      </c>
      <c r="B5" s="128" cm="1">
        <f t="array" ref="B5">IF(ROW() &lt; ROW(INDEX(tillage[experiment_ID],ROWS(tillage[experiment_ID]))), COUNTIF(INDEX(tillage[experiment_ID],1):tillage[[#This Row],[experiment_ID]],tillage[[#This Row],[experiment_ID]]), "")</f>
        <v>1</v>
      </c>
      <c r="C5" s="127"/>
      <c r="D5" s="127"/>
    </row>
    <row r="6" spans="1:14" x14ac:dyDescent="0.25">
      <c r="A6" s="127" t="s">
        <v>9280</v>
      </c>
      <c r="B6" s="128" cm="1">
        <f t="array" ref="B6">IF(ROW() &lt; ROW(INDEX(tillage[experiment_ID],ROWS(tillage[experiment_ID]))), COUNTIF(INDEX(tillage[experiment_ID],1):tillage[[#This Row],[experiment_ID]],tillage[[#This Row],[experiment_ID]]), "")</f>
        <v>1</v>
      </c>
      <c r="C6" s="127"/>
      <c r="D6" s="127"/>
    </row>
    <row r="7" spans="1:14" x14ac:dyDescent="0.25">
      <c r="A7" s="127" t="s">
        <v>9281</v>
      </c>
      <c r="B7" s="128" cm="1">
        <f t="array" ref="B7">IF(ROW() &lt; ROW(INDEX(tillage[experiment_ID],ROWS(tillage[experiment_ID]))), COUNTIF(INDEX(tillage[experiment_ID],1):tillage[[#This Row],[experiment_ID]],tillage[[#This Row],[experiment_ID]]), "")</f>
        <v>1</v>
      </c>
      <c r="C7" s="127"/>
      <c r="D7" s="127"/>
    </row>
    <row r="8" spans="1:14" x14ac:dyDescent="0.25">
      <c r="A8" s="127" t="s">
        <v>9282</v>
      </c>
      <c r="B8" s="128" cm="1">
        <f t="array" ref="B8">IF(ROW() &lt; ROW(INDEX(tillage[experiment_ID],ROWS(tillage[experiment_ID]))), COUNTIF(INDEX(tillage[experiment_ID],1):tillage[[#This Row],[experiment_ID]],tillage[[#This Row],[experiment_ID]]), "")</f>
        <v>1</v>
      </c>
      <c r="C8" s="127"/>
      <c r="D8" s="127"/>
    </row>
    <row r="9" spans="1:14" x14ac:dyDescent="0.25">
      <c r="A9" s="127" t="s">
        <v>9283</v>
      </c>
      <c r="B9" s="128" cm="1">
        <f t="array" ref="B9">IF(ROW() &lt; ROW(INDEX(tillage[experiment_ID],ROWS(tillage[experiment_ID]))), COUNTIF(INDEX(tillage[experiment_ID],1):tillage[[#This Row],[experiment_ID]],tillage[[#This Row],[experiment_ID]]), "")</f>
        <v>1</v>
      </c>
      <c r="C9" s="127"/>
      <c r="D9" s="127"/>
    </row>
    <row r="10" spans="1:14" x14ac:dyDescent="0.25">
      <c r="A10" s="127" t="s">
        <v>9284</v>
      </c>
      <c r="B10" s="128" cm="1">
        <f t="array" ref="B10">IF(ROW() &lt; ROW(INDEX(tillage[experiment_ID],ROWS(tillage[experiment_ID]))), COUNTIF(INDEX(tillage[experiment_ID],1):tillage[[#This Row],[experiment_ID]],tillage[[#This Row],[experiment_ID]]), "")</f>
        <v>1</v>
      </c>
      <c r="C10" s="127"/>
      <c r="D10" s="127"/>
    </row>
    <row r="11" spans="1:14" x14ac:dyDescent="0.25">
      <c r="A11" s="127" t="s">
        <v>9285</v>
      </c>
      <c r="B11" s="128" cm="1">
        <f t="array" ref="B11">IF(ROW() &lt; ROW(INDEX(tillage[experiment_ID],ROWS(tillage[experiment_ID]))), COUNTIF(INDEX(tillage[experiment_ID],1):tillage[[#This Row],[experiment_ID]],tillage[[#This Row],[experiment_ID]]), "")</f>
        <v>1</v>
      </c>
      <c r="C11" s="127"/>
      <c r="D11" s="127"/>
    </row>
    <row r="12" spans="1:14" x14ac:dyDescent="0.25">
      <c r="A12" s="127" t="s">
        <v>9286</v>
      </c>
      <c r="B12" s="128" cm="1">
        <f t="array" ref="B12">IF(ROW() &lt; ROW(INDEX(tillage[experiment_ID],ROWS(tillage[experiment_ID]))), COUNTIF(INDEX(tillage[experiment_ID],1):tillage[[#This Row],[experiment_ID]],tillage[[#This Row],[experiment_ID]]), "")</f>
        <v>1</v>
      </c>
      <c r="C12" s="127"/>
      <c r="D12" s="127"/>
    </row>
    <row r="13" spans="1:14" x14ac:dyDescent="0.25">
      <c r="A13" s="127" t="s">
        <v>9287</v>
      </c>
      <c r="B13" s="128" cm="1">
        <f t="array" ref="B13">IF(ROW() &lt; ROW(INDEX(tillage[experiment_ID],ROWS(tillage[experiment_ID]))), COUNTIF(INDEX(tillage[experiment_ID],1):tillage[[#This Row],[experiment_ID]],tillage[[#This Row],[experiment_ID]]), "")</f>
        <v>1</v>
      </c>
      <c r="C13" s="127"/>
      <c r="D13" s="127"/>
    </row>
    <row r="14" spans="1:14" x14ac:dyDescent="0.25">
      <c r="A14" s="127" t="s">
        <v>9288</v>
      </c>
      <c r="B14" s="128" cm="1">
        <f t="array" ref="B14">IF(ROW() &lt; ROW(INDEX(tillage[experiment_ID],ROWS(tillage[experiment_ID]))), COUNTIF(INDEX(tillage[experiment_ID],1):tillage[[#This Row],[experiment_ID]],tillage[[#This Row],[experiment_ID]]), "")</f>
        <v>1</v>
      </c>
      <c r="C14" s="127"/>
      <c r="D14" s="127"/>
    </row>
    <row r="15" spans="1:14" x14ac:dyDescent="0.25">
      <c r="A15" s="127" t="s">
        <v>9289</v>
      </c>
      <c r="B15" s="128" cm="1">
        <f t="array" ref="B15">IF(ROW() &lt; ROW(INDEX(tillage[experiment_ID],ROWS(tillage[experiment_ID]))), COUNTIF(INDEX(tillage[experiment_ID],1):tillage[[#This Row],[experiment_ID]],tillage[[#This Row],[experiment_ID]]), "")</f>
        <v>1</v>
      </c>
      <c r="C15" s="127"/>
      <c r="D15" s="127"/>
    </row>
    <row r="16" spans="1:14" x14ac:dyDescent="0.25">
      <c r="A16" s="127" t="s">
        <v>9290</v>
      </c>
      <c r="B16" s="128" cm="1">
        <f t="array" ref="B16">IF(ROW() &lt; ROW(INDEX(tillage[experiment_ID],ROWS(tillage[experiment_ID]))), COUNTIF(INDEX(tillage[experiment_ID],1):tillage[[#This Row],[experiment_ID]],tillage[[#This Row],[experiment_ID]]), "")</f>
        <v>1</v>
      </c>
      <c r="C16" s="127"/>
      <c r="D16" s="127"/>
    </row>
    <row r="17" spans="1:4" x14ac:dyDescent="0.25">
      <c r="A17" s="127" t="s">
        <v>9291</v>
      </c>
      <c r="B17" s="128" cm="1">
        <f t="array" ref="B17">IF(ROW() &lt; ROW(INDEX(tillage[experiment_ID],ROWS(tillage[experiment_ID]))), COUNTIF(INDEX(tillage[experiment_ID],1):tillage[[#This Row],[experiment_ID]],tillage[[#This Row],[experiment_ID]]), "")</f>
        <v>1</v>
      </c>
      <c r="C17" s="127"/>
      <c r="D17" s="127"/>
    </row>
    <row r="18" spans="1:4" x14ac:dyDescent="0.25">
      <c r="A18" s="127" t="s">
        <v>9292</v>
      </c>
      <c r="B18" s="128" cm="1">
        <f t="array" ref="B18">IF(ROW() &lt; ROW(INDEX(tillage[experiment_ID],ROWS(tillage[experiment_ID]))), COUNTIF(INDEX(tillage[experiment_ID],1):tillage[[#This Row],[experiment_ID]],tillage[[#This Row],[experiment_ID]]), "")</f>
        <v>1</v>
      </c>
      <c r="C18" s="127"/>
      <c r="D18" s="127"/>
    </row>
    <row r="19" spans="1:4" x14ac:dyDescent="0.25">
      <c r="A19" s="127" t="s">
        <v>9293</v>
      </c>
      <c r="B19" s="128" cm="1">
        <f t="array" ref="B19">IF(ROW() &lt; ROW(INDEX(tillage[experiment_ID],ROWS(tillage[experiment_ID]))), COUNTIF(INDEX(tillage[experiment_ID],1):tillage[[#This Row],[experiment_ID]],tillage[[#This Row],[experiment_ID]]), "")</f>
        <v>1</v>
      </c>
      <c r="C19" s="127"/>
      <c r="D19" s="127"/>
    </row>
    <row r="20" spans="1:4" x14ac:dyDescent="0.25">
      <c r="A20" s="127" t="s">
        <v>9294</v>
      </c>
      <c r="B20" s="128" cm="1">
        <f t="array" ref="B20">IF(ROW() &lt; ROW(INDEX(tillage[experiment_ID],ROWS(tillage[experiment_ID]))), COUNTIF(INDEX(tillage[experiment_ID],1):tillage[[#This Row],[experiment_ID]],tillage[[#This Row],[experiment_ID]]), "")</f>
        <v>1</v>
      </c>
      <c r="C20" s="127"/>
      <c r="D20" s="127"/>
    </row>
    <row r="21" spans="1:4" x14ac:dyDescent="0.25">
      <c r="A21" s="127" t="s">
        <v>9295</v>
      </c>
      <c r="B21" s="128" cm="1">
        <f t="array" ref="B21">IF(ROW() &lt; ROW(INDEX(tillage[experiment_ID],ROWS(tillage[experiment_ID]))), COUNTIF(INDEX(tillage[experiment_ID],1):tillage[[#This Row],[experiment_ID]],tillage[[#This Row],[experiment_ID]]), "")</f>
        <v>1</v>
      </c>
      <c r="C21" s="127"/>
      <c r="D21" s="127"/>
    </row>
    <row r="22" spans="1:4" x14ac:dyDescent="0.25">
      <c r="A22" s="127" t="s">
        <v>9296</v>
      </c>
      <c r="B22" s="128" cm="1">
        <f t="array" ref="B22">IF(ROW() &lt; ROW(INDEX(tillage[experiment_ID],ROWS(tillage[experiment_ID]))), COUNTIF(INDEX(tillage[experiment_ID],1):tillage[[#This Row],[experiment_ID]],tillage[[#This Row],[experiment_ID]]), "")</f>
        <v>1</v>
      </c>
      <c r="C22" s="127"/>
      <c r="D22" s="127"/>
    </row>
    <row r="23" spans="1:4" x14ac:dyDescent="0.25">
      <c r="A23" s="127" t="s">
        <v>9297</v>
      </c>
      <c r="B23" s="128" cm="1">
        <f t="array" ref="B23">IF(ROW() &lt; ROW(INDEX(tillage[experiment_ID],ROWS(tillage[experiment_ID]))), COUNTIF(INDEX(tillage[experiment_ID],1):tillage[[#This Row],[experiment_ID]],tillage[[#This Row],[experiment_ID]]), "")</f>
        <v>1</v>
      </c>
      <c r="C23" s="127"/>
      <c r="D23" s="127"/>
    </row>
    <row r="24" spans="1:4" x14ac:dyDescent="0.25">
      <c r="A24" s="127" t="s">
        <v>9298</v>
      </c>
      <c r="B24" s="128" cm="1">
        <f t="array" ref="B24">IF(ROW() &lt; ROW(INDEX(tillage[experiment_ID],ROWS(tillage[experiment_ID]))), COUNTIF(INDEX(tillage[experiment_ID],1):tillage[[#This Row],[experiment_ID]],tillage[[#This Row],[experiment_ID]]), "")</f>
        <v>1</v>
      </c>
      <c r="C24" s="127"/>
      <c r="D24" s="127"/>
    </row>
    <row r="25" spans="1:4" x14ac:dyDescent="0.25">
      <c r="A25" s="127" t="s">
        <v>9299</v>
      </c>
      <c r="B25" s="128" cm="1">
        <f t="array" ref="B25">IF(ROW() &lt; ROW(INDEX(tillage[experiment_ID],ROWS(tillage[experiment_ID]))), COUNTIF(INDEX(tillage[experiment_ID],1):tillage[[#This Row],[experiment_ID]],tillage[[#This Row],[experiment_ID]]), "")</f>
        <v>1</v>
      </c>
      <c r="C25" s="127"/>
      <c r="D25" s="127"/>
    </row>
    <row r="26" spans="1:4" x14ac:dyDescent="0.25">
      <c r="A26" s="127" t="s">
        <v>9300</v>
      </c>
      <c r="B26" s="128" cm="1">
        <f t="array" ref="B26">IF(ROW() &lt; ROW(INDEX(tillage[experiment_ID],ROWS(tillage[experiment_ID]))), COUNTIF(INDEX(tillage[experiment_ID],1):tillage[[#This Row],[experiment_ID]],tillage[[#This Row],[experiment_ID]]), "")</f>
        <v>1</v>
      </c>
      <c r="C26" s="127"/>
      <c r="D26" s="127"/>
    </row>
    <row r="27" spans="1:4" x14ac:dyDescent="0.25">
      <c r="A27" s="127" t="s">
        <v>9301</v>
      </c>
      <c r="B27" s="128" cm="1">
        <f t="array" ref="B27">IF(ROW() &lt; ROW(INDEX(tillage[experiment_ID],ROWS(tillage[experiment_ID]))), COUNTIF(INDEX(tillage[experiment_ID],1):tillage[[#This Row],[experiment_ID]],tillage[[#This Row],[experiment_ID]]), "")</f>
        <v>1</v>
      </c>
      <c r="C27" s="127"/>
      <c r="D27" s="127"/>
    </row>
    <row r="28" spans="1:4" x14ac:dyDescent="0.25">
      <c r="A28" s="127" t="s">
        <v>9302</v>
      </c>
      <c r="B28" s="128" cm="1">
        <f t="array" ref="B28">IF(ROW() &lt; ROW(INDEX(tillage[experiment_ID],ROWS(tillage[experiment_ID]))), COUNTIF(INDEX(tillage[experiment_ID],1):tillage[[#This Row],[experiment_ID]],tillage[[#This Row],[experiment_ID]]), "")</f>
        <v>1</v>
      </c>
      <c r="C28" s="127"/>
      <c r="D28" s="127"/>
    </row>
    <row r="29" spans="1:4" x14ac:dyDescent="0.25">
      <c r="A29" s="127" t="s">
        <v>9303</v>
      </c>
      <c r="B29" s="128" cm="1">
        <f t="array" ref="B29">IF(ROW() &lt; ROW(INDEX(tillage[experiment_ID],ROWS(tillage[experiment_ID]))), COUNTIF(INDEX(tillage[experiment_ID],1):tillage[[#This Row],[experiment_ID]],tillage[[#This Row],[experiment_ID]]), "")</f>
        <v>1</v>
      </c>
      <c r="C29" s="127"/>
      <c r="D29" s="127"/>
    </row>
    <row r="30" spans="1:4" x14ac:dyDescent="0.25">
      <c r="A30" s="127" t="s">
        <v>9304</v>
      </c>
      <c r="B30" s="128" cm="1">
        <f t="array" ref="B30">IF(ROW() &lt; ROW(INDEX(tillage[experiment_ID],ROWS(tillage[experiment_ID]))), COUNTIF(INDEX(tillage[experiment_ID],1):tillage[[#This Row],[experiment_ID]],tillage[[#This Row],[experiment_ID]]), "")</f>
        <v>1</v>
      </c>
      <c r="C30" s="127"/>
      <c r="D30" s="127"/>
    </row>
    <row r="31" spans="1:4" x14ac:dyDescent="0.25">
      <c r="A31" s="127" t="s">
        <v>9305</v>
      </c>
      <c r="B31" s="128" cm="1">
        <f t="array" ref="B31">IF(ROW() &lt; ROW(INDEX(tillage[experiment_ID],ROWS(tillage[experiment_ID]))), COUNTIF(INDEX(tillage[experiment_ID],1):tillage[[#This Row],[experiment_ID]],tillage[[#This Row],[experiment_ID]]), "")</f>
        <v>1</v>
      </c>
      <c r="C31" s="127"/>
      <c r="D31" s="127"/>
    </row>
    <row r="32" spans="1:4" x14ac:dyDescent="0.25">
      <c r="A32" s="127" t="s">
        <v>9306</v>
      </c>
      <c r="B32" s="128" cm="1">
        <f t="array" ref="B32">IF(ROW() &lt; ROW(INDEX(tillage[experiment_ID],ROWS(tillage[experiment_ID]))), COUNTIF(INDEX(tillage[experiment_ID],1):tillage[[#This Row],[experiment_ID]],tillage[[#This Row],[experiment_ID]]), "")</f>
        <v>1</v>
      </c>
      <c r="C32" s="127"/>
      <c r="D32" s="127"/>
    </row>
    <row r="33" spans="1:4" x14ac:dyDescent="0.25">
      <c r="A33" s="127" t="s">
        <v>9307</v>
      </c>
      <c r="B33" s="128" cm="1">
        <f t="array" ref="B33">IF(ROW() &lt; ROW(INDEX(tillage[experiment_ID],ROWS(tillage[experiment_ID]))), COUNTIF(INDEX(tillage[experiment_ID],1):tillage[[#This Row],[experiment_ID]],tillage[[#This Row],[experiment_ID]]), "")</f>
        <v>1</v>
      </c>
      <c r="C33" s="127"/>
      <c r="D33" s="127"/>
    </row>
    <row r="34" spans="1:4" x14ac:dyDescent="0.25">
      <c r="A34" s="127" t="s">
        <v>9308</v>
      </c>
      <c r="B34" s="128" cm="1">
        <f t="array" ref="B34">IF(ROW() &lt; ROW(INDEX(tillage[experiment_ID],ROWS(tillage[experiment_ID]))), COUNTIF(INDEX(tillage[experiment_ID],1):tillage[[#This Row],[experiment_ID]],tillage[[#This Row],[experiment_ID]]), "")</f>
        <v>1</v>
      </c>
      <c r="C34" s="127"/>
      <c r="D34" s="127"/>
    </row>
    <row r="35" spans="1:4" x14ac:dyDescent="0.25">
      <c r="A35" s="127" t="s">
        <v>9309</v>
      </c>
      <c r="B35" s="128" cm="1">
        <f t="array" ref="B35">IF(ROW() &lt; ROW(INDEX(tillage[experiment_ID],ROWS(tillage[experiment_ID]))), COUNTIF(INDEX(tillage[experiment_ID],1):tillage[[#This Row],[experiment_ID]],tillage[[#This Row],[experiment_ID]]), "")</f>
        <v>1</v>
      </c>
      <c r="C35" s="127"/>
      <c r="D35" s="127"/>
    </row>
    <row r="36" spans="1:4" x14ac:dyDescent="0.25">
      <c r="A36" s="127" t="s">
        <v>9310</v>
      </c>
      <c r="B36" s="128" cm="1">
        <f t="array" ref="B36">IF(ROW() &lt; ROW(INDEX(tillage[experiment_ID],ROWS(tillage[experiment_ID]))), COUNTIF(INDEX(tillage[experiment_ID],1):tillage[[#This Row],[experiment_ID]],tillage[[#This Row],[experiment_ID]]), "")</f>
        <v>1</v>
      </c>
      <c r="C36" s="127"/>
      <c r="D36" s="127"/>
    </row>
    <row r="37" spans="1:4" x14ac:dyDescent="0.25">
      <c r="A37" s="127" t="s">
        <v>9311</v>
      </c>
      <c r="B37" s="128" cm="1">
        <f t="array" ref="B37">IF(ROW() &lt; ROW(INDEX(tillage[experiment_ID],ROWS(tillage[experiment_ID]))), COUNTIF(INDEX(tillage[experiment_ID],1):tillage[[#This Row],[experiment_ID]],tillage[[#This Row],[experiment_ID]]), "")</f>
        <v>1</v>
      </c>
      <c r="C37" s="127"/>
      <c r="D37" s="127"/>
    </row>
    <row r="38" spans="1:4" x14ac:dyDescent="0.25">
      <c r="A38" s="127" t="s">
        <v>9312</v>
      </c>
      <c r="B38" s="128" cm="1">
        <f t="array" ref="B38">IF(ROW() &lt; ROW(INDEX(tillage[experiment_ID],ROWS(tillage[experiment_ID]))), COUNTIF(INDEX(tillage[experiment_ID],1):tillage[[#This Row],[experiment_ID]],tillage[[#This Row],[experiment_ID]]), "")</f>
        <v>1</v>
      </c>
      <c r="C38" s="127"/>
      <c r="D38" s="127"/>
    </row>
    <row r="39" spans="1:4" x14ac:dyDescent="0.25">
      <c r="A39" s="127" t="s">
        <v>9313</v>
      </c>
      <c r="B39" s="128" cm="1">
        <f t="array" ref="B39">IF(ROW() &lt; ROW(INDEX(tillage[experiment_ID],ROWS(tillage[experiment_ID]))), COUNTIF(INDEX(tillage[experiment_ID],1):tillage[[#This Row],[experiment_ID]],tillage[[#This Row],[experiment_ID]]), "")</f>
        <v>1</v>
      </c>
      <c r="C39" s="127"/>
      <c r="D39" s="127"/>
    </row>
    <row r="40" spans="1:4" x14ac:dyDescent="0.25">
      <c r="A40" s="127" t="s">
        <v>9314</v>
      </c>
      <c r="B40" s="128" cm="1">
        <f t="array" ref="B40">IF(ROW() &lt; ROW(INDEX(tillage[experiment_ID],ROWS(tillage[experiment_ID]))), COUNTIF(INDEX(tillage[experiment_ID],1):tillage[[#This Row],[experiment_ID]],tillage[[#This Row],[experiment_ID]]), "")</f>
        <v>1</v>
      </c>
      <c r="C40" s="127"/>
      <c r="D40" s="127"/>
    </row>
    <row r="41" spans="1:4" x14ac:dyDescent="0.25">
      <c r="A41" s="127" t="s">
        <v>9411</v>
      </c>
      <c r="B41" s="128" cm="1">
        <f t="array" ref="B41">IF(ROW() &lt; ROW(INDEX(tillage[experiment_ID],ROWS(tillage[experiment_ID]))), COUNTIF(INDEX(tillage[experiment_ID],1):tillage[[#This Row],[experiment_ID]],tillage[[#This Row],[experiment_ID]]), "")</f>
        <v>1</v>
      </c>
      <c r="C41" s="127"/>
      <c r="D41" s="127" t="s">
        <v>8746</v>
      </c>
    </row>
    <row r="42" spans="1:4" x14ac:dyDescent="0.25">
      <c r="A42" s="127" t="s">
        <v>9412</v>
      </c>
      <c r="B42" s="128" cm="1">
        <f t="array" ref="B42">IF(ROW() &lt; ROW(INDEX(tillage[experiment_ID],ROWS(tillage[experiment_ID]))), COUNTIF(INDEX(tillage[experiment_ID],1):tillage[[#This Row],[experiment_ID]],tillage[[#This Row],[experiment_ID]]), "")</f>
        <v>1</v>
      </c>
      <c r="C42" s="127"/>
      <c r="D42" s="127" t="s">
        <v>8746</v>
      </c>
    </row>
    <row r="43" spans="1:4" x14ac:dyDescent="0.25">
      <c r="A43" s="127" t="s">
        <v>9413</v>
      </c>
      <c r="B43" s="128" cm="1">
        <f t="array" ref="B43">IF(ROW() &lt; ROW(INDEX(tillage[experiment_ID],ROWS(tillage[experiment_ID]))), COUNTIF(INDEX(tillage[experiment_ID],1):tillage[[#This Row],[experiment_ID]],tillage[[#This Row],[experiment_ID]]), "")</f>
        <v>1</v>
      </c>
      <c r="C43" s="127"/>
      <c r="D43" s="127" t="s">
        <v>8746</v>
      </c>
    </row>
    <row r="44" spans="1:4" x14ac:dyDescent="0.25">
      <c r="A44" s="127" t="s">
        <v>9414</v>
      </c>
      <c r="B44" s="128" cm="1">
        <f t="array" ref="B44">IF(ROW() &lt; ROW(INDEX(tillage[experiment_ID],ROWS(tillage[experiment_ID]))), COUNTIF(INDEX(tillage[experiment_ID],1):tillage[[#This Row],[experiment_ID]],tillage[[#This Row],[experiment_ID]]), "")</f>
        <v>1</v>
      </c>
      <c r="C44" s="127"/>
      <c r="D44" s="127" t="s">
        <v>8746</v>
      </c>
    </row>
    <row r="45" spans="1:4" x14ac:dyDescent="0.25">
      <c r="A45" s="127" t="s">
        <v>9415</v>
      </c>
      <c r="B45" s="128" cm="1">
        <f t="array" ref="B45">IF(ROW() &lt; ROW(INDEX(tillage[experiment_ID],ROWS(tillage[experiment_ID]))), COUNTIF(INDEX(tillage[experiment_ID],1):tillage[[#This Row],[experiment_ID]],tillage[[#This Row],[experiment_ID]]), "")</f>
        <v>1</v>
      </c>
      <c r="C45" s="127"/>
      <c r="D45" s="127" t="s">
        <v>8746</v>
      </c>
    </row>
    <row r="46" spans="1:4" x14ac:dyDescent="0.25">
      <c r="A46" s="127" t="s">
        <v>9416</v>
      </c>
      <c r="B46" s="128" cm="1">
        <f t="array" ref="B46">IF(ROW() &lt; ROW(INDEX(tillage[experiment_ID],ROWS(tillage[experiment_ID]))), COUNTIF(INDEX(tillage[experiment_ID],1):tillage[[#This Row],[experiment_ID]],tillage[[#This Row],[experiment_ID]]), "")</f>
        <v>1</v>
      </c>
      <c r="C46" s="127"/>
      <c r="D46" s="127" t="s">
        <v>8746</v>
      </c>
    </row>
    <row r="47" spans="1:4" x14ac:dyDescent="0.25">
      <c r="A47" s="127" t="s">
        <v>9417</v>
      </c>
      <c r="B47" s="128" cm="1">
        <f t="array" ref="B47">IF(ROW() &lt; ROW(INDEX(tillage[experiment_ID],ROWS(tillage[experiment_ID]))), COUNTIF(INDEX(tillage[experiment_ID],1):tillage[[#This Row],[experiment_ID]],tillage[[#This Row],[experiment_ID]]), "")</f>
        <v>1</v>
      </c>
      <c r="C47" s="127"/>
      <c r="D47" s="127" t="s">
        <v>8746</v>
      </c>
    </row>
    <row r="48" spans="1:4" x14ac:dyDescent="0.25">
      <c r="A48" s="127" t="s">
        <v>9418</v>
      </c>
      <c r="B48" s="128" cm="1">
        <f t="array" ref="B48">IF(ROW() &lt; ROW(INDEX(tillage[experiment_ID],ROWS(tillage[experiment_ID]))), COUNTIF(INDEX(tillage[experiment_ID],1):tillage[[#This Row],[experiment_ID]],tillage[[#This Row],[experiment_ID]]), "")</f>
        <v>1</v>
      </c>
      <c r="C48" s="127"/>
      <c r="D48" s="127" t="s">
        <v>8746</v>
      </c>
    </row>
    <row r="49" spans="1:4" x14ac:dyDescent="0.25">
      <c r="A49" s="127" t="s">
        <v>9419</v>
      </c>
      <c r="B49" s="128" cm="1">
        <f t="array" ref="B49">IF(ROW() &lt; ROW(INDEX(tillage[experiment_ID],ROWS(tillage[experiment_ID]))), COUNTIF(INDEX(tillage[experiment_ID],1):tillage[[#This Row],[experiment_ID]],tillage[[#This Row],[experiment_ID]]), "")</f>
        <v>1</v>
      </c>
      <c r="C49" s="127"/>
      <c r="D49" s="127" t="s">
        <v>8746</v>
      </c>
    </row>
    <row r="50" spans="1:4" x14ac:dyDescent="0.25">
      <c r="A50" s="127" t="s">
        <v>9420</v>
      </c>
      <c r="B50" s="128" cm="1">
        <f t="array" ref="B50">IF(ROW() &lt; ROW(INDEX(tillage[experiment_ID],ROWS(tillage[experiment_ID]))), COUNTIF(INDEX(tillage[experiment_ID],1):tillage[[#This Row],[experiment_ID]],tillage[[#This Row],[experiment_ID]]), "")</f>
        <v>1</v>
      </c>
      <c r="C50" s="127"/>
      <c r="D50" s="127" t="s">
        <v>8746</v>
      </c>
    </row>
    <row r="51" spans="1:4" x14ac:dyDescent="0.25">
      <c r="A51" s="127" t="s">
        <v>9421</v>
      </c>
      <c r="B51" s="128" cm="1">
        <f t="array" ref="B51">IF(ROW() &lt; ROW(INDEX(tillage[experiment_ID],ROWS(tillage[experiment_ID]))), COUNTIF(INDEX(tillage[experiment_ID],1):tillage[[#This Row],[experiment_ID]],tillage[[#This Row],[experiment_ID]]), "")</f>
        <v>1</v>
      </c>
      <c r="C51" s="127"/>
      <c r="D51" s="127" t="s">
        <v>8746</v>
      </c>
    </row>
    <row r="52" spans="1:4" x14ac:dyDescent="0.25">
      <c r="A52" s="127" t="s">
        <v>9422</v>
      </c>
      <c r="B52" s="128" cm="1">
        <f t="array" ref="B52">IF(ROW() &lt; ROW(INDEX(tillage[experiment_ID],ROWS(tillage[experiment_ID]))), COUNTIF(INDEX(tillage[experiment_ID],1):tillage[[#This Row],[experiment_ID]],tillage[[#This Row],[experiment_ID]]), "")</f>
        <v>1</v>
      </c>
      <c r="C52" s="127"/>
      <c r="D52" s="127" t="s">
        <v>8746</v>
      </c>
    </row>
    <row r="53" spans="1:4" x14ac:dyDescent="0.25">
      <c r="A53" s="127" t="s">
        <v>9423</v>
      </c>
      <c r="B53" s="128" cm="1">
        <f t="array" ref="B53">IF(ROW() &lt; ROW(INDEX(tillage[experiment_ID],ROWS(tillage[experiment_ID]))), COUNTIF(INDEX(tillage[experiment_ID],1):tillage[[#This Row],[experiment_ID]],tillage[[#This Row],[experiment_ID]]), "")</f>
        <v>1</v>
      </c>
      <c r="C53" s="127"/>
      <c r="D53" s="127" t="s">
        <v>8746</v>
      </c>
    </row>
    <row r="54" spans="1:4" x14ac:dyDescent="0.25">
      <c r="A54" s="127" t="s">
        <v>9424</v>
      </c>
      <c r="B54" s="128" cm="1">
        <f t="array" ref="B54">IF(ROW() &lt; ROW(INDEX(tillage[experiment_ID],ROWS(tillage[experiment_ID]))), COUNTIF(INDEX(tillage[experiment_ID],1):tillage[[#This Row],[experiment_ID]],tillage[[#This Row],[experiment_ID]]), "")</f>
        <v>1</v>
      </c>
      <c r="C54" s="127"/>
      <c r="D54" s="127" t="s">
        <v>8746</v>
      </c>
    </row>
    <row r="55" spans="1:4" x14ac:dyDescent="0.25">
      <c r="A55" s="127"/>
      <c r="B55" s="128" t="str" cm="1">
        <f t="array" ref="B55">IF(ROW() &lt; ROW(INDEX(tillage[experiment_ID],ROWS(tillage[experiment_ID]))), COUNTIF(INDEX(tillage[experiment_ID],1):tillage[[#This Row],[experiment_ID]],tillage[[#This Row],[experiment_ID]]), "")</f>
        <v/>
      </c>
      <c r="C55" s="127"/>
      <c r="D55" s="127"/>
    </row>
    <row r="56" spans="1:4" x14ac:dyDescent="0.25">
      <c r="A56" s="127"/>
      <c r="B56" s="128" t="str" cm="1">
        <f t="array" ref="B56">IF(ROW() &lt; ROW(INDEX(tillage[experiment_ID],ROWS(tillage[experiment_ID]))), COUNTIF(INDEX(tillage[experiment_ID],1):tillage[[#This Row],[experiment_ID]],tillage[[#This Row],[experiment_ID]]), "")</f>
        <v/>
      </c>
      <c r="C56" s="127"/>
      <c r="D56" s="127"/>
    </row>
  </sheetData>
  <mergeCells count="1">
    <mergeCell ref="A1:H1"/>
  </mergeCells>
  <phoneticPr fontId="23" type="noConversion"/>
  <dataValidations count="2">
    <dataValidation type="list" allowBlank="1" showInputMessage="1" showErrorMessage="1" sqref="A5:A55" xr:uid="{E43E2678-ED7F-4D76-93EB-84FE93CF2104}">
      <formula1>ddl_experiments</formula1>
    </dataValidation>
    <dataValidation allowBlank="1" showDropDown="1" showInputMessage="1" showErrorMessage="1" sqref="B5:D55"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1"/>
  <sheetViews>
    <sheetView zoomScaleNormal="100" workbookViewId="0">
      <pane ySplit="4" topLeftCell="A67" activePane="bottomLeft" state="frozen"/>
      <selection activeCell="D8" sqref="D8"/>
      <selection pane="bottomLeft" activeCell="E97" sqref="E97"/>
    </sheetView>
  </sheetViews>
  <sheetFormatPr defaultColWidth="8.85546875"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98" t="s">
        <v>6586</v>
      </c>
      <c r="B1" s="198"/>
      <c r="C1" s="198"/>
      <c r="D1" s="198"/>
      <c r="E1" s="198"/>
      <c r="F1" s="198"/>
      <c r="G1" s="198"/>
      <c r="H1" s="198"/>
    </row>
    <row r="2" spans="1:19" ht="28.5" customHeight="1" x14ac:dyDescent="0.25">
      <c r="A2" s="30"/>
      <c r="B2" s="30"/>
    </row>
    <row r="3" spans="1:19" s="81"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25">
      <c r="A5" s="127" t="s">
        <v>9279</v>
      </c>
      <c r="B5" s="128">
        <v>1</v>
      </c>
      <c r="C5" s="127" t="s">
        <v>8676</v>
      </c>
      <c r="D5" s="21"/>
      <c r="E5" s="127"/>
      <c r="F5" s="106">
        <v>40</v>
      </c>
      <c r="G5" s="127" t="s">
        <v>8679</v>
      </c>
    </row>
    <row r="6" spans="1:19" x14ac:dyDescent="0.25">
      <c r="A6" s="127" t="s">
        <v>9279</v>
      </c>
      <c r="B6" s="128">
        <v>1</v>
      </c>
      <c r="C6" s="127" t="s">
        <v>8677</v>
      </c>
      <c r="D6" s="21"/>
      <c r="E6" s="127"/>
      <c r="F6" s="106">
        <v>40</v>
      </c>
      <c r="G6" s="127" t="s">
        <v>8678</v>
      </c>
    </row>
    <row r="7" spans="1:19" x14ac:dyDescent="0.25">
      <c r="A7" s="127" t="s">
        <v>9280</v>
      </c>
      <c r="B7" s="128">
        <v>1</v>
      </c>
      <c r="C7" s="127" t="s">
        <v>8676</v>
      </c>
      <c r="D7" s="21"/>
      <c r="E7" s="127"/>
      <c r="F7" s="106">
        <v>40</v>
      </c>
      <c r="G7" s="127" t="s">
        <v>8679</v>
      </c>
    </row>
    <row r="8" spans="1:19" x14ac:dyDescent="0.25">
      <c r="A8" s="127" t="s">
        <v>9280</v>
      </c>
      <c r="B8" s="128">
        <v>1</v>
      </c>
      <c r="C8" s="127" t="s">
        <v>8677</v>
      </c>
      <c r="D8" s="21"/>
      <c r="E8" s="127"/>
      <c r="F8" s="106">
        <v>40</v>
      </c>
      <c r="G8" s="127" t="s">
        <v>8678</v>
      </c>
    </row>
    <row r="9" spans="1:19" x14ac:dyDescent="0.25">
      <c r="A9" s="127" t="s">
        <v>9281</v>
      </c>
      <c r="B9" s="128">
        <v>1</v>
      </c>
      <c r="C9" s="127" t="s">
        <v>8676</v>
      </c>
      <c r="D9" s="21"/>
      <c r="E9" s="127"/>
      <c r="F9" s="106">
        <v>40</v>
      </c>
      <c r="G9" s="127" t="s">
        <v>8679</v>
      </c>
    </row>
    <row r="10" spans="1:19" x14ac:dyDescent="0.25">
      <c r="A10" s="127" t="s">
        <v>9281</v>
      </c>
      <c r="B10" s="128">
        <v>1</v>
      </c>
      <c r="C10" s="127" t="s">
        <v>8677</v>
      </c>
      <c r="D10" s="21"/>
      <c r="E10" s="127"/>
      <c r="F10" s="106">
        <v>40</v>
      </c>
      <c r="G10" s="127" t="s">
        <v>8678</v>
      </c>
    </row>
    <row r="11" spans="1:19" x14ac:dyDescent="0.25">
      <c r="A11" s="127" t="s">
        <v>9282</v>
      </c>
      <c r="B11" s="128">
        <v>1</v>
      </c>
      <c r="C11" s="127" t="s">
        <v>8676</v>
      </c>
      <c r="D11" s="21"/>
      <c r="E11" s="127"/>
      <c r="F11" s="106">
        <v>40</v>
      </c>
      <c r="G11" s="127" t="s">
        <v>8679</v>
      </c>
    </row>
    <row r="12" spans="1:19" x14ac:dyDescent="0.25">
      <c r="A12" s="127" t="s">
        <v>9282</v>
      </c>
      <c r="B12" s="128">
        <v>1</v>
      </c>
      <c r="C12" s="127" t="s">
        <v>8677</v>
      </c>
      <c r="D12" s="21"/>
      <c r="E12" s="127"/>
      <c r="F12" s="106">
        <v>40</v>
      </c>
      <c r="G12" s="127" t="s">
        <v>8678</v>
      </c>
    </row>
    <row r="13" spans="1:19" x14ac:dyDescent="0.25">
      <c r="A13" s="127" t="s">
        <v>9283</v>
      </c>
      <c r="B13" s="128">
        <v>1</v>
      </c>
      <c r="C13" s="127" t="s">
        <v>8676</v>
      </c>
      <c r="D13" s="21"/>
      <c r="E13" s="127"/>
      <c r="F13" s="106">
        <v>40</v>
      </c>
      <c r="G13" s="127" t="s">
        <v>8679</v>
      </c>
    </row>
    <row r="14" spans="1:19" x14ac:dyDescent="0.25">
      <c r="A14" s="127" t="s">
        <v>9283</v>
      </c>
      <c r="B14" s="128">
        <v>1</v>
      </c>
      <c r="C14" s="127" t="s">
        <v>8677</v>
      </c>
      <c r="D14" s="21"/>
      <c r="E14" s="127"/>
      <c r="F14" s="106">
        <v>40</v>
      </c>
      <c r="G14" s="127" t="s">
        <v>8678</v>
      </c>
    </row>
    <row r="15" spans="1:19" x14ac:dyDescent="0.25">
      <c r="A15" s="127" t="s">
        <v>9284</v>
      </c>
      <c r="B15" s="128">
        <v>1</v>
      </c>
      <c r="C15" s="127" t="s">
        <v>8676</v>
      </c>
      <c r="D15" s="21"/>
      <c r="E15" s="127"/>
      <c r="F15" s="106">
        <v>40</v>
      </c>
      <c r="G15" s="127" t="s">
        <v>8679</v>
      </c>
    </row>
    <row r="16" spans="1:19" x14ac:dyDescent="0.25">
      <c r="A16" s="127" t="s">
        <v>9284</v>
      </c>
      <c r="B16" s="128">
        <v>1</v>
      </c>
      <c r="C16" s="127" t="s">
        <v>8677</v>
      </c>
      <c r="D16" s="21"/>
      <c r="E16" s="127"/>
      <c r="F16" s="106">
        <v>40</v>
      </c>
      <c r="G16" s="127" t="s">
        <v>8678</v>
      </c>
    </row>
    <row r="17" spans="1:7" x14ac:dyDescent="0.25">
      <c r="A17" s="127" t="s">
        <v>9285</v>
      </c>
      <c r="B17" s="128">
        <v>1</v>
      </c>
      <c r="C17" s="127" t="s">
        <v>8676</v>
      </c>
      <c r="D17" s="21"/>
      <c r="E17" s="127"/>
      <c r="F17" s="106">
        <v>40</v>
      </c>
      <c r="G17" s="127" t="s">
        <v>8679</v>
      </c>
    </row>
    <row r="18" spans="1:7" x14ac:dyDescent="0.25">
      <c r="A18" s="127" t="s">
        <v>9285</v>
      </c>
      <c r="B18" s="128">
        <v>1</v>
      </c>
      <c r="C18" s="127" t="s">
        <v>8677</v>
      </c>
      <c r="D18" s="21"/>
      <c r="E18" s="127"/>
      <c r="F18" s="106">
        <v>40</v>
      </c>
      <c r="G18" s="127" t="s">
        <v>8678</v>
      </c>
    </row>
    <row r="19" spans="1:7" x14ac:dyDescent="0.25">
      <c r="A19" s="127" t="s">
        <v>9286</v>
      </c>
      <c r="B19" s="128">
        <v>1</v>
      </c>
      <c r="C19" s="127" t="s">
        <v>8676</v>
      </c>
      <c r="D19" s="21"/>
      <c r="E19" s="127"/>
      <c r="F19" s="106">
        <v>40</v>
      </c>
      <c r="G19" s="127" t="s">
        <v>8679</v>
      </c>
    </row>
    <row r="20" spans="1:7" x14ac:dyDescent="0.25">
      <c r="A20" s="127" t="s">
        <v>9286</v>
      </c>
      <c r="B20" s="128">
        <v>1</v>
      </c>
      <c r="C20" s="127" t="s">
        <v>8677</v>
      </c>
      <c r="D20" s="21"/>
      <c r="E20" s="127"/>
      <c r="F20" s="106">
        <v>40</v>
      </c>
      <c r="G20" s="127" t="s">
        <v>8678</v>
      </c>
    </row>
    <row r="21" spans="1:7" x14ac:dyDescent="0.25">
      <c r="A21" s="127" t="s">
        <v>9287</v>
      </c>
      <c r="B21" s="128">
        <v>1</v>
      </c>
      <c r="C21" s="127" t="s">
        <v>8676</v>
      </c>
      <c r="D21" s="21"/>
      <c r="E21" s="127"/>
      <c r="F21" s="106">
        <v>40</v>
      </c>
      <c r="G21" s="127" t="s">
        <v>8679</v>
      </c>
    </row>
    <row r="22" spans="1:7" x14ac:dyDescent="0.25">
      <c r="A22" s="127" t="s">
        <v>9287</v>
      </c>
      <c r="B22" s="128">
        <v>1</v>
      </c>
      <c r="C22" s="127" t="s">
        <v>8677</v>
      </c>
      <c r="D22" s="21"/>
      <c r="E22" s="127"/>
      <c r="F22" s="106">
        <v>40</v>
      </c>
      <c r="G22" s="127" t="s">
        <v>8678</v>
      </c>
    </row>
    <row r="23" spans="1:7" x14ac:dyDescent="0.25">
      <c r="A23" s="127" t="s">
        <v>9288</v>
      </c>
      <c r="B23" s="128">
        <v>1</v>
      </c>
      <c r="C23" s="127" t="s">
        <v>8676</v>
      </c>
      <c r="D23" s="21"/>
      <c r="E23" s="127"/>
      <c r="F23" s="106">
        <v>40</v>
      </c>
      <c r="G23" s="127" t="s">
        <v>8679</v>
      </c>
    </row>
    <row r="24" spans="1:7" x14ac:dyDescent="0.25">
      <c r="A24" s="127" t="s">
        <v>9288</v>
      </c>
      <c r="B24" s="128">
        <v>1</v>
      </c>
      <c r="C24" s="127" t="s">
        <v>8677</v>
      </c>
      <c r="D24" s="21"/>
      <c r="E24" s="127"/>
      <c r="F24" s="106">
        <v>40</v>
      </c>
      <c r="G24" s="127" t="s">
        <v>8678</v>
      </c>
    </row>
    <row r="25" spans="1:7" x14ac:dyDescent="0.25">
      <c r="A25" s="127" t="s">
        <v>9289</v>
      </c>
      <c r="B25" s="128">
        <v>1</v>
      </c>
      <c r="C25" s="127" t="s">
        <v>8676</v>
      </c>
      <c r="D25" s="21"/>
      <c r="E25" s="127"/>
      <c r="F25" s="106">
        <v>40</v>
      </c>
      <c r="G25" s="127" t="s">
        <v>8679</v>
      </c>
    </row>
    <row r="26" spans="1:7" x14ac:dyDescent="0.25">
      <c r="A26" s="127" t="s">
        <v>9289</v>
      </c>
      <c r="B26" s="128">
        <v>1</v>
      </c>
      <c r="C26" s="127" t="s">
        <v>8677</v>
      </c>
      <c r="D26" s="21"/>
      <c r="E26" s="127"/>
      <c r="F26" s="106">
        <v>40</v>
      </c>
      <c r="G26" s="127" t="s">
        <v>8678</v>
      </c>
    </row>
    <row r="27" spans="1:7" x14ac:dyDescent="0.25">
      <c r="A27" s="127" t="s">
        <v>9290</v>
      </c>
      <c r="B27" s="128">
        <v>1</v>
      </c>
      <c r="C27" s="127" t="s">
        <v>8676</v>
      </c>
      <c r="D27" s="21"/>
      <c r="E27" s="127"/>
      <c r="F27" s="106">
        <v>40</v>
      </c>
      <c r="G27" s="127" t="s">
        <v>8679</v>
      </c>
    </row>
    <row r="28" spans="1:7" x14ac:dyDescent="0.25">
      <c r="A28" s="127" t="s">
        <v>9290</v>
      </c>
      <c r="B28" s="128">
        <v>1</v>
      </c>
      <c r="C28" s="127" t="s">
        <v>8677</v>
      </c>
      <c r="D28" s="21"/>
      <c r="E28" s="127"/>
      <c r="F28" s="106">
        <v>40</v>
      </c>
      <c r="G28" s="127" t="s">
        <v>8678</v>
      </c>
    </row>
    <row r="29" spans="1:7" x14ac:dyDescent="0.25">
      <c r="A29" s="127" t="s">
        <v>9291</v>
      </c>
      <c r="B29" s="128">
        <v>1</v>
      </c>
      <c r="C29" s="127" t="s">
        <v>8676</v>
      </c>
      <c r="D29" s="21"/>
      <c r="E29" s="127"/>
      <c r="F29" s="106">
        <v>40</v>
      </c>
      <c r="G29" s="127" t="s">
        <v>8679</v>
      </c>
    </row>
    <row r="30" spans="1:7" x14ac:dyDescent="0.25">
      <c r="A30" s="127" t="s">
        <v>9291</v>
      </c>
      <c r="B30" s="128">
        <v>1</v>
      </c>
      <c r="C30" s="127" t="s">
        <v>8677</v>
      </c>
      <c r="D30" s="21"/>
      <c r="E30" s="127"/>
      <c r="F30" s="106">
        <v>40</v>
      </c>
      <c r="G30" s="127" t="s">
        <v>8678</v>
      </c>
    </row>
    <row r="31" spans="1:7" x14ac:dyDescent="0.25">
      <c r="A31" s="127" t="s">
        <v>9292</v>
      </c>
      <c r="B31" s="128">
        <v>1</v>
      </c>
      <c r="C31" s="127" t="s">
        <v>8676</v>
      </c>
      <c r="D31" s="21"/>
      <c r="E31" s="127"/>
      <c r="F31" s="106">
        <v>40</v>
      </c>
      <c r="G31" s="127" t="s">
        <v>8679</v>
      </c>
    </row>
    <row r="32" spans="1:7" x14ac:dyDescent="0.25">
      <c r="A32" s="127" t="s">
        <v>9292</v>
      </c>
      <c r="B32" s="128">
        <v>1</v>
      </c>
      <c r="C32" s="127" t="s">
        <v>8677</v>
      </c>
      <c r="D32" s="21"/>
      <c r="E32" s="127"/>
      <c r="F32" s="106">
        <v>40</v>
      </c>
      <c r="G32" s="127" t="s">
        <v>8678</v>
      </c>
    </row>
    <row r="33" spans="1:7" x14ac:dyDescent="0.25">
      <c r="A33" s="127" t="s">
        <v>9293</v>
      </c>
      <c r="B33" s="128">
        <v>1</v>
      </c>
      <c r="C33" s="127" t="s">
        <v>8676</v>
      </c>
      <c r="D33" s="21"/>
      <c r="E33" s="127"/>
      <c r="F33" s="106">
        <v>40</v>
      </c>
      <c r="G33" s="127" t="s">
        <v>8679</v>
      </c>
    </row>
    <row r="34" spans="1:7" x14ac:dyDescent="0.25">
      <c r="A34" s="127" t="s">
        <v>9293</v>
      </c>
      <c r="B34" s="128">
        <v>1</v>
      </c>
      <c r="C34" s="127" t="s">
        <v>8677</v>
      </c>
      <c r="D34" s="21"/>
      <c r="E34" s="127"/>
      <c r="F34" s="106">
        <v>40</v>
      </c>
      <c r="G34" s="127" t="s">
        <v>8678</v>
      </c>
    </row>
    <row r="35" spans="1:7" x14ac:dyDescent="0.25">
      <c r="A35" s="127" t="s">
        <v>9294</v>
      </c>
      <c r="B35" s="128">
        <v>1</v>
      </c>
      <c r="C35" s="127" t="s">
        <v>8676</v>
      </c>
      <c r="D35" s="21"/>
      <c r="E35" s="127"/>
      <c r="F35" s="106">
        <v>40</v>
      </c>
      <c r="G35" s="127" t="s">
        <v>8679</v>
      </c>
    </row>
    <row r="36" spans="1:7" x14ac:dyDescent="0.25">
      <c r="A36" s="127" t="s">
        <v>9294</v>
      </c>
      <c r="B36" s="128">
        <v>1</v>
      </c>
      <c r="C36" s="127" t="s">
        <v>8677</v>
      </c>
      <c r="D36" s="21"/>
      <c r="E36" s="127"/>
      <c r="F36" s="106">
        <v>40</v>
      </c>
      <c r="G36" s="127" t="s">
        <v>8678</v>
      </c>
    </row>
    <row r="37" spans="1:7" x14ac:dyDescent="0.25">
      <c r="A37" s="127" t="s">
        <v>9295</v>
      </c>
      <c r="B37" s="128">
        <v>1</v>
      </c>
      <c r="C37" s="127" t="s">
        <v>8676</v>
      </c>
      <c r="D37" s="21"/>
      <c r="E37" s="127"/>
      <c r="F37" s="106">
        <v>40</v>
      </c>
      <c r="G37" s="127" t="s">
        <v>8679</v>
      </c>
    </row>
    <row r="38" spans="1:7" x14ac:dyDescent="0.25">
      <c r="A38" s="127" t="s">
        <v>9295</v>
      </c>
      <c r="B38" s="128">
        <v>1</v>
      </c>
      <c r="C38" s="127" t="s">
        <v>8677</v>
      </c>
      <c r="D38" s="21"/>
      <c r="E38" s="127"/>
      <c r="F38" s="106">
        <v>40</v>
      </c>
      <c r="G38" s="127" t="s">
        <v>8678</v>
      </c>
    </row>
    <row r="39" spans="1:7" x14ac:dyDescent="0.25">
      <c r="A39" s="127" t="s">
        <v>9296</v>
      </c>
      <c r="B39" s="128">
        <v>1</v>
      </c>
      <c r="C39" s="127" t="s">
        <v>8676</v>
      </c>
      <c r="D39" s="21"/>
      <c r="E39" s="127"/>
      <c r="F39" s="106">
        <v>40</v>
      </c>
      <c r="G39" s="127" t="s">
        <v>8679</v>
      </c>
    </row>
    <row r="40" spans="1:7" x14ac:dyDescent="0.25">
      <c r="A40" s="127" t="s">
        <v>9296</v>
      </c>
      <c r="B40" s="128">
        <v>1</v>
      </c>
      <c r="C40" s="127" t="s">
        <v>8677</v>
      </c>
      <c r="D40" s="21"/>
      <c r="E40" s="127"/>
      <c r="F40" s="106">
        <v>40</v>
      </c>
      <c r="G40" s="127" t="s">
        <v>8678</v>
      </c>
    </row>
    <row r="41" spans="1:7" x14ac:dyDescent="0.25">
      <c r="A41" s="127" t="s">
        <v>9297</v>
      </c>
      <c r="B41" s="128">
        <v>1</v>
      </c>
      <c r="C41" s="127" t="s">
        <v>8676</v>
      </c>
      <c r="D41" s="21"/>
      <c r="E41" s="127"/>
      <c r="F41" s="106">
        <v>40</v>
      </c>
      <c r="G41" s="127" t="s">
        <v>8679</v>
      </c>
    </row>
    <row r="42" spans="1:7" x14ac:dyDescent="0.25">
      <c r="A42" s="127" t="s">
        <v>9297</v>
      </c>
      <c r="B42" s="128">
        <v>1</v>
      </c>
      <c r="C42" s="127" t="s">
        <v>8677</v>
      </c>
      <c r="D42" s="21"/>
      <c r="E42" s="127"/>
      <c r="F42" s="106">
        <v>40</v>
      </c>
      <c r="G42" s="127" t="s">
        <v>8678</v>
      </c>
    </row>
    <row r="43" spans="1:7" x14ac:dyDescent="0.25">
      <c r="A43" s="127" t="s">
        <v>9298</v>
      </c>
      <c r="B43" s="128">
        <v>1</v>
      </c>
      <c r="C43" s="127" t="s">
        <v>8676</v>
      </c>
      <c r="D43" s="21"/>
      <c r="E43" s="127"/>
      <c r="F43" s="106">
        <v>40</v>
      </c>
      <c r="G43" s="127" t="s">
        <v>8679</v>
      </c>
    </row>
    <row r="44" spans="1:7" x14ac:dyDescent="0.25">
      <c r="A44" s="127" t="s">
        <v>9298</v>
      </c>
      <c r="B44" s="128">
        <v>1</v>
      </c>
      <c r="C44" s="127" t="s">
        <v>8677</v>
      </c>
      <c r="D44" s="21"/>
      <c r="E44" s="127"/>
      <c r="F44" s="106">
        <v>40</v>
      </c>
      <c r="G44" s="127" t="s">
        <v>8678</v>
      </c>
    </row>
    <row r="45" spans="1:7" x14ac:dyDescent="0.25">
      <c r="A45" s="127" t="s">
        <v>9299</v>
      </c>
      <c r="B45" s="128">
        <v>1</v>
      </c>
      <c r="C45" s="127" t="s">
        <v>8676</v>
      </c>
      <c r="D45" s="21"/>
      <c r="E45" s="127"/>
      <c r="F45" s="106">
        <v>40</v>
      </c>
      <c r="G45" s="127" t="s">
        <v>8679</v>
      </c>
    </row>
    <row r="46" spans="1:7" x14ac:dyDescent="0.25">
      <c r="A46" s="127" t="s">
        <v>9299</v>
      </c>
      <c r="B46" s="128">
        <v>1</v>
      </c>
      <c r="C46" s="127" t="s">
        <v>8677</v>
      </c>
      <c r="D46" s="21"/>
      <c r="E46" s="127"/>
      <c r="F46" s="106">
        <v>40</v>
      </c>
      <c r="G46" s="127" t="s">
        <v>8678</v>
      </c>
    </row>
    <row r="47" spans="1:7" x14ac:dyDescent="0.25">
      <c r="A47" s="127" t="s">
        <v>9300</v>
      </c>
      <c r="B47" s="128">
        <v>1</v>
      </c>
      <c r="C47" s="127" t="s">
        <v>8676</v>
      </c>
      <c r="D47" s="21"/>
      <c r="E47" s="127"/>
      <c r="F47" s="106">
        <v>40</v>
      </c>
      <c r="G47" s="127" t="s">
        <v>8679</v>
      </c>
    </row>
    <row r="48" spans="1:7" x14ac:dyDescent="0.25">
      <c r="A48" s="127" t="s">
        <v>9300</v>
      </c>
      <c r="B48" s="128">
        <v>1</v>
      </c>
      <c r="C48" s="127" t="s">
        <v>8677</v>
      </c>
      <c r="D48" s="21"/>
      <c r="E48" s="127"/>
      <c r="F48" s="106">
        <v>40</v>
      </c>
      <c r="G48" s="127" t="s">
        <v>8678</v>
      </c>
    </row>
    <row r="49" spans="1:7" x14ac:dyDescent="0.25">
      <c r="A49" s="127" t="s">
        <v>9301</v>
      </c>
      <c r="B49" s="128">
        <v>1</v>
      </c>
      <c r="C49" s="127" t="s">
        <v>8676</v>
      </c>
      <c r="D49" s="21"/>
      <c r="E49" s="127"/>
      <c r="F49" s="106">
        <v>40</v>
      </c>
      <c r="G49" s="127" t="s">
        <v>8679</v>
      </c>
    </row>
    <row r="50" spans="1:7" x14ac:dyDescent="0.25">
      <c r="A50" s="127" t="s">
        <v>9301</v>
      </c>
      <c r="B50" s="128">
        <v>1</v>
      </c>
      <c r="C50" s="127" t="s">
        <v>8677</v>
      </c>
      <c r="D50" s="21"/>
      <c r="E50" s="127"/>
      <c r="F50" s="106">
        <v>40</v>
      </c>
      <c r="G50" s="127" t="s">
        <v>8678</v>
      </c>
    </row>
    <row r="51" spans="1:7" x14ac:dyDescent="0.25">
      <c r="A51" s="127" t="s">
        <v>9302</v>
      </c>
      <c r="B51" s="128">
        <v>1</v>
      </c>
      <c r="C51" s="127" t="s">
        <v>8676</v>
      </c>
      <c r="D51" s="21"/>
      <c r="E51" s="127"/>
      <c r="F51" s="106">
        <v>40</v>
      </c>
      <c r="G51" s="127" t="s">
        <v>8679</v>
      </c>
    </row>
    <row r="52" spans="1:7" x14ac:dyDescent="0.25">
      <c r="A52" s="127" t="s">
        <v>9302</v>
      </c>
      <c r="B52" s="128">
        <v>1</v>
      </c>
      <c r="C52" s="127" t="s">
        <v>8677</v>
      </c>
      <c r="D52" s="21"/>
      <c r="E52" s="127"/>
      <c r="F52" s="106">
        <v>40</v>
      </c>
      <c r="G52" s="127" t="s">
        <v>8678</v>
      </c>
    </row>
    <row r="53" spans="1:7" x14ac:dyDescent="0.25">
      <c r="A53" s="127" t="s">
        <v>9303</v>
      </c>
      <c r="B53" s="128">
        <v>1</v>
      </c>
      <c r="C53" s="127" t="s">
        <v>8676</v>
      </c>
      <c r="D53" s="21"/>
      <c r="E53" s="127"/>
      <c r="F53" s="106">
        <v>40</v>
      </c>
      <c r="G53" s="127" t="s">
        <v>8679</v>
      </c>
    </row>
    <row r="54" spans="1:7" x14ac:dyDescent="0.25">
      <c r="A54" s="127" t="s">
        <v>9303</v>
      </c>
      <c r="B54" s="128">
        <v>1</v>
      </c>
      <c r="C54" s="127" t="s">
        <v>8677</v>
      </c>
      <c r="D54" s="21"/>
      <c r="E54" s="127"/>
      <c r="F54" s="106">
        <v>40</v>
      </c>
      <c r="G54" s="127" t="s">
        <v>8678</v>
      </c>
    </row>
    <row r="55" spans="1:7" x14ac:dyDescent="0.25">
      <c r="A55" s="127" t="s">
        <v>9304</v>
      </c>
      <c r="B55" s="128">
        <v>1</v>
      </c>
      <c r="C55" s="127" t="s">
        <v>8676</v>
      </c>
      <c r="D55" s="21"/>
      <c r="E55" s="127"/>
      <c r="F55" s="106">
        <v>40</v>
      </c>
      <c r="G55" s="127" t="s">
        <v>8679</v>
      </c>
    </row>
    <row r="56" spans="1:7" x14ac:dyDescent="0.25">
      <c r="A56" s="127" t="s">
        <v>9304</v>
      </c>
      <c r="B56" s="128">
        <v>1</v>
      </c>
      <c r="C56" s="127" t="s">
        <v>8677</v>
      </c>
      <c r="D56" s="21"/>
      <c r="E56" s="127"/>
      <c r="F56" s="106">
        <v>40</v>
      </c>
      <c r="G56" s="127" t="s">
        <v>8678</v>
      </c>
    </row>
    <row r="57" spans="1:7" x14ac:dyDescent="0.25">
      <c r="A57" s="127" t="s">
        <v>9305</v>
      </c>
      <c r="B57" s="128">
        <v>1</v>
      </c>
      <c r="C57" s="127" t="s">
        <v>8676</v>
      </c>
      <c r="D57" s="21"/>
      <c r="E57" s="127"/>
      <c r="F57" s="106">
        <v>40</v>
      </c>
      <c r="G57" s="127" t="s">
        <v>8679</v>
      </c>
    </row>
    <row r="58" spans="1:7" x14ac:dyDescent="0.25">
      <c r="A58" s="127" t="s">
        <v>9305</v>
      </c>
      <c r="B58" s="128">
        <v>1</v>
      </c>
      <c r="C58" s="127" t="s">
        <v>8677</v>
      </c>
      <c r="D58" s="21"/>
      <c r="E58" s="127"/>
      <c r="F58" s="106">
        <v>40</v>
      </c>
      <c r="G58" s="127" t="s">
        <v>8678</v>
      </c>
    </row>
    <row r="59" spans="1:7" x14ac:dyDescent="0.25">
      <c r="A59" s="127" t="s">
        <v>9306</v>
      </c>
      <c r="B59" s="128">
        <v>1</v>
      </c>
      <c r="C59" s="127" t="s">
        <v>8676</v>
      </c>
      <c r="D59" s="21"/>
      <c r="E59" s="127"/>
      <c r="F59" s="106">
        <v>40</v>
      </c>
      <c r="G59" s="127" t="s">
        <v>8679</v>
      </c>
    </row>
    <row r="60" spans="1:7" x14ac:dyDescent="0.25">
      <c r="A60" s="127" t="s">
        <v>9306</v>
      </c>
      <c r="B60" s="128">
        <v>1</v>
      </c>
      <c r="C60" s="127" t="s">
        <v>8677</v>
      </c>
      <c r="D60" s="21"/>
      <c r="E60" s="127"/>
      <c r="F60" s="106">
        <v>40</v>
      </c>
      <c r="G60" s="127" t="s">
        <v>8678</v>
      </c>
    </row>
    <row r="61" spans="1:7" x14ac:dyDescent="0.25">
      <c r="A61" s="127" t="s">
        <v>9307</v>
      </c>
      <c r="B61" s="128">
        <v>1</v>
      </c>
      <c r="C61" s="127" t="s">
        <v>8676</v>
      </c>
      <c r="D61" s="21"/>
      <c r="E61" s="127"/>
      <c r="F61" s="106">
        <v>40</v>
      </c>
      <c r="G61" s="127" t="s">
        <v>8679</v>
      </c>
    </row>
    <row r="62" spans="1:7" x14ac:dyDescent="0.25">
      <c r="A62" s="127" t="s">
        <v>9307</v>
      </c>
      <c r="B62" s="128">
        <v>1</v>
      </c>
      <c r="C62" s="127" t="s">
        <v>8677</v>
      </c>
      <c r="D62" s="21"/>
      <c r="E62" s="127"/>
      <c r="F62" s="106">
        <v>40</v>
      </c>
      <c r="G62" s="127" t="s">
        <v>8678</v>
      </c>
    </row>
    <row r="63" spans="1:7" x14ac:dyDescent="0.25">
      <c r="A63" s="127" t="s">
        <v>9308</v>
      </c>
      <c r="B63" s="128">
        <v>1</v>
      </c>
      <c r="C63" s="127" t="s">
        <v>8676</v>
      </c>
      <c r="D63" s="21"/>
      <c r="E63" s="127"/>
      <c r="F63" s="106">
        <v>40</v>
      </c>
      <c r="G63" s="127" t="s">
        <v>8679</v>
      </c>
    </row>
    <row r="64" spans="1:7" x14ac:dyDescent="0.25">
      <c r="A64" s="127" t="s">
        <v>9308</v>
      </c>
      <c r="B64" s="128">
        <v>1</v>
      </c>
      <c r="C64" s="127" t="s">
        <v>8677</v>
      </c>
      <c r="D64" s="21"/>
      <c r="E64" s="127"/>
      <c r="F64" s="106">
        <v>40</v>
      </c>
      <c r="G64" s="127" t="s">
        <v>8678</v>
      </c>
    </row>
    <row r="65" spans="1:7" x14ac:dyDescent="0.25">
      <c r="A65" s="127" t="s">
        <v>9309</v>
      </c>
      <c r="B65" s="128">
        <v>1</v>
      </c>
      <c r="C65" s="127" t="s">
        <v>8676</v>
      </c>
      <c r="D65" s="21"/>
      <c r="E65" s="127"/>
      <c r="F65" s="106">
        <v>40</v>
      </c>
      <c r="G65" s="127" t="s">
        <v>8679</v>
      </c>
    </row>
    <row r="66" spans="1:7" x14ac:dyDescent="0.25">
      <c r="A66" s="127" t="s">
        <v>9309</v>
      </c>
      <c r="B66" s="128">
        <v>1</v>
      </c>
      <c r="C66" s="127" t="s">
        <v>8677</v>
      </c>
      <c r="D66" s="21"/>
      <c r="E66" s="127"/>
      <c r="F66" s="106">
        <v>40</v>
      </c>
      <c r="G66" s="127" t="s">
        <v>8678</v>
      </c>
    </row>
    <row r="67" spans="1:7" x14ac:dyDescent="0.25">
      <c r="A67" s="127" t="s">
        <v>9310</v>
      </c>
      <c r="B67" s="128">
        <v>1</v>
      </c>
      <c r="C67" s="127" t="s">
        <v>8676</v>
      </c>
      <c r="D67" s="21"/>
      <c r="E67" s="127"/>
      <c r="F67" s="106">
        <v>40</v>
      </c>
      <c r="G67" s="127" t="s">
        <v>8679</v>
      </c>
    </row>
    <row r="68" spans="1:7" x14ac:dyDescent="0.25">
      <c r="A68" s="127" t="s">
        <v>9310</v>
      </c>
      <c r="B68" s="128">
        <v>1</v>
      </c>
      <c r="C68" s="127" t="s">
        <v>8677</v>
      </c>
      <c r="D68" s="21"/>
      <c r="E68" s="127"/>
      <c r="F68" s="106">
        <v>40</v>
      </c>
      <c r="G68" s="127" t="s">
        <v>8678</v>
      </c>
    </row>
    <row r="69" spans="1:7" x14ac:dyDescent="0.25">
      <c r="A69" s="127" t="s">
        <v>9311</v>
      </c>
      <c r="B69" s="128">
        <v>1</v>
      </c>
      <c r="C69" s="127" t="s">
        <v>8676</v>
      </c>
      <c r="D69" s="21"/>
      <c r="E69" s="127"/>
      <c r="F69" s="106">
        <v>40</v>
      </c>
      <c r="G69" s="127" t="s">
        <v>8679</v>
      </c>
    </row>
    <row r="70" spans="1:7" x14ac:dyDescent="0.25">
      <c r="A70" s="127" t="s">
        <v>9311</v>
      </c>
      <c r="B70" s="128">
        <v>1</v>
      </c>
      <c r="C70" s="127" t="s">
        <v>8677</v>
      </c>
      <c r="D70" s="21"/>
      <c r="E70" s="127"/>
      <c r="F70" s="106">
        <v>40</v>
      </c>
      <c r="G70" s="127" t="s">
        <v>8678</v>
      </c>
    </row>
    <row r="71" spans="1:7" x14ac:dyDescent="0.25">
      <c r="A71" s="127" t="s">
        <v>9312</v>
      </c>
      <c r="B71" s="128">
        <v>1</v>
      </c>
      <c r="C71" s="127" t="s">
        <v>8676</v>
      </c>
      <c r="D71" s="21"/>
      <c r="E71" s="127"/>
      <c r="F71" s="106">
        <v>40</v>
      </c>
      <c r="G71" s="127" t="s">
        <v>8679</v>
      </c>
    </row>
    <row r="72" spans="1:7" x14ac:dyDescent="0.25">
      <c r="A72" s="127" t="s">
        <v>9312</v>
      </c>
      <c r="B72" s="128">
        <v>1</v>
      </c>
      <c r="C72" s="127" t="s">
        <v>8677</v>
      </c>
      <c r="D72" s="21"/>
      <c r="E72" s="127"/>
      <c r="F72" s="106">
        <v>40</v>
      </c>
      <c r="G72" s="127" t="s">
        <v>8678</v>
      </c>
    </row>
    <row r="73" spans="1:7" x14ac:dyDescent="0.25">
      <c r="A73" s="127" t="s">
        <v>9313</v>
      </c>
      <c r="B73" s="128">
        <v>1</v>
      </c>
      <c r="C73" s="127" t="s">
        <v>8676</v>
      </c>
      <c r="D73" s="21"/>
      <c r="E73" s="127"/>
      <c r="F73" s="106">
        <v>40</v>
      </c>
      <c r="G73" s="127" t="s">
        <v>8679</v>
      </c>
    </row>
    <row r="74" spans="1:7" x14ac:dyDescent="0.25">
      <c r="A74" s="127" t="s">
        <v>9313</v>
      </c>
      <c r="B74" s="128">
        <v>1</v>
      </c>
      <c r="C74" s="127" t="s">
        <v>8677</v>
      </c>
      <c r="D74" s="21"/>
      <c r="E74" s="127"/>
      <c r="F74" s="106">
        <v>40</v>
      </c>
      <c r="G74" s="127" t="s">
        <v>8678</v>
      </c>
    </row>
    <row r="75" spans="1:7" x14ac:dyDescent="0.25">
      <c r="A75" s="127" t="s">
        <v>9314</v>
      </c>
      <c r="B75" s="128">
        <v>1</v>
      </c>
      <c r="C75" s="127" t="s">
        <v>8676</v>
      </c>
      <c r="D75" s="21"/>
      <c r="E75" s="127"/>
      <c r="F75" s="106">
        <v>40</v>
      </c>
      <c r="G75" s="127" t="s">
        <v>8679</v>
      </c>
    </row>
    <row r="76" spans="1:7" x14ac:dyDescent="0.25">
      <c r="A76" s="127" t="s">
        <v>9314</v>
      </c>
      <c r="B76" s="128">
        <v>1</v>
      </c>
      <c r="C76" s="127" t="s">
        <v>8677</v>
      </c>
      <c r="D76" s="21"/>
      <c r="E76" s="127"/>
      <c r="F76" s="106">
        <v>40</v>
      </c>
      <c r="G76" s="127" t="s">
        <v>8678</v>
      </c>
    </row>
    <row r="77" spans="1:7" x14ac:dyDescent="0.25">
      <c r="A77" s="127" t="s">
        <v>9411</v>
      </c>
      <c r="B77" s="128">
        <v>1</v>
      </c>
      <c r="C77" s="127"/>
      <c r="D77" s="21">
        <v>29129</v>
      </c>
      <c r="E77" s="127"/>
      <c r="F77" s="106"/>
      <c r="G77" s="127"/>
    </row>
    <row r="78" spans="1:7" x14ac:dyDescent="0.25">
      <c r="A78" s="127" t="s">
        <v>9412</v>
      </c>
      <c r="B78" s="128">
        <v>1</v>
      </c>
      <c r="C78" s="127"/>
      <c r="D78" s="21">
        <v>29499</v>
      </c>
      <c r="E78" s="127"/>
      <c r="F78" s="106"/>
      <c r="G78" s="127"/>
    </row>
    <row r="79" spans="1:7" x14ac:dyDescent="0.25">
      <c r="A79" s="127" t="s">
        <v>9413</v>
      </c>
      <c r="B79" s="128">
        <v>1</v>
      </c>
      <c r="C79" s="127"/>
      <c r="D79" s="21">
        <v>29769</v>
      </c>
      <c r="E79" s="127"/>
      <c r="F79" s="106"/>
      <c r="G79" s="127"/>
    </row>
    <row r="80" spans="1:7" x14ac:dyDescent="0.25">
      <c r="A80" s="127" t="s">
        <v>9414</v>
      </c>
      <c r="B80" s="128">
        <v>1</v>
      </c>
      <c r="C80" s="127"/>
      <c r="D80" s="21">
        <v>30137</v>
      </c>
      <c r="E80" s="127"/>
      <c r="F80" s="106"/>
      <c r="G80" s="127"/>
    </row>
    <row r="81" spans="1:7" x14ac:dyDescent="0.25">
      <c r="A81" s="127" t="s">
        <v>9415</v>
      </c>
      <c r="B81" s="128">
        <v>1</v>
      </c>
      <c r="C81" s="127"/>
      <c r="D81" s="21">
        <v>30507</v>
      </c>
      <c r="E81" s="127"/>
      <c r="F81" s="106"/>
      <c r="G81" s="127"/>
    </row>
    <row r="82" spans="1:7" x14ac:dyDescent="0.25">
      <c r="A82" s="127" t="s">
        <v>9416</v>
      </c>
      <c r="B82" s="128">
        <v>1</v>
      </c>
      <c r="C82" s="127"/>
      <c r="D82" s="21">
        <v>30867</v>
      </c>
      <c r="E82" s="127"/>
      <c r="F82" s="106"/>
      <c r="G82" s="127"/>
    </row>
    <row r="83" spans="1:7" x14ac:dyDescent="0.25">
      <c r="A83" s="127" t="s">
        <v>9417</v>
      </c>
      <c r="B83" s="128">
        <v>1</v>
      </c>
      <c r="C83" s="127"/>
      <c r="D83" s="21">
        <v>31321</v>
      </c>
      <c r="E83" s="127"/>
      <c r="F83" s="106"/>
      <c r="G83" s="127"/>
    </row>
    <row r="84" spans="1:7" x14ac:dyDescent="0.25">
      <c r="A84" s="127" t="s">
        <v>9418</v>
      </c>
      <c r="B84" s="128">
        <v>1</v>
      </c>
      <c r="C84" s="127"/>
      <c r="D84" s="21">
        <v>31686</v>
      </c>
      <c r="E84" s="127"/>
      <c r="F84" s="106"/>
      <c r="G84" s="127"/>
    </row>
    <row r="85" spans="1:7" x14ac:dyDescent="0.25">
      <c r="A85" s="127" t="s">
        <v>9419</v>
      </c>
      <c r="B85" s="128">
        <v>1</v>
      </c>
      <c r="C85" s="127"/>
      <c r="D85" s="21">
        <v>31959</v>
      </c>
      <c r="E85" s="127"/>
      <c r="F85" s="106"/>
      <c r="G85" s="127"/>
    </row>
    <row r="86" spans="1:7" x14ac:dyDescent="0.25">
      <c r="A86" s="127" t="s">
        <v>9420</v>
      </c>
      <c r="B86" s="128">
        <v>1</v>
      </c>
      <c r="C86" s="127"/>
      <c r="D86" s="21">
        <v>32325</v>
      </c>
      <c r="E86" s="127"/>
      <c r="F86" s="106"/>
      <c r="G86" s="127"/>
    </row>
    <row r="87" spans="1:7" x14ac:dyDescent="0.25">
      <c r="A87" s="127" t="s">
        <v>9421</v>
      </c>
      <c r="B87" s="128">
        <v>1</v>
      </c>
      <c r="C87" s="127"/>
      <c r="D87" s="21">
        <v>32690</v>
      </c>
      <c r="E87" s="127"/>
      <c r="F87" s="106"/>
      <c r="G87" s="127"/>
    </row>
    <row r="88" spans="1:7" x14ac:dyDescent="0.25">
      <c r="A88" s="127" t="s">
        <v>9422</v>
      </c>
      <c r="B88" s="128">
        <v>1</v>
      </c>
      <c r="C88" s="127"/>
      <c r="D88" s="21">
        <v>33055</v>
      </c>
      <c r="E88" s="127"/>
      <c r="F88" s="106"/>
      <c r="G88" s="127"/>
    </row>
    <row r="89" spans="1:7" x14ac:dyDescent="0.25">
      <c r="A89" s="127" t="s">
        <v>9423</v>
      </c>
      <c r="B89" s="128">
        <v>1</v>
      </c>
      <c r="C89" s="127"/>
      <c r="D89" s="21">
        <v>29860</v>
      </c>
      <c r="E89" s="127"/>
      <c r="F89" s="106"/>
      <c r="G89" s="127"/>
    </row>
    <row r="90" spans="1:7" x14ac:dyDescent="0.25">
      <c r="A90" s="127" t="s">
        <v>9424</v>
      </c>
      <c r="B90" s="128">
        <v>1</v>
      </c>
      <c r="C90" s="127"/>
      <c r="D90" s="21">
        <v>30241</v>
      </c>
      <c r="E90" s="127"/>
      <c r="F90" s="106"/>
      <c r="G90" s="127"/>
    </row>
    <row r="91" spans="1:7" x14ac:dyDescent="0.25">
      <c r="A91" s="127"/>
      <c r="B91" s="128"/>
      <c r="C91" s="127"/>
      <c r="D91" s="21"/>
      <c r="E91" s="127"/>
      <c r="F91" s="106"/>
      <c r="G91" s="127"/>
    </row>
  </sheetData>
  <mergeCells count="1">
    <mergeCell ref="A1:H1"/>
  </mergeCells>
  <phoneticPr fontId="23" type="noConversion"/>
  <dataValidations count="1">
    <dataValidation allowBlank="1" showDropDown="1" showInputMessage="1" showErrorMessage="1" sqref="C5:D91 G5:G76"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A5:A91</xm:sqref>
        </x14:dataValidation>
        <x14:dataValidation type="list" allowBlank="1" showInputMessage="1" showErrorMessage="1" xr:uid="{53BFB7D7-DCB3-493C-80AC-11C641D16AF2}">
          <x14:formula1>
            <xm:f>DropDown!$AD$3:$AD$40</xm:f>
          </x14:formula1>
          <xm:sqref>E5:E91</xm:sqref>
        </x14:dataValidation>
        <x14:dataValidation type="list" allowBlank="1" showInputMessage="1" showErrorMessage="1" xr:uid="{575FAEF5-7B17-4226-B2D5-997F8AC42B2D}">
          <x14:formula1>
            <xm:f>_xlfn.ANCHORARRAY(_xlfn.XLOOKUP($A5,ddlTillage!$A$2:$A$500,ddlTillage!$DQ$2:$DQ$500))</xm:f>
          </x14:formula1>
          <xm:sqref>B5:B91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305"/>
  <sheetViews>
    <sheetView zoomScaleNormal="100" workbookViewId="0">
      <pane ySplit="4" topLeftCell="A267" activePane="bottomLeft" state="frozen"/>
      <selection pane="bottomLeft" activeCell="I306" sqref="I306"/>
    </sheetView>
  </sheetViews>
  <sheetFormatPr defaultColWidth="8.85546875" defaultRowHeight="15" x14ac:dyDescent="0.25"/>
  <cols>
    <col min="1" max="1" width="17" customWidth="1"/>
    <col min="2" max="2" width="10.7109375" customWidth="1"/>
    <col min="3" max="3" width="25.85546875" bestFit="1" customWidth="1"/>
    <col min="4" max="25" width="20.7109375" customWidth="1"/>
  </cols>
  <sheetData>
    <row r="1" spans="1:30" ht="150" customHeight="1" x14ac:dyDescent="0.25">
      <c r="A1" s="198" t="s">
        <v>6589</v>
      </c>
      <c r="B1" s="198"/>
      <c r="C1" s="198"/>
      <c r="D1" s="198"/>
      <c r="E1" s="198"/>
      <c r="F1" s="198"/>
      <c r="G1" s="198"/>
      <c r="H1" s="198"/>
    </row>
    <row r="2" spans="1:30" ht="28.5" customHeight="1" x14ac:dyDescent="0.25">
      <c r="A2" s="30"/>
      <c r="B2" s="30"/>
    </row>
    <row r="3" spans="1:30" s="75" customFormat="1" ht="32.25" customHeight="1" x14ac:dyDescent="0.2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25">
      <c r="A5" s="127" t="s">
        <v>9234</v>
      </c>
      <c r="B5" s="128" cm="1">
        <f t="array" ref="B5">IF(ROW() &lt; ROW(INDEX(plantings[experiment_ID],ROWS(plantings[experiment_ID]))), COUNTIF(INDEX(plantings[experiment_ID],1):plantings[[#This Row],[experiment_ID]],plantings[[#This Row],[experiment_ID]]), "")</f>
        <v>1</v>
      </c>
      <c r="C5" s="127"/>
      <c r="D5" s="21">
        <v>44116</v>
      </c>
      <c r="E5" s="106"/>
      <c r="F5" s="127" t="s">
        <v>604</v>
      </c>
      <c r="G5" s="127" t="s">
        <v>606</v>
      </c>
      <c r="H5" s="106">
        <v>40</v>
      </c>
      <c r="I5" s="106"/>
      <c r="J5" s="106"/>
      <c r="K5" s="127"/>
      <c r="L5" s="21"/>
      <c r="M5" s="106"/>
      <c r="N5" s="106">
        <v>15</v>
      </c>
      <c r="O5" s="106"/>
    </row>
    <row r="6" spans="1:30" x14ac:dyDescent="0.25">
      <c r="A6" s="127" t="s">
        <v>9235</v>
      </c>
      <c r="B6" s="128" cm="1">
        <f t="array" ref="B6">IF(ROW() &lt; ROW(INDEX(plantings[experiment_ID],ROWS(plantings[experiment_ID]))), COUNTIF(INDEX(plantings[experiment_ID],1):plantings[[#This Row],[experiment_ID]],plantings[[#This Row],[experiment_ID]]), "")</f>
        <v>1</v>
      </c>
      <c r="C6" s="127"/>
      <c r="D6" s="21">
        <v>44479</v>
      </c>
      <c r="E6" s="172">
        <v>2.7E-2</v>
      </c>
      <c r="F6" s="127" t="s">
        <v>604</v>
      </c>
      <c r="G6" s="127" t="s">
        <v>606</v>
      </c>
      <c r="H6" s="106">
        <v>40</v>
      </c>
      <c r="I6" s="106"/>
      <c r="J6" s="106"/>
      <c r="K6" s="127"/>
      <c r="L6" s="21"/>
      <c r="M6" s="106"/>
      <c r="N6" s="106">
        <v>15</v>
      </c>
      <c r="O6" s="106"/>
    </row>
    <row r="7" spans="1:30" x14ac:dyDescent="0.25">
      <c r="A7" s="127" t="s">
        <v>9247</v>
      </c>
      <c r="B7" s="128" cm="1">
        <f t="array" ref="B7">IF(ROW() &lt; ROW(INDEX(plantings[experiment_ID],ROWS(plantings[experiment_ID]))), COUNTIF(INDEX(plantings[experiment_ID],1):plantings[[#This Row],[experiment_ID]],plantings[[#This Row],[experiment_ID]]), "")</f>
        <v>1</v>
      </c>
      <c r="C7" s="127"/>
      <c r="D7" s="21">
        <v>33953</v>
      </c>
      <c r="E7" s="106">
        <v>110</v>
      </c>
      <c r="F7" s="127"/>
      <c r="G7" s="127" t="s">
        <v>606</v>
      </c>
      <c r="H7" s="106"/>
      <c r="I7" s="106"/>
      <c r="J7" s="106"/>
      <c r="K7" s="127"/>
      <c r="L7" s="21"/>
      <c r="M7" s="106"/>
      <c r="N7" s="106">
        <v>25</v>
      </c>
      <c r="O7" s="106"/>
    </row>
    <row r="8" spans="1:30" x14ac:dyDescent="0.25">
      <c r="A8" s="127" t="s">
        <v>9248</v>
      </c>
      <c r="B8" s="128" cm="1">
        <f t="array" ref="B8">IF(ROW() &lt; ROW(INDEX(plantings[experiment_ID],ROWS(plantings[experiment_ID]))), COUNTIF(INDEX(plantings[experiment_ID],1):plantings[[#This Row],[experiment_ID]],plantings[[#This Row],[experiment_ID]]), "")</f>
        <v>1</v>
      </c>
      <c r="C8" s="127"/>
      <c r="D8" s="21"/>
      <c r="E8" s="106">
        <v>150</v>
      </c>
      <c r="F8" s="127"/>
      <c r="G8" s="127" t="s">
        <v>606</v>
      </c>
      <c r="H8" s="106"/>
      <c r="I8" s="106"/>
      <c r="J8" s="106"/>
      <c r="K8" s="127" t="s">
        <v>8621</v>
      </c>
      <c r="L8" s="21"/>
      <c r="M8" s="106"/>
      <c r="N8" s="106">
        <v>25</v>
      </c>
      <c r="O8" s="106"/>
    </row>
    <row r="9" spans="1:30" x14ac:dyDescent="0.25">
      <c r="A9" s="127" t="s">
        <v>9254</v>
      </c>
      <c r="B9" s="128" cm="1">
        <f t="array" ref="B9">IF(ROW() &lt; ROW(INDEX(plantings[experiment_ID],ROWS(plantings[experiment_ID]))), COUNTIF(INDEX(plantings[experiment_ID],1):plantings[[#This Row],[experiment_ID]],plantings[[#This Row],[experiment_ID]]), "")</f>
        <v>1</v>
      </c>
      <c r="C9" s="127"/>
      <c r="D9" s="21">
        <v>39683</v>
      </c>
      <c r="E9" s="106">
        <v>350</v>
      </c>
      <c r="F9" s="127"/>
      <c r="G9" s="127" t="s">
        <v>606</v>
      </c>
      <c r="H9" s="106"/>
      <c r="I9" s="106"/>
      <c r="J9" s="106"/>
      <c r="K9" s="127"/>
      <c r="L9" s="21"/>
      <c r="M9" s="106"/>
      <c r="N9" s="106">
        <v>15</v>
      </c>
      <c r="O9" s="106"/>
    </row>
    <row r="10" spans="1:30" x14ac:dyDescent="0.25">
      <c r="A10" s="127" t="s">
        <v>9255</v>
      </c>
      <c r="B10" s="128" cm="1">
        <f t="array" ref="B10">IF(ROW() &lt; ROW(INDEX(plantings[experiment_ID],ROWS(plantings[experiment_ID]))), COUNTIF(INDEX(plantings[experiment_ID],1):plantings[[#This Row],[experiment_ID]],plantings[[#This Row],[experiment_ID]]), "")</f>
        <v>1</v>
      </c>
      <c r="C10" s="127"/>
      <c r="D10" s="21">
        <v>40060</v>
      </c>
      <c r="E10" s="106">
        <v>350</v>
      </c>
      <c r="F10" s="127"/>
      <c r="G10" s="127" t="s">
        <v>606</v>
      </c>
      <c r="H10" s="106"/>
      <c r="I10" s="106"/>
      <c r="J10" s="106"/>
      <c r="K10" s="127"/>
      <c r="L10" s="21"/>
      <c r="M10" s="106"/>
      <c r="N10" s="106">
        <v>15</v>
      </c>
      <c r="O10" s="106"/>
    </row>
    <row r="11" spans="1:30" x14ac:dyDescent="0.25">
      <c r="A11" s="127" t="s">
        <v>9257</v>
      </c>
      <c r="B11" s="128" cm="1">
        <f t="array" ref="B11">IF(ROW() &lt; ROW(INDEX(plantings[experiment_ID],ROWS(plantings[experiment_ID]))), COUNTIF(INDEX(plantings[experiment_ID],1):plantings[[#This Row],[experiment_ID]],plantings[[#This Row],[experiment_ID]]), "")</f>
        <v>1</v>
      </c>
      <c r="C11" s="127" t="s">
        <v>9260</v>
      </c>
      <c r="D11" s="21">
        <v>40412</v>
      </c>
      <c r="E11" s="106">
        <v>350</v>
      </c>
      <c r="F11" s="127"/>
      <c r="G11" s="127" t="s">
        <v>606</v>
      </c>
      <c r="H11" s="106"/>
      <c r="I11" s="106"/>
      <c r="J11" s="106"/>
      <c r="K11" s="127"/>
      <c r="L11" s="21"/>
      <c r="M11" s="106"/>
      <c r="N11" s="106"/>
      <c r="O11" s="106"/>
    </row>
    <row r="12" spans="1:30" x14ac:dyDescent="0.25">
      <c r="A12" s="127" t="s">
        <v>9257</v>
      </c>
      <c r="B12" s="128" cm="1">
        <f t="array" ref="B12">IF(ROW() &lt; ROW(INDEX(plantings[experiment_ID],ROWS(plantings[experiment_ID]))), COUNTIF(INDEX(plantings[experiment_ID],1):plantings[[#This Row],[experiment_ID]],plantings[[#This Row],[experiment_ID]]), "")</f>
        <v>2</v>
      </c>
      <c r="C12" s="127" t="s">
        <v>9261</v>
      </c>
      <c r="D12" s="21">
        <v>40412</v>
      </c>
      <c r="E12" s="106">
        <v>44</v>
      </c>
      <c r="F12" s="127"/>
      <c r="G12" s="127" t="s">
        <v>606</v>
      </c>
      <c r="H12" s="106"/>
      <c r="I12" s="106"/>
      <c r="J12" s="106"/>
      <c r="K12" s="127"/>
      <c r="L12" s="21"/>
      <c r="M12" s="106"/>
      <c r="N12" s="106"/>
      <c r="O12" s="106"/>
    </row>
    <row r="13" spans="1:30" x14ac:dyDescent="0.25">
      <c r="A13" s="127" t="s">
        <v>9279</v>
      </c>
      <c r="B13" s="128" cm="1">
        <f t="array" ref="B13">IF(ROW() &lt; ROW(INDEX(plantings[experiment_ID],ROWS(plantings[experiment_ID]))), COUNTIF(INDEX(plantings[experiment_ID],1):plantings[[#This Row],[experiment_ID]],plantings[[#This Row],[experiment_ID]]), "")</f>
        <v>1</v>
      </c>
      <c r="C13" s="127"/>
      <c r="D13" s="21"/>
      <c r="E13" s="106"/>
      <c r="F13" s="127"/>
      <c r="G13" s="127" t="s">
        <v>606</v>
      </c>
      <c r="H13" s="176" t="s">
        <v>8680</v>
      </c>
      <c r="I13" s="106"/>
      <c r="J13" s="106"/>
      <c r="K13" s="127" t="s">
        <v>8681</v>
      </c>
      <c r="L13" s="21"/>
      <c r="M13" s="106"/>
      <c r="N13" s="106">
        <v>15</v>
      </c>
      <c r="O13" s="106"/>
    </row>
    <row r="14" spans="1:30" x14ac:dyDescent="0.25">
      <c r="A14" s="127" t="s">
        <v>9280</v>
      </c>
      <c r="B14" s="128" cm="1">
        <f t="array" ref="B14">IF(ROW() &lt; ROW(INDEX(plantings[experiment_ID],ROWS(plantings[experiment_ID]))), COUNTIF(INDEX(plantings[experiment_ID],1):plantings[[#This Row],[experiment_ID]],plantings[[#This Row],[experiment_ID]]), "")</f>
        <v>1</v>
      </c>
      <c r="C14" s="127"/>
      <c r="D14" s="21"/>
      <c r="E14" s="106"/>
      <c r="F14" s="127"/>
      <c r="G14" s="127" t="s">
        <v>606</v>
      </c>
      <c r="H14" s="176" t="s">
        <v>8680</v>
      </c>
      <c r="I14" s="106"/>
      <c r="J14" s="106"/>
      <c r="K14" s="127" t="s">
        <v>8681</v>
      </c>
      <c r="L14" s="21"/>
      <c r="M14" s="106"/>
      <c r="N14" s="106">
        <v>15</v>
      </c>
      <c r="O14" s="106"/>
    </row>
    <row r="15" spans="1:30" x14ac:dyDescent="0.25">
      <c r="A15" s="127" t="s">
        <v>9281</v>
      </c>
      <c r="B15" s="128" cm="1">
        <f t="array" ref="B15">IF(ROW() &lt; ROW(INDEX(plantings[experiment_ID],ROWS(plantings[experiment_ID]))), COUNTIF(INDEX(plantings[experiment_ID],1):plantings[[#This Row],[experiment_ID]],plantings[[#This Row],[experiment_ID]]), "")</f>
        <v>1</v>
      </c>
      <c r="C15" s="127"/>
      <c r="D15" s="21"/>
      <c r="E15" s="106"/>
      <c r="F15" s="127"/>
      <c r="G15" s="127" t="s">
        <v>606</v>
      </c>
      <c r="H15" s="176" t="s">
        <v>8680</v>
      </c>
      <c r="I15" s="106"/>
      <c r="J15" s="106"/>
      <c r="K15" s="127" t="s">
        <v>8681</v>
      </c>
      <c r="L15" s="21"/>
      <c r="M15" s="106"/>
      <c r="N15" s="106">
        <v>15</v>
      </c>
      <c r="O15" s="106"/>
    </row>
    <row r="16" spans="1:30" x14ac:dyDescent="0.25">
      <c r="A16" s="127" t="s">
        <v>9282</v>
      </c>
      <c r="B16" s="128" cm="1">
        <f t="array" ref="B16">IF(ROW() &lt; ROW(INDEX(plantings[experiment_ID],ROWS(plantings[experiment_ID]))), COUNTIF(INDEX(plantings[experiment_ID],1):plantings[[#This Row],[experiment_ID]],plantings[[#This Row],[experiment_ID]]), "")</f>
        <v>1</v>
      </c>
      <c r="C16" s="127"/>
      <c r="D16" s="21"/>
      <c r="E16" s="106"/>
      <c r="F16" s="127"/>
      <c r="G16" s="127" t="s">
        <v>606</v>
      </c>
      <c r="H16" s="176" t="s">
        <v>8680</v>
      </c>
      <c r="I16" s="106"/>
      <c r="J16" s="106"/>
      <c r="K16" s="127" t="s">
        <v>8681</v>
      </c>
      <c r="L16" s="21"/>
      <c r="M16" s="106"/>
      <c r="N16" s="106">
        <v>15</v>
      </c>
      <c r="O16" s="106"/>
    </row>
    <row r="17" spans="1:15" x14ac:dyDescent="0.25">
      <c r="A17" s="127" t="s">
        <v>9283</v>
      </c>
      <c r="B17" s="128" cm="1">
        <f t="array" ref="B17">IF(ROW() &lt; ROW(INDEX(plantings[experiment_ID],ROWS(plantings[experiment_ID]))), COUNTIF(INDEX(plantings[experiment_ID],1):plantings[[#This Row],[experiment_ID]],plantings[[#This Row],[experiment_ID]]), "")</f>
        <v>1</v>
      </c>
      <c r="C17" s="127"/>
      <c r="D17" s="21"/>
      <c r="E17" s="106"/>
      <c r="F17" s="127"/>
      <c r="G17" s="127" t="s">
        <v>606</v>
      </c>
      <c r="H17" s="176" t="s">
        <v>8680</v>
      </c>
      <c r="I17" s="106"/>
      <c r="J17" s="106"/>
      <c r="K17" s="127" t="s">
        <v>8681</v>
      </c>
      <c r="L17" s="21"/>
      <c r="M17" s="106"/>
      <c r="N17" s="106">
        <v>15</v>
      </c>
      <c r="O17" s="106"/>
    </row>
    <row r="18" spans="1:15" x14ac:dyDescent="0.25">
      <c r="A18" s="127" t="s">
        <v>9284</v>
      </c>
      <c r="B18" s="128" cm="1">
        <f t="array" ref="B18">IF(ROW() &lt; ROW(INDEX(plantings[experiment_ID],ROWS(plantings[experiment_ID]))), COUNTIF(INDEX(plantings[experiment_ID],1):plantings[[#This Row],[experiment_ID]],plantings[[#This Row],[experiment_ID]]), "")</f>
        <v>1</v>
      </c>
      <c r="C18" s="127"/>
      <c r="D18" s="21"/>
      <c r="E18" s="106"/>
      <c r="F18" s="127"/>
      <c r="G18" s="127" t="s">
        <v>606</v>
      </c>
      <c r="H18" s="176" t="s">
        <v>8680</v>
      </c>
      <c r="I18" s="106"/>
      <c r="J18" s="106"/>
      <c r="K18" s="127" t="s">
        <v>8681</v>
      </c>
      <c r="L18" s="21"/>
      <c r="M18" s="106"/>
      <c r="N18" s="106">
        <v>15</v>
      </c>
      <c r="O18" s="106"/>
    </row>
    <row r="19" spans="1:15" x14ac:dyDescent="0.25">
      <c r="A19" s="127" t="s">
        <v>9285</v>
      </c>
      <c r="B19" s="128" cm="1">
        <f t="array" ref="B19">IF(ROW() &lt; ROW(INDEX(plantings[experiment_ID],ROWS(plantings[experiment_ID]))), COUNTIF(INDEX(plantings[experiment_ID],1):plantings[[#This Row],[experiment_ID]],plantings[[#This Row],[experiment_ID]]), "")</f>
        <v>1</v>
      </c>
      <c r="C19" s="127"/>
      <c r="D19" s="21"/>
      <c r="E19" s="106"/>
      <c r="F19" s="127"/>
      <c r="G19" s="127" t="s">
        <v>606</v>
      </c>
      <c r="H19" s="176" t="s">
        <v>8680</v>
      </c>
      <c r="I19" s="106"/>
      <c r="J19" s="106"/>
      <c r="K19" s="127" t="s">
        <v>8681</v>
      </c>
      <c r="L19" s="21"/>
      <c r="M19" s="106"/>
      <c r="N19" s="106">
        <v>15</v>
      </c>
      <c r="O19" s="106"/>
    </row>
    <row r="20" spans="1:15" x14ac:dyDescent="0.25">
      <c r="A20" s="127" t="s">
        <v>9286</v>
      </c>
      <c r="B20" s="128" cm="1">
        <f t="array" ref="B20">IF(ROW() &lt; ROW(INDEX(plantings[experiment_ID],ROWS(plantings[experiment_ID]))), COUNTIF(INDEX(plantings[experiment_ID],1):plantings[[#This Row],[experiment_ID]],plantings[[#This Row],[experiment_ID]]), "")</f>
        <v>1</v>
      </c>
      <c r="C20" s="127"/>
      <c r="D20" s="21"/>
      <c r="E20" s="106"/>
      <c r="F20" s="127"/>
      <c r="G20" s="127" t="s">
        <v>606</v>
      </c>
      <c r="H20" s="176" t="s">
        <v>8680</v>
      </c>
      <c r="I20" s="106"/>
      <c r="J20" s="106"/>
      <c r="K20" s="127" t="s">
        <v>8681</v>
      </c>
      <c r="L20" s="21"/>
      <c r="M20" s="106"/>
      <c r="N20" s="106">
        <v>15</v>
      </c>
      <c r="O20" s="106"/>
    </row>
    <row r="21" spans="1:15" x14ac:dyDescent="0.25">
      <c r="A21" s="127" t="s">
        <v>9287</v>
      </c>
      <c r="B21" s="128" cm="1">
        <f t="array" ref="B21">IF(ROW() &lt; ROW(INDEX(plantings[experiment_ID],ROWS(plantings[experiment_ID]))), COUNTIF(INDEX(plantings[experiment_ID],1):plantings[[#This Row],[experiment_ID]],plantings[[#This Row],[experiment_ID]]), "")</f>
        <v>1</v>
      </c>
      <c r="C21" s="127"/>
      <c r="D21" s="21"/>
      <c r="E21" s="106"/>
      <c r="F21" s="127"/>
      <c r="G21" s="127" t="s">
        <v>606</v>
      </c>
      <c r="H21" s="176" t="s">
        <v>8680</v>
      </c>
      <c r="I21" s="106"/>
      <c r="J21" s="106"/>
      <c r="K21" s="127" t="s">
        <v>8681</v>
      </c>
      <c r="L21" s="21"/>
      <c r="M21" s="106"/>
      <c r="N21" s="106">
        <v>15</v>
      </c>
      <c r="O21" s="106"/>
    </row>
    <row r="22" spans="1:15" x14ac:dyDescent="0.25">
      <c r="A22" s="127" t="s">
        <v>9288</v>
      </c>
      <c r="B22" s="128" cm="1">
        <f t="array" ref="B22">IF(ROW() &lt; ROW(INDEX(plantings[experiment_ID],ROWS(plantings[experiment_ID]))), COUNTIF(INDEX(plantings[experiment_ID],1):plantings[[#This Row],[experiment_ID]],plantings[[#This Row],[experiment_ID]]), "")</f>
        <v>1</v>
      </c>
      <c r="C22" s="127"/>
      <c r="D22" s="21"/>
      <c r="E22" s="106"/>
      <c r="F22" s="127"/>
      <c r="G22" s="127" t="s">
        <v>606</v>
      </c>
      <c r="H22" s="176" t="s">
        <v>8680</v>
      </c>
      <c r="I22" s="106"/>
      <c r="J22" s="106"/>
      <c r="K22" s="127" t="s">
        <v>8681</v>
      </c>
      <c r="L22" s="21"/>
      <c r="M22" s="106"/>
      <c r="N22" s="106">
        <v>15</v>
      </c>
      <c r="O22" s="106"/>
    </row>
    <row r="23" spans="1:15" x14ac:dyDescent="0.25">
      <c r="A23" s="127" t="s">
        <v>9289</v>
      </c>
      <c r="B23" s="128" cm="1">
        <f t="array" ref="B23">IF(ROW() &lt; ROW(INDEX(plantings[experiment_ID],ROWS(plantings[experiment_ID]))), COUNTIF(INDEX(plantings[experiment_ID],1):plantings[[#This Row],[experiment_ID]],plantings[[#This Row],[experiment_ID]]), "")</f>
        <v>1</v>
      </c>
      <c r="C23" s="127"/>
      <c r="D23" s="21"/>
      <c r="E23" s="106"/>
      <c r="F23" s="127"/>
      <c r="G23" s="127" t="s">
        <v>606</v>
      </c>
      <c r="H23" s="176" t="s">
        <v>8680</v>
      </c>
      <c r="I23" s="106"/>
      <c r="J23" s="106"/>
      <c r="K23" s="127" t="s">
        <v>8681</v>
      </c>
      <c r="L23" s="21"/>
      <c r="M23" s="106"/>
      <c r="N23" s="106">
        <v>15</v>
      </c>
      <c r="O23" s="106"/>
    </row>
    <row r="24" spans="1:15" x14ac:dyDescent="0.25">
      <c r="A24" s="127" t="s">
        <v>9290</v>
      </c>
      <c r="B24" s="128" cm="1">
        <f t="array" ref="B24">IF(ROW() &lt; ROW(INDEX(plantings[experiment_ID],ROWS(plantings[experiment_ID]))), COUNTIF(INDEX(plantings[experiment_ID],1):plantings[[#This Row],[experiment_ID]],plantings[[#This Row],[experiment_ID]]), "")</f>
        <v>1</v>
      </c>
      <c r="C24" s="127"/>
      <c r="D24" s="21"/>
      <c r="E24" s="106"/>
      <c r="F24" s="127"/>
      <c r="G24" s="127" t="s">
        <v>606</v>
      </c>
      <c r="H24" s="176" t="s">
        <v>8680</v>
      </c>
      <c r="I24" s="106"/>
      <c r="J24" s="106"/>
      <c r="K24" s="127" t="s">
        <v>8681</v>
      </c>
      <c r="L24" s="21"/>
      <c r="M24" s="106"/>
      <c r="N24" s="106">
        <v>15</v>
      </c>
      <c r="O24" s="106"/>
    </row>
    <row r="25" spans="1:15" x14ac:dyDescent="0.25">
      <c r="A25" s="127" t="s">
        <v>9291</v>
      </c>
      <c r="B25" s="128" cm="1">
        <f t="array" ref="B25">IF(ROW() &lt; ROW(INDEX(plantings[experiment_ID],ROWS(plantings[experiment_ID]))), COUNTIF(INDEX(plantings[experiment_ID],1):plantings[[#This Row],[experiment_ID]],plantings[[#This Row],[experiment_ID]]), "")</f>
        <v>1</v>
      </c>
      <c r="C25" s="127"/>
      <c r="D25" s="21"/>
      <c r="E25" s="106"/>
      <c r="F25" s="127"/>
      <c r="G25" s="127" t="s">
        <v>606</v>
      </c>
      <c r="H25" s="176" t="s">
        <v>8680</v>
      </c>
      <c r="I25" s="106"/>
      <c r="J25" s="106"/>
      <c r="K25" s="127" t="s">
        <v>8681</v>
      </c>
      <c r="L25" s="21"/>
      <c r="M25" s="106"/>
      <c r="N25" s="106">
        <v>15</v>
      </c>
      <c r="O25" s="106"/>
    </row>
    <row r="26" spans="1:15" x14ac:dyDescent="0.25">
      <c r="A26" s="127" t="s">
        <v>9292</v>
      </c>
      <c r="B26" s="128" cm="1">
        <f t="array" ref="B26">IF(ROW() &lt; ROW(INDEX(plantings[experiment_ID],ROWS(plantings[experiment_ID]))), COUNTIF(INDEX(plantings[experiment_ID],1):plantings[[#This Row],[experiment_ID]],plantings[[#This Row],[experiment_ID]]), "")</f>
        <v>1</v>
      </c>
      <c r="C26" s="127"/>
      <c r="D26" s="21"/>
      <c r="E26" s="106"/>
      <c r="F26" s="127"/>
      <c r="G26" s="127" t="s">
        <v>606</v>
      </c>
      <c r="H26" s="176" t="s">
        <v>8680</v>
      </c>
      <c r="I26" s="106"/>
      <c r="J26" s="106"/>
      <c r="K26" s="127" t="s">
        <v>8681</v>
      </c>
      <c r="L26" s="21"/>
      <c r="M26" s="106"/>
      <c r="N26" s="106">
        <v>15</v>
      </c>
      <c r="O26" s="106"/>
    </row>
    <row r="27" spans="1:15" x14ac:dyDescent="0.25">
      <c r="A27" s="127" t="s">
        <v>9293</v>
      </c>
      <c r="B27" s="128" cm="1">
        <f t="array" ref="B27">IF(ROW() &lt; ROW(INDEX(plantings[experiment_ID],ROWS(plantings[experiment_ID]))), COUNTIF(INDEX(plantings[experiment_ID],1):plantings[[#This Row],[experiment_ID]],plantings[[#This Row],[experiment_ID]]), "")</f>
        <v>1</v>
      </c>
      <c r="C27" s="127"/>
      <c r="D27" s="21"/>
      <c r="E27" s="106"/>
      <c r="F27" s="127"/>
      <c r="G27" s="127" t="s">
        <v>606</v>
      </c>
      <c r="H27" s="176" t="s">
        <v>8680</v>
      </c>
      <c r="I27" s="106"/>
      <c r="J27" s="106"/>
      <c r="K27" s="127" t="s">
        <v>8681</v>
      </c>
      <c r="L27" s="21"/>
      <c r="M27" s="106"/>
      <c r="N27" s="106">
        <v>15</v>
      </c>
      <c r="O27" s="106"/>
    </row>
    <row r="28" spans="1:15" x14ac:dyDescent="0.25">
      <c r="A28" s="127" t="s">
        <v>9294</v>
      </c>
      <c r="B28" s="128" cm="1">
        <f t="array" ref="B28">IF(ROW() &lt; ROW(INDEX(plantings[experiment_ID],ROWS(plantings[experiment_ID]))), COUNTIF(INDEX(plantings[experiment_ID],1):plantings[[#This Row],[experiment_ID]],plantings[[#This Row],[experiment_ID]]), "")</f>
        <v>1</v>
      </c>
      <c r="C28" s="127"/>
      <c r="D28" s="21"/>
      <c r="E28" s="106"/>
      <c r="F28" s="127"/>
      <c r="G28" s="127" t="s">
        <v>606</v>
      </c>
      <c r="H28" s="176" t="s">
        <v>8680</v>
      </c>
      <c r="I28" s="106"/>
      <c r="J28" s="106"/>
      <c r="K28" s="127" t="s">
        <v>8681</v>
      </c>
      <c r="L28" s="21"/>
      <c r="M28" s="106"/>
      <c r="N28" s="106">
        <v>15</v>
      </c>
      <c r="O28" s="106"/>
    </row>
    <row r="29" spans="1:15" x14ac:dyDescent="0.25">
      <c r="A29" s="127" t="s">
        <v>9295</v>
      </c>
      <c r="B29" s="128" cm="1">
        <f t="array" ref="B29">IF(ROW() &lt; ROW(INDEX(plantings[experiment_ID],ROWS(plantings[experiment_ID]))), COUNTIF(INDEX(plantings[experiment_ID],1):plantings[[#This Row],[experiment_ID]],plantings[[#This Row],[experiment_ID]]), "")</f>
        <v>1</v>
      </c>
      <c r="C29" s="127"/>
      <c r="D29" s="21"/>
      <c r="E29" s="106"/>
      <c r="F29" s="127"/>
      <c r="G29" s="127" t="s">
        <v>606</v>
      </c>
      <c r="H29" s="176" t="s">
        <v>8680</v>
      </c>
      <c r="I29" s="106"/>
      <c r="J29" s="106"/>
      <c r="K29" s="127" t="s">
        <v>8681</v>
      </c>
      <c r="L29" s="21"/>
      <c r="M29" s="106"/>
      <c r="N29" s="106">
        <v>15</v>
      </c>
      <c r="O29" s="106"/>
    </row>
    <row r="30" spans="1:15" x14ac:dyDescent="0.25">
      <c r="A30" s="127" t="s">
        <v>9296</v>
      </c>
      <c r="B30" s="128" cm="1">
        <f t="array" ref="B30">IF(ROW() &lt; ROW(INDEX(plantings[experiment_ID],ROWS(plantings[experiment_ID]))), COUNTIF(INDEX(plantings[experiment_ID],1):plantings[[#This Row],[experiment_ID]],plantings[[#This Row],[experiment_ID]]), "")</f>
        <v>1</v>
      </c>
      <c r="C30" s="127"/>
      <c r="D30" s="21"/>
      <c r="E30" s="106"/>
      <c r="F30" s="127"/>
      <c r="G30" s="127" t="s">
        <v>606</v>
      </c>
      <c r="H30" s="176" t="s">
        <v>8680</v>
      </c>
      <c r="I30" s="106"/>
      <c r="J30" s="106"/>
      <c r="K30" s="127" t="s">
        <v>8681</v>
      </c>
      <c r="L30" s="21"/>
      <c r="M30" s="106"/>
      <c r="N30" s="106">
        <v>15</v>
      </c>
      <c r="O30" s="106"/>
    </row>
    <row r="31" spans="1:15" x14ac:dyDescent="0.25">
      <c r="A31" s="127" t="s">
        <v>9297</v>
      </c>
      <c r="B31" s="128" cm="1">
        <f t="array" ref="B31">IF(ROW() &lt; ROW(INDEX(plantings[experiment_ID],ROWS(plantings[experiment_ID]))), COUNTIF(INDEX(plantings[experiment_ID],1):plantings[[#This Row],[experiment_ID]],plantings[[#This Row],[experiment_ID]]), "")</f>
        <v>1</v>
      </c>
      <c r="C31" s="127"/>
      <c r="D31" s="21"/>
      <c r="E31" s="106"/>
      <c r="F31" s="127"/>
      <c r="G31" s="127" t="s">
        <v>606</v>
      </c>
      <c r="H31" s="176" t="s">
        <v>8680</v>
      </c>
      <c r="I31" s="106"/>
      <c r="J31" s="106"/>
      <c r="K31" s="127" t="s">
        <v>8681</v>
      </c>
      <c r="L31" s="21"/>
      <c r="M31" s="106"/>
      <c r="N31" s="106">
        <v>15</v>
      </c>
      <c r="O31" s="106"/>
    </row>
    <row r="32" spans="1:15" x14ac:dyDescent="0.25">
      <c r="A32" s="127" t="s">
        <v>9298</v>
      </c>
      <c r="B32" s="128" cm="1">
        <f t="array" ref="B32">IF(ROW() &lt; ROW(INDEX(plantings[experiment_ID],ROWS(plantings[experiment_ID]))), COUNTIF(INDEX(plantings[experiment_ID],1):plantings[[#This Row],[experiment_ID]],plantings[[#This Row],[experiment_ID]]), "")</f>
        <v>1</v>
      </c>
      <c r="C32" s="127"/>
      <c r="D32" s="21"/>
      <c r="E32" s="106"/>
      <c r="F32" s="127"/>
      <c r="G32" s="127" t="s">
        <v>606</v>
      </c>
      <c r="H32" s="176" t="s">
        <v>8680</v>
      </c>
      <c r="I32" s="106"/>
      <c r="J32" s="106"/>
      <c r="K32" s="127" t="s">
        <v>8681</v>
      </c>
      <c r="L32" s="21"/>
      <c r="M32" s="106"/>
      <c r="N32" s="106">
        <v>15</v>
      </c>
      <c r="O32" s="106"/>
    </row>
    <row r="33" spans="1:15" x14ac:dyDescent="0.25">
      <c r="A33" s="127" t="s">
        <v>9299</v>
      </c>
      <c r="B33" s="128" cm="1">
        <f t="array" ref="B33">IF(ROW() &lt; ROW(INDEX(plantings[experiment_ID],ROWS(plantings[experiment_ID]))), COUNTIF(INDEX(plantings[experiment_ID],1):plantings[[#This Row],[experiment_ID]],plantings[[#This Row],[experiment_ID]]), "")</f>
        <v>1</v>
      </c>
      <c r="C33" s="127"/>
      <c r="D33" s="21"/>
      <c r="E33" s="106"/>
      <c r="F33" s="127"/>
      <c r="G33" s="127" t="s">
        <v>606</v>
      </c>
      <c r="H33" s="176" t="s">
        <v>8680</v>
      </c>
      <c r="I33" s="106"/>
      <c r="J33" s="106"/>
      <c r="K33" s="127" t="s">
        <v>8681</v>
      </c>
      <c r="L33" s="21"/>
      <c r="M33" s="106"/>
      <c r="N33" s="106">
        <v>15</v>
      </c>
      <c r="O33" s="106"/>
    </row>
    <row r="34" spans="1:15" x14ac:dyDescent="0.25">
      <c r="A34" s="127" t="s">
        <v>9300</v>
      </c>
      <c r="B34" s="128" cm="1">
        <f t="array" ref="B34">IF(ROW() &lt; ROW(INDEX(plantings[experiment_ID],ROWS(plantings[experiment_ID]))), COUNTIF(INDEX(plantings[experiment_ID],1):plantings[[#This Row],[experiment_ID]],plantings[[#This Row],[experiment_ID]]), "")</f>
        <v>1</v>
      </c>
      <c r="C34" s="127"/>
      <c r="D34" s="21"/>
      <c r="E34" s="106"/>
      <c r="F34" s="127"/>
      <c r="G34" s="127" t="s">
        <v>606</v>
      </c>
      <c r="H34" s="176" t="s">
        <v>8680</v>
      </c>
      <c r="I34" s="106"/>
      <c r="J34" s="106"/>
      <c r="K34" s="127" t="s">
        <v>8681</v>
      </c>
      <c r="L34" s="21"/>
      <c r="M34" s="106"/>
      <c r="N34" s="106">
        <v>15</v>
      </c>
      <c r="O34" s="106"/>
    </row>
    <row r="35" spans="1:15" x14ac:dyDescent="0.25">
      <c r="A35" s="127" t="s">
        <v>9301</v>
      </c>
      <c r="B35" s="128" cm="1">
        <f t="array" ref="B35">IF(ROW() &lt; ROW(INDEX(plantings[experiment_ID],ROWS(plantings[experiment_ID]))), COUNTIF(INDEX(plantings[experiment_ID],1):plantings[[#This Row],[experiment_ID]],plantings[[#This Row],[experiment_ID]]), "")</f>
        <v>1</v>
      </c>
      <c r="C35" s="127"/>
      <c r="D35" s="21"/>
      <c r="E35" s="106"/>
      <c r="F35" s="127"/>
      <c r="G35" s="127" t="s">
        <v>606</v>
      </c>
      <c r="H35" s="176" t="s">
        <v>8680</v>
      </c>
      <c r="I35" s="106"/>
      <c r="J35" s="106"/>
      <c r="K35" s="127" t="s">
        <v>8681</v>
      </c>
      <c r="L35" s="21"/>
      <c r="M35" s="106"/>
      <c r="N35" s="106">
        <v>15</v>
      </c>
      <c r="O35" s="106"/>
    </row>
    <row r="36" spans="1:15" x14ac:dyDescent="0.25">
      <c r="A36" s="127" t="s">
        <v>9302</v>
      </c>
      <c r="B36" s="128" cm="1">
        <f t="array" ref="B36">IF(ROW() &lt; ROW(INDEX(plantings[experiment_ID],ROWS(plantings[experiment_ID]))), COUNTIF(INDEX(plantings[experiment_ID],1):plantings[[#This Row],[experiment_ID]],plantings[[#This Row],[experiment_ID]]), "")</f>
        <v>1</v>
      </c>
      <c r="C36" s="127"/>
      <c r="D36" s="21"/>
      <c r="E36" s="106"/>
      <c r="F36" s="127"/>
      <c r="G36" s="127" t="s">
        <v>606</v>
      </c>
      <c r="H36" s="176" t="s">
        <v>8680</v>
      </c>
      <c r="I36" s="106"/>
      <c r="J36" s="106"/>
      <c r="K36" s="127" t="s">
        <v>8681</v>
      </c>
      <c r="L36" s="21"/>
      <c r="M36" s="106"/>
      <c r="N36" s="106">
        <v>15</v>
      </c>
      <c r="O36" s="106"/>
    </row>
    <row r="37" spans="1:15" x14ac:dyDescent="0.25">
      <c r="A37" s="127" t="s">
        <v>9303</v>
      </c>
      <c r="B37" s="128" cm="1">
        <f t="array" ref="B37">IF(ROW() &lt; ROW(INDEX(plantings[experiment_ID],ROWS(plantings[experiment_ID]))), COUNTIF(INDEX(plantings[experiment_ID],1):plantings[[#This Row],[experiment_ID]],plantings[[#This Row],[experiment_ID]]), "")</f>
        <v>1</v>
      </c>
      <c r="C37" s="127"/>
      <c r="D37" s="21"/>
      <c r="E37" s="106"/>
      <c r="F37" s="127"/>
      <c r="G37" s="127" t="s">
        <v>606</v>
      </c>
      <c r="H37" s="176" t="s">
        <v>8680</v>
      </c>
      <c r="I37" s="106"/>
      <c r="J37" s="106"/>
      <c r="K37" s="127" t="s">
        <v>8681</v>
      </c>
      <c r="L37" s="21"/>
      <c r="M37" s="106"/>
      <c r="N37" s="106">
        <v>15</v>
      </c>
      <c r="O37" s="106"/>
    </row>
    <row r="38" spans="1:15" x14ac:dyDescent="0.25">
      <c r="A38" s="127" t="s">
        <v>9304</v>
      </c>
      <c r="B38" s="128" cm="1">
        <f t="array" ref="B38">IF(ROW() &lt; ROW(INDEX(plantings[experiment_ID],ROWS(plantings[experiment_ID]))), COUNTIF(INDEX(plantings[experiment_ID],1):plantings[[#This Row],[experiment_ID]],plantings[[#This Row],[experiment_ID]]), "")</f>
        <v>1</v>
      </c>
      <c r="C38" s="127"/>
      <c r="D38" s="21"/>
      <c r="E38" s="106"/>
      <c r="F38" s="127"/>
      <c r="G38" s="127" t="s">
        <v>606</v>
      </c>
      <c r="H38" s="176" t="s">
        <v>8680</v>
      </c>
      <c r="I38" s="106"/>
      <c r="J38" s="106"/>
      <c r="K38" s="127" t="s">
        <v>8681</v>
      </c>
      <c r="L38" s="21"/>
      <c r="M38" s="106"/>
      <c r="N38" s="106">
        <v>15</v>
      </c>
      <c r="O38" s="106"/>
    </row>
    <row r="39" spans="1:15" x14ac:dyDescent="0.25">
      <c r="A39" s="127" t="s">
        <v>9305</v>
      </c>
      <c r="B39" s="128" cm="1">
        <f t="array" ref="B39">IF(ROW() &lt; ROW(INDEX(plantings[experiment_ID],ROWS(plantings[experiment_ID]))), COUNTIF(INDEX(plantings[experiment_ID],1):plantings[[#This Row],[experiment_ID]],plantings[[#This Row],[experiment_ID]]), "")</f>
        <v>1</v>
      </c>
      <c r="C39" s="127"/>
      <c r="D39" s="21"/>
      <c r="E39" s="106"/>
      <c r="F39" s="127"/>
      <c r="G39" s="127" t="s">
        <v>606</v>
      </c>
      <c r="H39" s="176" t="s">
        <v>8680</v>
      </c>
      <c r="I39" s="106"/>
      <c r="J39" s="106"/>
      <c r="K39" s="127" t="s">
        <v>8681</v>
      </c>
      <c r="L39" s="21"/>
      <c r="M39" s="106"/>
      <c r="N39" s="106">
        <v>15</v>
      </c>
      <c r="O39" s="106"/>
    </row>
    <row r="40" spans="1:15" x14ac:dyDescent="0.25">
      <c r="A40" s="127" t="s">
        <v>9306</v>
      </c>
      <c r="B40" s="128" cm="1">
        <f t="array" ref="B40">IF(ROW() &lt; ROW(INDEX(plantings[experiment_ID],ROWS(plantings[experiment_ID]))), COUNTIF(INDEX(plantings[experiment_ID],1):plantings[[#This Row],[experiment_ID]],plantings[[#This Row],[experiment_ID]]), "")</f>
        <v>1</v>
      </c>
      <c r="C40" s="127"/>
      <c r="D40" s="21"/>
      <c r="E40" s="106"/>
      <c r="F40" s="127"/>
      <c r="G40" s="127" t="s">
        <v>606</v>
      </c>
      <c r="H40" s="176" t="s">
        <v>8680</v>
      </c>
      <c r="I40" s="106"/>
      <c r="J40" s="106"/>
      <c r="K40" s="127" t="s">
        <v>8681</v>
      </c>
      <c r="L40" s="21"/>
      <c r="M40" s="106"/>
      <c r="N40" s="106">
        <v>15</v>
      </c>
      <c r="O40" s="106"/>
    </row>
    <row r="41" spans="1:15" x14ac:dyDescent="0.25">
      <c r="A41" s="127" t="s">
        <v>9307</v>
      </c>
      <c r="B41" s="128" cm="1">
        <f t="array" ref="B41">IF(ROW() &lt; ROW(INDEX(plantings[experiment_ID],ROWS(plantings[experiment_ID]))), COUNTIF(INDEX(plantings[experiment_ID],1):plantings[[#This Row],[experiment_ID]],plantings[[#This Row],[experiment_ID]]), "")</f>
        <v>1</v>
      </c>
      <c r="C41" s="127"/>
      <c r="D41" s="21"/>
      <c r="E41" s="106"/>
      <c r="F41" s="127"/>
      <c r="G41" s="127" t="s">
        <v>606</v>
      </c>
      <c r="H41" s="176" t="s">
        <v>8680</v>
      </c>
      <c r="I41" s="106"/>
      <c r="J41" s="106"/>
      <c r="K41" s="127" t="s">
        <v>8681</v>
      </c>
      <c r="L41" s="21"/>
      <c r="M41" s="106"/>
      <c r="N41" s="106">
        <v>15</v>
      </c>
      <c r="O41" s="106"/>
    </row>
    <row r="42" spans="1:15" x14ac:dyDescent="0.25">
      <c r="A42" s="127" t="s">
        <v>9308</v>
      </c>
      <c r="B42" s="128" cm="1">
        <f t="array" ref="B42">IF(ROW() &lt; ROW(INDEX(plantings[experiment_ID],ROWS(plantings[experiment_ID]))), COUNTIF(INDEX(plantings[experiment_ID],1):plantings[[#This Row],[experiment_ID]],plantings[[#This Row],[experiment_ID]]), "")</f>
        <v>1</v>
      </c>
      <c r="C42" s="127"/>
      <c r="D42" s="21"/>
      <c r="E42" s="106"/>
      <c r="F42" s="127"/>
      <c r="G42" s="127" t="s">
        <v>606</v>
      </c>
      <c r="H42" s="176" t="s">
        <v>8680</v>
      </c>
      <c r="I42" s="106"/>
      <c r="J42" s="106"/>
      <c r="K42" s="127" t="s">
        <v>8681</v>
      </c>
      <c r="L42" s="21"/>
      <c r="M42" s="106"/>
      <c r="N42" s="106">
        <v>15</v>
      </c>
      <c r="O42" s="106"/>
    </row>
    <row r="43" spans="1:15" x14ac:dyDescent="0.25">
      <c r="A43" s="127" t="s">
        <v>9309</v>
      </c>
      <c r="B43" s="128" cm="1">
        <f t="array" ref="B43">IF(ROW() &lt; ROW(INDEX(plantings[experiment_ID],ROWS(plantings[experiment_ID]))), COUNTIF(INDEX(plantings[experiment_ID],1):plantings[[#This Row],[experiment_ID]],plantings[[#This Row],[experiment_ID]]), "")</f>
        <v>1</v>
      </c>
      <c r="C43" s="127"/>
      <c r="D43" s="21"/>
      <c r="E43" s="106"/>
      <c r="F43" s="127"/>
      <c r="G43" s="127" t="s">
        <v>606</v>
      </c>
      <c r="H43" s="176" t="s">
        <v>8680</v>
      </c>
      <c r="I43" s="106"/>
      <c r="J43" s="106"/>
      <c r="K43" s="127" t="s">
        <v>8681</v>
      </c>
      <c r="L43" s="21"/>
      <c r="M43" s="106"/>
      <c r="N43" s="106">
        <v>15</v>
      </c>
      <c r="O43" s="106"/>
    </row>
    <row r="44" spans="1:15" x14ac:dyDescent="0.25">
      <c r="A44" s="127" t="s">
        <v>9310</v>
      </c>
      <c r="B44" s="128" cm="1">
        <f t="array" ref="B44">IF(ROW() &lt; ROW(INDEX(plantings[experiment_ID],ROWS(plantings[experiment_ID]))), COUNTIF(INDEX(plantings[experiment_ID],1):plantings[[#This Row],[experiment_ID]],plantings[[#This Row],[experiment_ID]]), "")</f>
        <v>1</v>
      </c>
      <c r="C44" s="127"/>
      <c r="D44" s="21"/>
      <c r="E44" s="106"/>
      <c r="F44" s="127"/>
      <c r="G44" s="127" t="s">
        <v>606</v>
      </c>
      <c r="H44" s="176" t="s">
        <v>8680</v>
      </c>
      <c r="I44" s="106"/>
      <c r="J44" s="106"/>
      <c r="K44" s="127" t="s">
        <v>8681</v>
      </c>
      <c r="L44" s="21"/>
      <c r="M44" s="106"/>
      <c r="N44" s="106">
        <v>15</v>
      </c>
      <c r="O44" s="106"/>
    </row>
    <row r="45" spans="1:15" x14ac:dyDescent="0.25">
      <c r="A45" s="127" t="s">
        <v>9311</v>
      </c>
      <c r="B45" s="128" cm="1">
        <f t="array" ref="B45">IF(ROW() &lt; ROW(INDEX(plantings[experiment_ID],ROWS(plantings[experiment_ID]))), COUNTIF(INDEX(plantings[experiment_ID],1):plantings[[#This Row],[experiment_ID]],plantings[[#This Row],[experiment_ID]]), "")</f>
        <v>1</v>
      </c>
      <c r="C45" s="127"/>
      <c r="D45" s="21"/>
      <c r="E45" s="106"/>
      <c r="F45" s="127"/>
      <c r="G45" s="127" t="s">
        <v>606</v>
      </c>
      <c r="H45" s="176" t="s">
        <v>8680</v>
      </c>
      <c r="I45" s="106"/>
      <c r="J45" s="106"/>
      <c r="K45" s="127" t="s">
        <v>8681</v>
      </c>
      <c r="L45" s="21"/>
      <c r="M45" s="106"/>
      <c r="N45" s="106">
        <v>15</v>
      </c>
      <c r="O45" s="106"/>
    </row>
    <row r="46" spans="1:15" x14ac:dyDescent="0.25">
      <c r="A46" s="127" t="s">
        <v>9312</v>
      </c>
      <c r="B46" s="128" cm="1">
        <f t="array" ref="B46">IF(ROW() &lt; ROW(INDEX(plantings[experiment_ID],ROWS(plantings[experiment_ID]))), COUNTIF(INDEX(plantings[experiment_ID],1):plantings[[#This Row],[experiment_ID]],plantings[[#This Row],[experiment_ID]]), "")</f>
        <v>1</v>
      </c>
      <c r="C46" s="127"/>
      <c r="D46" s="21"/>
      <c r="E46" s="106"/>
      <c r="F46" s="127"/>
      <c r="G46" s="127" t="s">
        <v>606</v>
      </c>
      <c r="H46" s="176" t="s">
        <v>8680</v>
      </c>
      <c r="I46" s="106"/>
      <c r="J46" s="106"/>
      <c r="K46" s="127" t="s">
        <v>8681</v>
      </c>
      <c r="L46" s="21"/>
      <c r="M46" s="106"/>
      <c r="N46" s="106">
        <v>15</v>
      </c>
      <c r="O46" s="106"/>
    </row>
    <row r="47" spans="1:15" x14ac:dyDescent="0.25">
      <c r="A47" s="127" t="s">
        <v>9313</v>
      </c>
      <c r="B47" s="128" cm="1">
        <f t="array" ref="B47">IF(ROW() &lt; ROW(INDEX(plantings[experiment_ID],ROWS(plantings[experiment_ID]))), COUNTIF(INDEX(plantings[experiment_ID],1):plantings[[#This Row],[experiment_ID]],plantings[[#This Row],[experiment_ID]]), "")</f>
        <v>1</v>
      </c>
      <c r="C47" s="127"/>
      <c r="D47" s="21"/>
      <c r="E47" s="106"/>
      <c r="F47" s="127"/>
      <c r="G47" s="127" t="s">
        <v>606</v>
      </c>
      <c r="H47" s="176" t="s">
        <v>8680</v>
      </c>
      <c r="I47" s="106"/>
      <c r="J47" s="106"/>
      <c r="K47" s="127" t="s">
        <v>8681</v>
      </c>
      <c r="L47" s="21"/>
      <c r="M47" s="106"/>
      <c r="N47" s="106">
        <v>15</v>
      </c>
      <c r="O47" s="106"/>
    </row>
    <row r="48" spans="1:15" x14ac:dyDescent="0.25">
      <c r="A48" s="127" t="s">
        <v>9314</v>
      </c>
      <c r="B48" s="128" cm="1">
        <f t="array" ref="B48">IF(ROW() &lt; ROW(INDEX(plantings[experiment_ID],ROWS(plantings[experiment_ID]))), COUNTIF(INDEX(plantings[experiment_ID],1):plantings[[#This Row],[experiment_ID]],plantings[[#This Row],[experiment_ID]]), "")</f>
        <v>1</v>
      </c>
      <c r="C48" s="127"/>
      <c r="D48" s="21"/>
      <c r="E48" s="106"/>
      <c r="F48" s="127"/>
      <c r="G48" s="127" t="s">
        <v>606</v>
      </c>
      <c r="H48" s="176" t="s">
        <v>8680</v>
      </c>
      <c r="I48" s="106"/>
      <c r="J48" s="106"/>
      <c r="K48" s="127" t="s">
        <v>8681</v>
      </c>
      <c r="L48" s="21"/>
      <c r="M48" s="106"/>
      <c r="N48" s="106">
        <v>15</v>
      </c>
      <c r="O48" s="106"/>
    </row>
    <row r="49" spans="1:15" x14ac:dyDescent="0.25">
      <c r="A49" s="127" t="s">
        <v>9366</v>
      </c>
      <c r="B49" s="128" cm="1">
        <f t="array" ref="B49">IF(ROW() &lt; ROW(INDEX(plantings[experiment_ID],ROWS(plantings[experiment_ID]))), COUNTIF(INDEX(plantings[experiment_ID],1):plantings[[#This Row],[experiment_ID]],plantings[[#This Row],[experiment_ID]]), "")</f>
        <v>1</v>
      </c>
      <c r="C49" s="127" t="s">
        <v>9371</v>
      </c>
      <c r="D49" s="21">
        <v>39251</v>
      </c>
      <c r="E49" s="106"/>
      <c r="F49" s="127"/>
      <c r="G49" s="127"/>
      <c r="H49" s="106"/>
      <c r="I49" s="106"/>
      <c r="J49" s="106"/>
      <c r="K49" s="127" t="s">
        <v>8701</v>
      </c>
      <c r="L49" s="21"/>
      <c r="M49" s="106"/>
      <c r="N49" s="106"/>
      <c r="O49" s="106"/>
    </row>
    <row r="50" spans="1:15" x14ac:dyDescent="0.25">
      <c r="A50" s="127" t="s">
        <v>9366</v>
      </c>
      <c r="B50" s="128" cm="1">
        <f t="array" ref="B50">IF(ROW() &lt; ROW(INDEX(plantings[experiment_ID],ROWS(plantings[experiment_ID]))), COUNTIF(INDEX(plantings[experiment_ID],1):plantings[[#This Row],[experiment_ID]],plantings[[#This Row],[experiment_ID]]), "")</f>
        <v>2</v>
      </c>
      <c r="C50" s="127" t="s">
        <v>9370</v>
      </c>
      <c r="D50" s="21">
        <v>39317</v>
      </c>
      <c r="E50" s="106"/>
      <c r="F50" s="127"/>
      <c r="G50" s="127"/>
      <c r="H50" s="106"/>
      <c r="I50" s="106"/>
      <c r="J50" s="106"/>
      <c r="K50" s="127" t="s">
        <v>8702</v>
      </c>
      <c r="L50" s="21"/>
      <c r="M50" s="106"/>
      <c r="N50" s="106"/>
      <c r="O50" s="106"/>
    </row>
    <row r="51" spans="1:15" x14ac:dyDescent="0.25">
      <c r="A51" s="127" t="s">
        <v>9367</v>
      </c>
      <c r="B51" s="128" cm="1">
        <f t="array" ref="B51">IF(ROW() &lt; ROW(INDEX(plantings[experiment_ID],ROWS(plantings[experiment_ID]))), COUNTIF(INDEX(plantings[experiment_ID],1):plantings[[#This Row],[experiment_ID]],plantings[[#This Row],[experiment_ID]]), "")</f>
        <v>1</v>
      </c>
      <c r="C51" s="127" t="s">
        <v>9371</v>
      </c>
      <c r="D51" s="21">
        <v>39603</v>
      </c>
      <c r="E51" s="106"/>
      <c r="F51" s="127"/>
      <c r="G51" s="127"/>
      <c r="H51" s="106"/>
      <c r="I51" s="106"/>
      <c r="J51" s="106"/>
      <c r="K51" s="127" t="s">
        <v>8701</v>
      </c>
      <c r="L51" s="21"/>
      <c r="M51" s="106"/>
      <c r="N51" s="106"/>
      <c r="O51" s="106"/>
    </row>
    <row r="52" spans="1:15" x14ac:dyDescent="0.25">
      <c r="A52" s="127" t="s">
        <v>9367</v>
      </c>
      <c r="B52" s="128" cm="1">
        <f t="array" ref="B52">IF(ROW() &lt; ROW(INDEX(plantings[experiment_ID],ROWS(plantings[experiment_ID]))), COUNTIF(INDEX(plantings[experiment_ID],1):plantings[[#This Row],[experiment_ID]],plantings[[#This Row],[experiment_ID]]), "")</f>
        <v>2</v>
      </c>
      <c r="C52" s="127" t="s">
        <v>9370</v>
      </c>
      <c r="D52" s="21">
        <v>39665</v>
      </c>
      <c r="E52" s="106"/>
      <c r="F52" s="127"/>
      <c r="G52" s="127"/>
      <c r="H52" s="106"/>
      <c r="I52" s="106"/>
      <c r="J52" s="106"/>
      <c r="K52" s="127" t="s">
        <v>8702</v>
      </c>
      <c r="L52" s="21"/>
      <c r="M52" s="106"/>
      <c r="N52" s="106"/>
      <c r="O52" s="106"/>
    </row>
    <row r="53" spans="1:15" x14ac:dyDescent="0.25">
      <c r="A53" s="127" t="s">
        <v>9368</v>
      </c>
      <c r="B53" s="128" cm="1">
        <f t="array" ref="B53">IF(ROW() &lt; ROW(INDEX(plantings[experiment_ID],ROWS(plantings[experiment_ID]))), COUNTIF(INDEX(plantings[experiment_ID],1):plantings[[#This Row],[experiment_ID]],plantings[[#This Row],[experiment_ID]]), "")</f>
        <v>1</v>
      </c>
      <c r="C53" s="127" t="s">
        <v>9371</v>
      </c>
      <c r="D53" s="21">
        <v>39987</v>
      </c>
      <c r="E53" s="106"/>
      <c r="F53" s="127"/>
      <c r="G53" s="127"/>
      <c r="H53" s="106"/>
      <c r="I53" s="106"/>
      <c r="J53" s="106"/>
      <c r="K53" s="127" t="s">
        <v>8701</v>
      </c>
      <c r="L53" s="21"/>
      <c r="M53" s="106"/>
      <c r="N53" s="106"/>
      <c r="O53" s="106"/>
    </row>
    <row r="54" spans="1:15" x14ac:dyDescent="0.25">
      <c r="A54" s="127" t="s">
        <v>9368</v>
      </c>
      <c r="B54" s="128" cm="1">
        <f t="array" ref="B54">IF(ROW() &lt; ROW(INDEX(plantings[experiment_ID],ROWS(plantings[experiment_ID]))), COUNTIF(INDEX(plantings[experiment_ID],1):plantings[[#This Row],[experiment_ID]],plantings[[#This Row],[experiment_ID]]), "")</f>
        <v>2</v>
      </c>
      <c r="C54" s="127" t="s">
        <v>9370</v>
      </c>
      <c r="D54" s="21">
        <v>40044</v>
      </c>
      <c r="E54" s="106"/>
      <c r="F54" s="127"/>
      <c r="G54" s="127"/>
      <c r="H54" s="106"/>
      <c r="I54" s="106"/>
      <c r="J54" s="106"/>
      <c r="K54" s="127" t="s">
        <v>8702</v>
      </c>
      <c r="L54" s="21"/>
      <c r="M54" s="106"/>
      <c r="N54" s="106"/>
      <c r="O54" s="106"/>
    </row>
    <row r="55" spans="1:15" x14ac:dyDescent="0.25">
      <c r="A55" s="127" t="s">
        <v>9644</v>
      </c>
      <c r="B55" s="128" cm="1">
        <f t="array" ref="B55">IF(ROW() &lt; ROW(INDEX(plantings[experiment_ID],ROWS(plantings[experiment_ID]))), COUNTIF(INDEX(plantings[experiment_ID],1):plantings[[#This Row],[experiment_ID]],plantings[[#This Row],[experiment_ID]]), "")</f>
        <v>1</v>
      </c>
      <c r="C55" s="127" t="s">
        <v>9399</v>
      </c>
      <c r="D55" s="21">
        <v>39927</v>
      </c>
      <c r="E55" s="106">
        <v>70</v>
      </c>
      <c r="F55" s="127"/>
      <c r="G55" s="127"/>
      <c r="H55" s="106"/>
      <c r="I55" s="106"/>
      <c r="J55" s="106"/>
      <c r="K55" s="127"/>
      <c r="L55" s="21"/>
      <c r="M55" s="106"/>
      <c r="N55" s="106">
        <v>0.45</v>
      </c>
      <c r="O55" s="106"/>
    </row>
    <row r="56" spans="1:15" x14ac:dyDescent="0.25">
      <c r="A56" s="127" t="s">
        <v>9644</v>
      </c>
      <c r="B56" s="128" cm="1">
        <f t="array" ref="B56">IF(ROW() &lt; ROW(INDEX(plantings[experiment_ID],ROWS(plantings[experiment_ID]))), COUNTIF(INDEX(plantings[experiment_ID],1):plantings[[#This Row],[experiment_ID]],plantings[[#This Row],[experiment_ID]]), "")</f>
        <v>2</v>
      </c>
      <c r="C56" s="127" t="s">
        <v>9400</v>
      </c>
      <c r="D56" s="21">
        <v>39950</v>
      </c>
      <c r="E56" s="106">
        <v>70</v>
      </c>
      <c r="F56" s="127"/>
      <c r="G56" s="127"/>
      <c r="H56" s="106"/>
      <c r="I56" s="106"/>
      <c r="J56" s="106"/>
      <c r="K56" s="127"/>
      <c r="L56" s="21"/>
      <c r="M56" s="106"/>
      <c r="N56" s="106"/>
      <c r="O56" s="106"/>
    </row>
    <row r="57" spans="1:15" x14ac:dyDescent="0.25">
      <c r="A57" s="127" t="s">
        <v>9644</v>
      </c>
      <c r="B57" s="128" cm="1">
        <f t="array" ref="B57">IF(ROW() &lt; ROW(INDEX(plantings[experiment_ID],ROWS(plantings[experiment_ID]))), COUNTIF(INDEX(plantings[experiment_ID],1):plantings[[#This Row],[experiment_ID]],plantings[[#This Row],[experiment_ID]]), "")</f>
        <v>3</v>
      </c>
      <c r="C57" s="127" t="s">
        <v>9401</v>
      </c>
      <c r="D57" s="21">
        <v>39926</v>
      </c>
      <c r="E57" s="106">
        <v>70</v>
      </c>
      <c r="F57" s="127"/>
      <c r="G57" s="127"/>
      <c r="H57" s="106"/>
      <c r="I57" s="106"/>
      <c r="J57" s="106"/>
      <c r="K57" s="127"/>
      <c r="L57" s="21"/>
      <c r="M57" s="106"/>
      <c r="N57" s="106"/>
      <c r="O57" s="106"/>
    </row>
    <row r="58" spans="1:15" x14ac:dyDescent="0.25">
      <c r="A58" s="127" t="s">
        <v>9411</v>
      </c>
      <c r="B58" s="128" cm="1">
        <f t="array" ref="B58">IF(ROW() &lt; ROW(INDEX(plantings[experiment_ID],ROWS(plantings[experiment_ID]))), COUNTIF(INDEX(plantings[experiment_ID],1):plantings[[#This Row],[experiment_ID]],plantings[[#This Row],[experiment_ID]]), "")</f>
        <v>1</v>
      </c>
      <c r="C58" s="127"/>
      <c r="D58" s="21">
        <v>28965</v>
      </c>
      <c r="E58" s="106">
        <v>5</v>
      </c>
      <c r="F58" s="127"/>
      <c r="G58" s="127" t="s">
        <v>606</v>
      </c>
      <c r="H58" s="106"/>
      <c r="I58" s="106"/>
      <c r="J58" s="106"/>
      <c r="K58" s="127"/>
      <c r="L58" s="21"/>
      <c r="M58" s="106"/>
      <c r="N58" s="106">
        <v>66.5</v>
      </c>
      <c r="O58" s="106"/>
    </row>
    <row r="59" spans="1:15" x14ac:dyDescent="0.25">
      <c r="A59" s="127" t="s">
        <v>9412</v>
      </c>
      <c r="B59" s="128" cm="1">
        <f t="array" ref="B59">IF(ROW() &lt; ROW(INDEX(plantings[experiment_ID],ROWS(plantings[experiment_ID]))), COUNTIF(INDEX(plantings[experiment_ID],1):plantings[[#This Row],[experiment_ID]],plantings[[#This Row],[experiment_ID]]), "")</f>
        <v>1</v>
      </c>
      <c r="C59" s="127"/>
      <c r="D59" s="21">
        <v>29331</v>
      </c>
      <c r="E59" s="106">
        <v>5</v>
      </c>
      <c r="F59" s="127"/>
      <c r="G59" s="127" t="s">
        <v>606</v>
      </c>
      <c r="H59" s="106"/>
      <c r="I59" s="106"/>
      <c r="J59" s="106"/>
      <c r="K59" s="127"/>
      <c r="L59" s="21"/>
      <c r="M59" s="106"/>
      <c r="N59" s="106">
        <v>66.5</v>
      </c>
      <c r="O59" s="106"/>
    </row>
    <row r="60" spans="1:15" x14ac:dyDescent="0.25">
      <c r="A60" s="127" t="s">
        <v>9413</v>
      </c>
      <c r="B60" s="128" cm="1">
        <f t="array" ref="B60">IF(ROW() &lt; ROW(INDEX(plantings[experiment_ID],ROWS(plantings[experiment_ID]))), COUNTIF(INDEX(plantings[experiment_ID],1):plantings[[#This Row],[experiment_ID]],plantings[[#This Row],[experiment_ID]]), "")</f>
        <v>1</v>
      </c>
      <c r="C60" s="127"/>
      <c r="D60" s="21">
        <v>29865</v>
      </c>
      <c r="E60" s="106">
        <v>471</v>
      </c>
      <c r="F60" s="127"/>
      <c r="G60" s="127" t="s">
        <v>606</v>
      </c>
      <c r="H60" s="106"/>
      <c r="I60" s="106"/>
      <c r="J60" s="106"/>
      <c r="K60" s="127"/>
      <c r="L60" s="21"/>
      <c r="M60" s="106"/>
      <c r="N60" s="106">
        <v>14.7</v>
      </c>
      <c r="O60" s="106"/>
    </row>
    <row r="61" spans="1:15" x14ac:dyDescent="0.25">
      <c r="A61" s="127" t="s">
        <v>9414</v>
      </c>
      <c r="B61" s="128" cm="1">
        <f t="array" ref="B61">IF(ROW() &lt; ROW(INDEX(plantings[experiment_ID],ROWS(plantings[experiment_ID]))), COUNTIF(INDEX(plantings[experiment_ID],1):plantings[[#This Row],[experiment_ID]],plantings[[#This Row],[experiment_ID]]), "")</f>
        <v>1</v>
      </c>
      <c r="C61" s="127"/>
      <c r="D61" s="21">
        <v>30214</v>
      </c>
      <c r="E61" s="106">
        <v>471</v>
      </c>
      <c r="F61" s="127"/>
      <c r="G61" s="127" t="s">
        <v>606</v>
      </c>
      <c r="H61" s="106"/>
      <c r="I61" s="106"/>
      <c r="J61" s="106"/>
      <c r="K61" s="127"/>
      <c r="L61" s="21"/>
      <c r="M61" s="106"/>
      <c r="N61" s="106">
        <v>14.7</v>
      </c>
      <c r="O61" s="106"/>
    </row>
    <row r="62" spans="1:15" x14ac:dyDescent="0.25">
      <c r="A62" s="127" t="s">
        <v>9415</v>
      </c>
      <c r="B62" s="128" cm="1">
        <f t="array" ref="B62">IF(ROW() &lt; ROW(INDEX(plantings[experiment_ID],ROWS(plantings[experiment_ID]))), COUNTIF(INDEX(plantings[experiment_ID],1):plantings[[#This Row],[experiment_ID]],plantings[[#This Row],[experiment_ID]]), "")</f>
        <v>1</v>
      </c>
      <c r="C62" s="127"/>
      <c r="D62" s="21">
        <v>30579</v>
      </c>
      <c r="E62" s="106">
        <v>471</v>
      </c>
      <c r="F62" s="127"/>
      <c r="G62" s="127" t="s">
        <v>606</v>
      </c>
      <c r="H62" s="106"/>
      <c r="I62" s="106"/>
      <c r="J62" s="106"/>
      <c r="K62" s="127"/>
      <c r="L62" s="21"/>
      <c r="M62" s="106"/>
      <c r="N62" s="106">
        <v>14.7</v>
      </c>
      <c r="O62" s="106"/>
    </row>
    <row r="63" spans="1:15" x14ac:dyDescent="0.25">
      <c r="A63" s="127" t="s">
        <v>9416</v>
      </c>
      <c r="B63" s="128" cm="1">
        <f t="array" ref="B63">IF(ROW() &lt; ROW(INDEX(plantings[experiment_ID],ROWS(plantings[experiment_ID]))), COUNTIF(INDEX(plantings[experiment_ID],1):plantings[[#This Row],[experiment_ID]],plantings[[#This Row],[experiment_ID]]), "")</f>
        <v>1</v>
      </c>
      <c r="C63" s="127"/>
      <c r="D63" s="21">
        <v>30945</v>
      </c>
      <c r="E63" s="106">
        <v>471</v>
      </c>
      <c r="F63" s="127"/>
      <c r="G63" s="127" t="s">
        <v>606</v>
      </c>
      <c r="H63" s="106"/>
      <c r="I63" s="106"/>
      <c r="J63" s="106"/>
      <c r="K63" s="127"/>
      <c r="L63" s="21"/>
      <c r="M63" s="106"/>
      <c r="N63" s="106">
        <v>14.7</v>
      </c>
      <c r="O63" s="106"/>
    </row>
    <row r="64" spans="1:15" x14ac:dyDescent="0.25">
      <c r="A64" s="127" t="s">
        <v>9417</v>
      </c>
      <c r="B64" s="128" cm="1">
        <f t="array" ref="B64">IF(ROW() &lt; ROW(INDEX(plantings[experiment_ID],ROWS(plantings[experiment_ID]))), COUNTIF(INDEX(plantings[experiment_ID],1):plantings[[#This Row],[experiment_ID]],plantings[[#This Row],[experiment_ID]]), "")</f>
        <v>1</v>
      </c>
      <c r="C64" s="127"/>
      <c r="D64" s="21">
        <v>31157</v>
      </c>
      <c r="E64" s="106">
        <v>5</v>
      </c>
      <c r="F64" s="127"/>
      <c r="G64" s="127" t="s">
        <v>606</v>
      </c>
      <c r="H64" s="106"/>
      <c r="I64" s="106"/>
      <c r="J64" s="106"/>
      <c r="K64" s="127"/>
      <c r="L64" s="21"/>
      <c r="M64" s="106"/>
      <c r="N64" s="106">
        <v>66.5</v>
      </c>
      <c r="O64" s="106"/>
    </row>
    <row r="65" spans="1:15" x14ac:dyDescent="0.25">
      <c r="A65" s="127" t="s">
        <v>9418</v>
      </c>
      <c r="B65" s="128" cm="1">
        <f t="array" ref="B65">IF(ROW() &lt; ROW(INDEX(plantings[experiment_ID],ROWS(plantings[experiment_ID]))), COUNTIF(INDEX(plantings[experiment_ID],1):plantings[[#This Row],[experiment_ID]],plantings[[#This Row],[experiment_ID]]), "")</f>
        <v>1</v>
      </c>
      <c r="C65" s="127"/>
      <c r="D65" s="21">
        <v>31522</v>
      </c>
      <c r="E65" s="106">
        <v>5</v>
      </c>
      <c r="F65" s="127"/>
      <c r="G65" s="127" t="s">
        <v>606</v>
      </c>
      <c r="H65" s="106"/>
      <c r="I65" s="106"/>
      <c r="J65" s="106"/>
      <c r="K65" s="127"/>
      <c r="L65" s="21"/>
      <c r="M65" s="106"/>
      <c r="N65" s="106">
        <v>66.5</v>
      </c>
      <c r="O65" s="106"/>
    </row>
    <row r="66" spans="1:15" x14ac:dyDescent="0.25">
      <c r="A66" s="127" t="s">
        <v>9419</v>
      </c>
      <c r="B66" s="128" cm="1">
        <f t="array" ref="B66">IF(ROW() &lt; ROW(INDEX(plantings[experiment_ID],ROWS(plantings[experiment_ID]))), COUNTIF(INDEX(plantings[experiment_ID],1):plantings[[#This Row],[experiment_ID]],plantings[[#This Row],[experiment_ID]]), "")</f>
        <v>1</v>
      </c>
      <c r="C66" s="127"/>
      <c r="D66" s="21">
        <v>32052</v>
      </c>
      <c r="E66" s="106">
        <v>471</v>
      </c>
      <c r="F66" s="127"/>
      <c r="G66" s="127" t="s">
        <v>606</v>
      </c>
      <c r="H66" s="106"/>
      <c r="I66" s="106"/>
      <c r="J66" s="106"/>
      <c r="K66" s="127"/>
      <c r="L66" s="21"/>
      <c r="M66" s="106"/>
      <c r="N66" s="106">
        <v>14.7</v>
      </c>
      <c r="O66" s="106"/>
    </row>
    <row r="67" spans="1:15" x14ac:dyDescent="0.25">
      <c r="A67" s="127" t="s">
        <v>9420</v>
      </c>
      <c r="B67" s="128" cm="1">
        <f t="array" ref="B67">IF(ROW() &lt; ROW(INDEX(plantings[experiment_ID],ROWS(plantings[experiment_ID]))), COUNTIF(INDEX(plantings[experiment_ID],1):plantings[[#This Row],[experiment_ID]],plantings[[#This Row],[experiment_ID]]), "")</f>
        <v>1</v>
      </c>
      <c r="C67" s="127"/>
      <c r="D67" s="21">
        <v>32406</v>
      </c>
      <c r="E67" s="106">
        <v>471</v>
      </c>
      <c r="F67" s="127"/>
      <c r="G67" s="127" t="s">
        <v>606</v>
      </c>
      <c r="H67" s="106"/>
      <c r="I67" s="106"/>
      <c r="J67" s="106"/>
      <c r="K67" s="127"/>
      <c r="L67" s="21"/>
      <c r="M67" s="106"/>
      <c r="N67" s="106">
        <v>14.7</v>
      </c>
      <c r="O67" s="106"/>
    </row>
    <row r="68" spans="1:15" x14ac:dyDescent="0.25">
      <c r="A68" s="127" t="s">
        <v>9421</v>
      </c>
      <c r="B68" s="128" cm="1">
        <f t="array" ref="B68">IF(ROW() &lt; ROW(INDEX(plantings[experiment_ID],ROWS(plantings[experiment_ID]))), COUNTIF(INDEX(plantings[experiment_ID],1):plantings[[#This Row],[experiment_ID]],plantings[[#This Row],[experiment_ID]]), "")</f>
        <v>1</v>
      </c>
      <c r="C68" s="127"/>
      <c r="D68" s="21">
        <v>32771</v>
      </c>
      <c r="E68" s="106">
        <v>471</v>
      </c>
      <c r="F68" s="127"/>
      <c r="G68" s="127" t="s">
        <v>606</v>
      </c>
      <c r="H68" s="106"/>
      <c r="I68" s="106"/>
      <c r="J68" s="106"/>
      <c r="K68" s="127"/>
      <c r="L68" s="21"/>
      <c r="M68" s="106"/>
      <c r="N68" s="106">
        <v>14.7</v>
      </c>
      <c r="O68" s="106"/>
    </row>
    <row r="69" spans="1:15" x14ac:dyDescent="0.25">
      <c r="A69" s="127" t="s">
        <v>9422</v>
      </c>
      <c r="B69" s="128" cm="1">
        <f t="array" ref="B69">IF(ROW() &lt; ROW(INDEX(plantings[experiment_ID],ROWS(plantings[experiment_ID]))), COUNTIF(INDEX(plantings[experiment_ID],1):plantings[[#This Row],[experiment_ID]],plantings[[#This Row],[experiment_ID]]), "")</f>
        <v>1</v>
      </c>
      <c r="C69" s="127"/>
      <c r="D69" s="21">
        <v>33136</v>
      </c>
      <c r="E69" s="106">
        <v>471</v>
      </c>
      <c r="F69" s="127"/>
      <c r="G69" s="127" t="s">
        <v>606</v>
      </c>
      <c r="H69" s="106"/>
      <c r="I69" s="106"/>
      <c r="J69" s="106"/>
      <c r="K69" s="127"/>
      <c r="L69" s="21"/>
      <c r="M69" s="106"/>
      <c r="N69" s="106">
        <v>14.7</v>
      </c>
      <c r="O69" s="106"/>
    </row>
    <row r="70" spans="1:15" x14ac:dyDescent="0.25">
      <c r="A70" s="127" t="s">
        <v>9423</v>
      </c>
      <c r="B70" s="128" cm="1">
        <f t="array" ref="B70">IF(ROW() &lt; ROW(INDEX(plantings[experiment_ID],ROWS(plantings[experiment_ID]))), COUNTIF(INDEX(plantings[experiment_ID],1):plantings[[#This Row],[experiment_ID]],plantings[[#This Row],[experiment_ID]]), "")</f>
        <v>1</v>
      </c>
      <c r="C70" s="127"/>
      <c r="D70" s="21">
        <v>33348</v>
      </c>
      <c r="E70" s="106">
        <v>5</v>
      </c>
      <c r="F70" s="127"/>
      <c r="G70" s="127" t="s">
        <v>606</v>
      </c>
      <c r="H70" s="106"/>
      <c r="I70" s="106"/>
      <c r="J70" s="106"/>
      <c r="K70" s="127"/>
      <c r="L70" s="21"/>
      <c r="M70" s="106"/>
      <c r="N70" s="106">
        <v>66.5</v>
      </c>
      <c r="O70" s="106"/>
    </row>
    <row r="71" spans="1:15" x14ac:dyDescent="0.25">
      <c r="A71" s="127" t="s">
        <v>9424</v>
      </c>
      <c r="B71" s="128" cm="1">
        <f t="array" ref="B71">IF(ROW() &lt; ROW(INDEX(plantings[experiment_ID],ROWS(plantings[experiment_ID]))), COUNTIF(INDEX(plantings[experiment_ID],1):plantings[[#This Row],[experiment_ID]],plantings[[#This Row],[experiment_ID]]), "")</f>
        <v>1</v>
      </c>
      <c r="C71" s="127"/>
      <c r="D71" s="21">
        <v>33714</v>
      </c>
      <c r="E71" s="106">
        <v>5</v>
      </c>
      <c r="F71" s="127"/>
      <c r="G71" s="127" t="s">
        <v>606</v>
      </c>
      <c r="H71" s="106"/>
      <c r="I71" s="106"/>
      <c r="J71" s="106"/>
      <c r="K71" s="127"/>
      <c r="L71" s="21"/>
      <c r="M71" s="106"/>
      <c r="N71" s="106">
        <v>66.5</v>
      </c>
      <c r="O71" s="106"/>
    </row>
    <row r="72" spans="1:15" x14ac:dyDescent="0.25">
      <c r="A72" s="127" t="s">
        <v>9434</v>
      </c>
      <c r="B72" s="128" cm="1">
        <f t="array" ref="B72">IF(ROW() &lt; ROW(INDEX(plantings[experiment_ID],ROWS(plantings[experiment_ID]))), COUNTIF(INDEX(plantings[experiment_ID],1):plantings[[#This Row],[experiment_ID]],plantings[[#This Row],[experiment_ID]]), "")</f>
        <v>1</v>
      </c>
      <c r="C72" s="127"/>
      <c r="D72" s="21">
        <v>36069</v>
      </c>
      <c r="E72" s="106">
        <v>225</v>
      </c>
      <c r="F72" s="127"/>
      <c r="G72" s="127" t="s">
        <v>606</v>
      </c>
      <c r="H72" s="106"/>
      <c r="I72" s="106"/>
      <c r="J72" s="106"/>
      <c r="K72" s="127"/>
      <c r="L72" s="21"/>
      <c r="M72" s="106"/>
      <c r="N72" s="106">
        <v>20</v>
      </c>
      <c r="O72" s="106"/>
    </row>
    <row r="73" spans="1:15" x14ac:dyDescent="0.25">
      <c r="A73" s="127" t="s">
        <v>9435</v>
      </c>
      <c r="B73" s="128" cm="1">
        <f t="array" ref="B73">IF(ROW() &lt; ROW(INDEX(plantings[experiment_ID],ROWS(plantings[experiment_ID]))), COUNTIF(INDEX(plantings[experiment_ID],1):plantings[[#This Row],[experiment_ID]],plantings[[#This Row],[experiment_ID]]), "")</f>
        <v>1</v>
      </c>
      <c r="C73" s="127"/>
      <c r="D73" s="21">
        <v>36434</v>
      </c>
      <c r="E73" s="106">
        <v>225</v>
      </c>
      <c r="F73" s="127"/>
      <c r="G73" s="127" t="s">
        <v>606</v>
      </c>
      <c r="H73" s="106"/>
      <c r="I73" s="106"/>
      <c r="J73" s="106"/>
      <c r="K73" s="127"/>
      <c r="L73" s="21"/>
      <c r="M73" s="106"/>
      <c r="N73" s="106"/>
      <c r="O73" s="106"/>
    </row>
    <row r="74" spans="1:15" x14ac:dyDescent="0.25">
      <c r="A74" s="127" t="s">
        <v>9436</v>
      </c>
      <c r="B74" s="128" cm="1">
        <f t="array" ref="B74">IF(ROW() &lt; ROW(INDEX(plantings[experiment_ID],ROWS(plantings[experiment_ID]))), COUNTIF(INDEX(plantings[experiment_ID],1):plantings[[#This Row],[experiment_ID]],plantings[[#This Row],[experiment_ID]]), "")</f>
        <v>1</v>
      </c>
      <c r="C74" s="127"/>
      <c r="D74" s="21">
        <v>36800</v>
      </c>
      <c r="E74" s="106">
        <v>225</v>
      </c>
      <c r="F74" s="127"/>
      <c r="G74" s="127" t="s">
        <v>606</v>
      </c>
      <c r="H74" s="106"/>
      <c r="I74" s="106"/>
      <c r="J74" s="106"/>
      <c r="K74" s="127"/>
      <c r="L74" s="21"/>
      <c r="M74" s="106"/>
      <c r="N74" s="106"/>
      <c r="O74" s="106"/>
    </row>
    <row r="75" spans="1:15" x14ac:dyDescent="0.25">
      <c r="A75" s="127" t="s">
        <v>9448</v>
      </c>
      <c r="B75" s="128" cm="1">
        <f t="array" ref="B75">IF(ROW() &lt; ROW(INDEX(plantings[experiment_ID],ROWS(plantings[experiment_ID]))), COUNTIF(INDEX(plantings[experiment_ID],1):plantings[[#This Row],[experiment_ID]],plantings[[#This Row],[experiment_ID]]), "")</f>
        <v>1</v>
      </c>
      <c r="C75" s="127"/>
      <c r="D75" s="21"/>
      <c r="E75" s="106"/>
      <c r="F75" s="127"/>
      <c r="G75" s="127" t="s">
        <v>606</v>
      </c>
      <c r="H75" s="106"/>
      <c r="I75" s="106"/>
      <c r="J75" s="106"/>
      <c r="K75" s="127" t="s">
        <v>8781</v>
      </c>
      <c r="L75" s="21"/>
      <c r="M75" s="106"/>
      <c r="N75" s="106">
        <v>17</v>
      </c>
      <c r="O75" s="106"/>
    </row>
    <row r="76" spans="1:15" x14ac:dyDescent="0.25">
      <c r="A76" s="127" t="s">
        <v>9449</v>
      </c>
      <c r="B76" s="128" cm="1">
        <f t="array" ref="B76">IF(ROW() &lt; ROW(INDEX(plantings[experiment_ID],ROWS(plantings[experiment_ID]))), COUNTIF(INDEX(plantings[experiment_ID],1):plantings[[#This Row],[experiment_ID]],plantings[[#This Row],[experiment_ID]]), "")</f>
        <v>1</v>
      </c>
      <c r="C76" s="127"/>
      <c r="D76" s="21"/>
      <c r="E76" s="106"/>
      <c r="F76" s="127"/>
      <c r="G76" s="127" t="s">
        <v>606</v>
      </c>
      <c r="H76" s="106"/>
      <c r="I76" s="106"/>
      <c r="J76" s="106"/>
      <c r="K76" s="127" t="s">
        <v>8781</v>
      </c>
      <c r="L76" s="21"/>
      <c r="M76" s="106"/>
      <c r="N76" s="106">
        <v>17</v>
      </c>
      <c r="O76" s="106"/>
    </row>
    <row r="77" spans="1:15" x14ac:dyDescent="0.25">
      <c r="A77" s="127" t="s">
        <v>9450</v>
      </c>
      <c r="B77" s="128" cm="1">
        <f t="array" ref="B77">IF(ROW() &lt; ROW(INDEX(plantings[experiment_ID],ROWS(plantings[experiment_ID]))), COUNTIF(INDEX(plantings[experiment_ID],1):plantings[[#This Row],[experiment_ID]],plantings[[#This Row],[experiment_ID]]), "")</f>
        <v>1</v>
      </c>
      <c r="C77" s="127"/>
      <c r="D77" s="21"/>
      <c r="E77" s="106"/>
      <c r="F77" s="127"/>
      <c r="G77" s="127" t="s">
        <v>606</v>
      </c>
      <c r="H77" s="106"/>
      <c r="I77" s="106"/>
      <c r="J77" s="106"/>
      <c r="K77" s="127" t="s">
        <v>8781</v>
      </c>
      <c r="L77" s="21"/>
      <c r="M77" s="106"/>
      <c r="N77" s="106">
        <v>17</v>
      </c>
      <c r="O77" s="106"/>
    </row>
    <row r="78" spans="1:15" x14ac:dyDescent="0.25">
      <c r="A78" s="127" t="s">
        <v>9451</v>
      </c>
      <c r="B78" s="128" cm="1">
        <f t="array" ref="B78">IF(ROW() &lt; ROW(INDEX(plantings[experiment_ID],ROWS(plantings[experiment_ID]))), COUNTIF(INDEX(plantings[experiment_ID],1):plantings[[#This Row],[experiment_ID]],plantings[[#This Row],[experiment_ID]]), "")</f>
        <v>1</v>
      </c>
      <c r="C78" s="127"/>
      <c r="D78" s="21"/>
      <c r="E78" s="106"/>
      <c r="F78" s="127"/>
      <c r="G78" s="127" t="s">
        <v>606</v>
      </c>
      <c r="H78" s="106"/>
      <c r="I78" s="106"/>
      <c r="J78" s="106"/>
      <c r="K78" s="127" t="s">
        <v>8781</v>
      </c>
      <c r="L78" s="21"/>
      <c r="M78" s="106"/>
      <c r="N78" s="106">
        <v>17</v>
      </c>
      <c r="O78" s="106"/>
    </row>
    <row r="79" spans="1:15" x14ac:dyDescent="0.25">
      <c r="A79" s="127" t="s">
        <v>9452</v>
      </c>
      <c r="B79" s="128" cm="1">
        <f t="array" ref="B79">IF(ROW() &lt; ROW(INDEX(plantings[experiment_ID],ROWS(plantings[experiment_ID]))), COUNTIF(INDEX(plantings[experiment_ID],1):plantings[[#This Row],[experiment_ID]],plantings[[#This Row],[experiment_ID]]), "")</f>
        <v>1</v>
      </c>
      <c r="C79" s="127"/>
      <c r="D79" s="21"/>
      <c r="E79" s="106"/>
      <c r="F79" s="127"/>
      <c r="G79" s="127" t="s">
        <v>606</v>
      </c>
      <c r="H79" s="106"/>
      <c r="I79" s="106"/>
      <c r="J79" s="106"/>
      <c r="K79" s="127" t="s">
        <v>8781</v>
      </c>
      <c r="L79" s="21"/>
      <c r="M79" s="106"/>
      <c r="N79" s="106">
        <v>17</v>
      </c>
      <c r="O79" s="106"/>
    </row>
    <row r="80" spans="1:15" x14ac:dyDescent="0.25">
      <c r="A80" s="127" t="s">
        <v>9453</v>
      </c>
      <c r="B80" s="128" cm="1">
        <f t="array" ref="B80">IF(ROW() &lt; ROW(INDEX(plantings[experiment_ID],ROWS(plantings[experiment_ID]))), COUNTIF(INDEX(plantings[experiment_ID],1):plantings[[#This Row],[experiment_ID]],plantings[[#This Row],[experiment_ID]]), "")</f>
        <v>1</v>
      </c>
      <c r="C80" s="127"/>
      <c r="D80" s="21"/>
      <c r="E80" s="106"/>
      <c r="F80" s="127"/>
      <c r="G80" s="127" t="s">
        <v>606</v>
      </c>
      <c r="H80" s="106"/>
      <c r="I80" s="106"/>
      <c r="J80" s="106"/>
      <c r="K80" s="127" t="s">
        <v>8781</v>
      </c>
      <c r="L80" s="21"/>
      <c r="M80" s="106"/>
      <c r="N80" s="106">
        <v>17</v>
      </c>
      <c r="O80" s="106"/>
    </row>
    <row r="81" spans="1:15" x14ac:dyDescent="0.25">
      <c r="A81" s="127" t="s">
        <v>9454</v>
      </c>
      <c r="B81" s="128" cm="1">
        <f t="array" ref="B81">IF(ROW() &lt; ROW(INDEX(plantings[experiment_ID],ROWS(plantings[experiment_ID]))), COUNTIF(INDEX(plantings[experiment_ID],1):plantings[[#This Row],[experiment_ID]],plantings[[#This Row],[experiment_ID]]), "")</f>
        <v>1</v>
      </c>
      <c r="C81" s="127"/>
      <c r="D81" s="21"/>
      <c r="E81" s="106"/>
      <c r="F81" s="127"/>
      <c r="G81" s="127" t="s">
        <v>606</v>
      </c>
      <c r="H81" s="106"/>
      <c r="I81" s="106"/>
      <c r="J81" s="106"/>
      <c r="K81" s="127" t="s">
        <v>8781</v>
      </c>
      <c r="L81" s="21"/>
      <c r="M81" s="106"/>
      <c r="N81" s="106">
        <v>17</v>
      </c>
      <c r="O81" s="106"/>
    </row>
    <row r="82" spans="1:15" x14ac:dyDescent="0.25">
      <c r="A82" s="127" t="s">
        <v>9455</v>
      </c>
      <c r="B82" s="128" cm="1">
        <f t="array" ref="B82">IF(ROW() &lt; ROW(INDEX(plantings[experiment_ID],ROWS(plantings[experiment_ID]))), COUNTIF(INDEX(plantings[experiment_ID],1):plantings[[#This Row],[experiment_ID]],plantings[[#This Row],[experiment_ID]]), "")</f>
        <v>1</v>
      </c>
      <c r="C82" s="127"/>
      <c r="D82" s="21"/>
      <c r="E82" s="106"/>
      <c r="F82" s="127"/>
      <c r="G82" s="127" t="s">
        <v>606</v>
      </c>
      <c r="H82" s="106"/>
      <c r="I82" s="106"/>
      <c r="J82" s="106"/>
      <c r="K82" s="127" t="s">
        <v>8781</v>
      </c>
      <c r="L82" s="21"/>
      <c r="M82" s="106"/>
      <c r="N82" s="106">
        <v>17</v>
      </c>
      <c r="O82" s="106"/>
    </row>
    <row r="83" spans="1:15" x14ac:dyDescent="0.25">
      <c r="A83" s="127" t="s">
        <v>9456</v>
      </c>
      <c r="B83" s="128" cm="1">
        <f t="array" ref="B83">IF(ROW() &lt; ROW(INDEX(plantings[experiment_ID],ROWS(plantings[experiment_ID]))), COUNTIF(INDEX(plantings[experiment_ID],1):plantings[[#This Row],[experiment_ID]],plantings[[#This Row],[experiment_ID]]), "")</f>
        <v>1</v>
      </c>
      <c r="C83" s="127"/>
      <c r="D83" s="21"/>
      <c r="E83" s="106"/>
      <c r="F83" s="127"/>
      <c r="G83" s="127" t="s">
        <v>606</v>
      </c>
      <c r="H83" s="106"/>
      <c r="I83" s="106"/>
      <c r="J83" s="106"/>
      <c r="K83" s="127" t="s">
        <v>8781</v>
      </c>
      <c r="L83" s="21"/>
      <c r="M83" s="106"/>
      <c r="N83" s="106">
        <v>17</v>
      </c>
      <c r="O83" s="106"/>
    </row>
    <row r="84" spans="1:15" x14ac:dyDescent="0.25">
      <c r="A84" s="127" t="s">
        <v>9457</v>
      </c>
      <c r="B84" s="128" cm="1">
        <f t="array" ref="B84">IF(ROW() &lt; ROW(INDEX(plantings[experiment_ID],ROWS(plantings[experiment_ID]))), COUNTIF(INDEX(plantings[experiment_ID],1):plantings[[#This Row],[experiment_ID]],plantings[[#This Row],[experiment_ID]]), "")</f>
        <v>1</v>
      </c>
      <c r="C84" s="127"/>
      <c r="D84" s="21"/>
      <c r="E84" s="106"/>
      <c r="F84" s="127"/>
      <c r="G84" s="127" t="s">
        <v>606</v>
      </c>
      <c r="H84" s="106"/>
      <c r="I84" s="106"/>
      <c r="J84" s="106"/>
      <c r="K84" s="127" t="s">
        <v>8781</v>
      </c>
      <c r="L84" s="21"/>
      <c r="M84" s="106"/>
      <c r="N84" s="106">
        <v>17</v>
      </c>
      <c r="O84" s="106"/>
    </row>
    <row r="85" spans="1:15" x14ac:dyDescent="0.25">
      <c r="A85" s="127" t="s">
        <v>9458</v>
      </c>
      <c r="B85" s="128" cm="1">
        <f t="array" ref="B85">IF(ROW() &lt; ROW(INDEX(plantings[experiment_ID],ROWS(plantings[experiment_ID]))), COUNTIF(INDEX(plantings[experiment_ID],1):plantings[[#This Row],[experiment_ID]],plantings[[#This Row],[experiment_ID]]), "")</f>
        <v>1</v>
      </c>
      <c r="C85" s="127"/>
      <c r="D85" s="21"/>
      <c r="E85" s="106"/>
      <c r="F85" s="127"/>
      <c r="G85" s="127" t="s">
        <v>606</v>
      </c>
      <c r="H85" s="106"/>
      <c r="I85" s="106"/>
      <c r="J85" s="106"/>
      <c r="K85" s="127" t="s">
        <v>8781</v>
      </c>
      <c r="L85" s="21"/>
      <c r="M85" s="106"/>
      <c r="N85" s="106">
        <v>17</v>
      </c>
      <c r="O85" s="106"/>
    </row>
    <row r="86" spans="1:15" x14ac:dyDescent="0.25">
      <c r="A86" s="127" t="s">
        <v>9459</v>
      </c>
      <c r="B86" s="128" cm="1">
        <f t="array" ref="B86">IF(ROW() &lt; ROW(INDEX(plantings[experiment_ID],ROWS(plantings[experiment_ID]))), COUNTIF(INDEX(plantings[experiment_ID],1):plantings[[#This Row],[experiment_ID]],plantings[[#This Row],[experiment_ID]]), "")</f>
        <v>1</v>
      </c>
      <c r="C86" s="127"/>
      <c r="D86" s="21"/>
      <c r="E86" s="106"/>
      <c r="F86" s="127"/>
      <c r="G86" s="127" t="s">
        <v>606</v>
      </c>
      <c r="H86" s="106"/>
      <c r="I86" s="106"/>
      <c r="J86" s="106"/>
      <c r="K86" s="127" t="s">
        <v>8781</v>
      </c>
      <c r="L86" s="21"/>
      <c r="M86" s="106"/>
      <c r="N86" s="106">
        <v>17</v>
      </c>
      <c r="O86" s="106"/>
    </row>
    <row r="87" spans="1:15" x14ac:dyDescent="0.25">
      <c r="A87" s="127" t="s">
        <v>9460</v>
      </c>
      <c r="B87" s="128" cm="1">
        <f t="array" ref="B87">IF(ROW() &lt; ROW(INDEX(plantings[experiment_ID],ROWS(plantings[experiment_ID]))), COUNTIF(INDEX(plantings[experiment_ID],1):plantings[[#This Row],[experiment_ID]],plantings[[#This Row],[experiment_ID]]), "")</f>
        <v>1</v>
      </c>
      <c r="C87" s="127"/>
      <c r="D87" s="21"/>
      <c r="E87" s="106"/>
      <c r="F87" s="127"/>
      <c r="G87" s="127" t="s">
        <v>606</v>
      </c>
      <c r="H87" s="106"/>
      <c r="I87" s="106"/>
      <c r="J87" s="106"/>
      <c r="K87" s="127" t="s">
        <v>8781</v>
      </c>
      <c r="L87" s="21"/>
      <c r="M87" s="106"/>
      <c r="N87" s="106">
        <v>17</v>
      </c>
      <c r="O87" s="106"/>
    </row>
    <row r="88" spans="1:15" x14ac:dyDescent="0.25">
      <c r="A88" s="127" t="s">
        <v>9461</v>
      </c>
      <c r="B88" s="128" cm="1">
        <f t="array" ref="B88">IF(ROW() &lt; ROW(INDEX(plantings[experiment_ID],ROWS(plantings[experiment_ID]))), COUNTIF(INDEX(plantings[experiment_ID],1):plantings[[#This Row],[experiment_ID]],plantings[[#This Row],[experiment_ID]]), "")</f>
        <v>1</v>
      </c>
      <c r="C88" s="127"/>
      <c r="D88" s="21"/>
      <c r="E88" s="106"/>
      <c r="F88" s="127"/>
      <c r="G88" s="127" t="s">
        <v>606</v>
      </c>
      <c r="H88" s="106"/>
      <c r="I88" s="106"/>
      <c r="J88" s="106"/>
      <c r="K88" s="127" t="s">
        <v>8781</v>
      </c>
      <c r="L88" s="21"/>
      <c r="M88" s="106"/>
      <c r="N88" s="106">
        <v>17</v>
      </c>
      <c r="O88" s="106"/>
    </row>
    <row r="89" spans="1:15" x14ac:dyDescent="0.25">
      <c r="A89" s="127" t="s">
        <v>9462</v>
      </c>
      <c r="B89" s="128" cm="1">
        <f t="array" ref="B89">IF(ROW() &lt; ROW(INDEX(plantings[experiment_ID],ROWS(plantings[experiment_ID]))), COUNTIF(INDEX(plantings[experiment_ID],1):plantings[[#This Row],[experiment_ID]],plantings[[#This Row],[experiment_ID]]), "")</f>
        <v>1</v>
      </c>
      <c r="C89" s="127"/>
      <c r="D89" s="21"/>
      <c r="E89" s="106"/>
      <c r="F89" s="127"/>
      <c r="G89" s="127" t="s">
        <v>606</v>
      </c>
      <c r="H89" s="106"/>
      <c r="I89" s="106"/>
      <c r="J89" s="106"/>
      <c r="K89" s="127" t="s">
        <v>8781</v>
      </c>
      <c r="L89" s="21"/>
      <c r="M89" s="106"/>
      <c r="N89" s="106">
        <v>17</v>
      </c>
      <c r="O89" s="106"/>
    </row>
    <row r="90" spans="1:15" x14ac:dyDescent="0.25">
      <c r="A90" s="127" t="s">
        <v>9463</v>
      </c>
      <c r="B90" s="128" cm="1">
        <f t="array" ref="B90">IF(ROW() &lt; ROW(INDEX(plantings[experiment_ID],ROWS(plantings[experiment_ID]))), COUNTIF(INDEX(plantings[experiment_ID],1):plantings[[#This Row],[experiment_ID]],plantings[[#This Row],[experiment_ID]]), "")</f>
        <v>1</v>
      </c>
      <c r="C90" s="127"/>
      <c r="D90" s="21"/>
      <c r="E90" s="106"/>
      <c r="F90" s="127"/>
      <c r="G90" s="127" t="s">
        <v>606</v>
      </c>
      <c r="H90" s="106"/>
      <c r="I90" s="106"/>
      <c r="J90" s="106"/>
      <c r="K90" s="127" t="s">
        <v>8781</v>
      </c>
      <c r="L90" s="21"/>
      <c r="M90" s="106"/>
      <c r="N90" s="106">
        <v>17</v>
      </c>
      <c r="O90" s="106"/>
    </row>
    <row r="91" spans="1:15" x14ac:dyDescent="0.25">
      <c r="A91" s="127" t="s">
        <v>9469</v>
      </c>
      <c r="B91" s="128" cm="1">
        <f t="array" ref="B91">IF(ROW() &lt; ROW(INDEX(plantings[experiment_ID],ROWS(plantings[experiment_ID]))), COUNTIF(INDEX(plantings[experiment_ID],1):plantings[[#This Row],[experiment_ID]],plantings[[#This Row],[experiment_ID]]), "")</f>
        <v>1</v>
      </c>
      <c r="C91" s="127" t="s">
        <v>9476</v>
      </c>
      <c r="D91" s="21">
        <v>40960</v>
      </c>
      <c r="E91" s="106">
        <v>50</v>
      </c>
      <c r="F91" s="127"/>
      <c r="G91" s="127"/>
      <c r="H91" s="106"/>
      <c r="I91" s="106"/>
      <c r="J91" s="106"/>
      <c r="K91" s="127" t="s">
        <v>9184</v>
      </c>
      <c r="L91" s="21"/>
      <c r="M91" s="106"/>
      <c r="N91" s="106"/>
      <c r="O91" s="106"/>
    </row>
    <row r="92" spans="1:15" x14ac:dyDescent="0.25">
      <c r="A92" s="127" t="s">
        <v>9469</v>
      </c>
      <c r="B92" s="128" cm="1">
        <f t="array" ref="B92">IF(ROW() &lt; ROW(INDEX(plantings[experiment_ID],ROWS(plantings[experiment_ID]))), COUNTIF(INDEX(plantings[experiment_ID],1):plantings[[#This Row],[experiment_ID]],plantings[[#This Row],[experiment_ID]]), "")</f>
        <v>2</v>
      </c>
      <c r="C92" s="127" t="s">
        <v>9477</v>
      </c>
      <c r="D92" s="21">
        <v>40994</v>
      </c>
      <c r="E92" s="106">
        <v>150</v>
      </c>
      <c r="F92" s="127"/>
      <c r="G92" s="127"/>
      <c r="H92" s="106"/>
      <c r="I92" s="106"/>
      <c r="J92" s="106"/>
      <c r="K92" s="127"/>
      <c r="L92" s="21"/>
      <c r="M92" s="106"/>
      <c r="N92" s="106"/>
      <c r="O92" s="106"/>
    </row>
    <row r="93" spans="1:15" x14ac:dyDescent="0.25">
      <c r="A93" s="127" t="s">
        <v>9470</v>
      </c>
      <c r="B93" s="128" cm="1">
        <f t="array" ref="B93">IF(ROW() &lt; ROW(INDEX(plantings[experiment_ID],ROWS(plantings[experiment_ID]))), COUNTIF(INDEX(plantings[experiment_ID],1):plantings[[#This Row],[experiment_ID]],plantings[[#This Row],[experiment_ID]]), "")</f>
        <v>1</v>
      </c>
      <c r="C93" s="127" t="s">
        <v>9478</v>
      </c>
      <c r="D93" s="21">
        <v>41325</v>
      </c>
      <c r="E93" s="106">
        <v>50</v>
      </c>
      <c r="F93" s="127"/>
      <c r="G93" s="127"/>
      <c r="H93" s="106"/>
      <c r="I93" s="106"/>
      <c r="J93" s="106"/>
      <c r="K93" s="127"/>
      <c r="L93" s="21"/>
      <c r="M93" s="106"/>
      <c r="N93" s="106"/>
      <c r="O93" s="106"/>
    </row>
    <row r="94" spans="1:15" x14ac:dyDescent="0.25">
      <c r="A94" s="127" t="s">
        <v>9470</v>
      </c>
      <c r="B94" s="128" cm="1">
        <f t="array" ref="B94">IF(ROW() &lt; ROW(INDEX(plantings[experiment_ID],ROWS(plantings[experiment_ID]))), COUNTIF(INDEX(plantings[experiment_ID],1):plantings[[#This Row],[experiment_ID]],plantings[[#This Row],[experiment_ID]]), "")</f>
        <v>2</v>
      </c>
      <c r="C94" s="127" t="s">
        <v>9477</v>
      </c>
      <c r="D94" s="21">
        <v>41359</v>
      </c>
      <c r="E94" s="106">
        <v>150</v>
      </c>
      <c r="F94" s="127"/>
      <c r="G94" s="127"/>
      <c r="H94" s="106"/>
      <c r="I94" s="106"/>
      <c r="J94" s="106"/>
      <c r="K94" s="127"/>
      <c r="L94" s="21"/>
      <c r="M94" s="106"/>
      <c r="N94" s="106"/>
      <c r="O94" s="106"/>
    </row>
    <row r="95" spans="1:15" x14ac:dyDescent="0.25">
      <c r="A95" s="127" t="s">
        <v>9470</v>
      </c>
      <c r="B95" s="128" cm="1">
        <f t="array" ref="B95">IF(ROW() &lt; ROW(INDEX(plantings[experiment_ID],ROWS(plantings[experiment_ID]))), COUNTIF(INDEX(plantings[experiment_ID],1):plantings[[#This Row],[experiment_ID]],plantings[[#This Row],[experiment_ID]]), "")</f>
        <v>3</v>
      </c>
      <c r="C95" s="127" t="s">
        <v>9479</v>
      </c>
      <c r="D95" s="21">
        <v>41380</v>
      </c>
      <c r="E95" s="106">
        <v>200</v>
      </c>
      <c r="F95" s="127"/>
      <c r="G95" s="127"/>
      <c r="H95" s="106"/>
      <c r="I95" s="106"/>
      <c r="J95" s="106"/>
      <c r="K95" s="127"/>
      <c r="L95" s="21"/>
      <c r="M95" s="106"/>
      <c r="N95" s="106"/>
      <c r="O95" s="106"/>
    </row>
    <row r="96" spans="1:15" x14ac:dyDescent="0.25">
      <c r="A96" s="127" t="s">
        <v>9471</v>
      </c>
      <c r="B96" s="128" cm="1">
        <f t="array" ref="B96">IF(ROW() &lt; ROW(INDEX(plantings[experiment_ID],ROWS(plantings[experiment_ID]))), COUNTIF(INDEX(plantings[experiment_ID],1):plantings[[#This Row],[experiment_ID]],plantings[[#This Row],[experiment_ID]]), "")</f>
        <v>1</v>
      </c>
      <c r="C96" s="127" t="s">
        <v>9476</v>
      </c>
      <c r="D96" s="21">
        <v>41749</v>
      </c>
      <c r="E96" s="106">
        <v>50</v>
      </c>
      <c r="F96" s="127"/>
      <c r="G96" s="127"/>
      <c r="H96" s="106"/>
      <c r="I96" s="106"/>
      <c r="J96" s="106"/>
      <c r="K96" s="127"/>
      <c r="L96" s="21"/>
      <c r="M96" s="106"/>
      <c r="N96" s="106"/>
      <c r="O96" s="106"/>
    </row>
    <row r="97" spans="1:15" x14ac:dyDescent="0.25">
      <c r="A97" s="127" t="s">
        <v>9471</v>
      </c>
      <c r="B97" s="128" cm="1">
        <f t="array" ref="B97">IF(ROW() &lt; ROW(INDEX(plantings[experiment_ID],ROWS(plantings[experiment_ID]))), COUNTIF(INDEX(plantings[experiment_ID],1):plantings[[#This Row],[experiment_ID]],plantings[[#This Row],[experiment_ID]]), "")</f>
        <v>2</v>
      </c>
      <c r="C97" s="127" t="s">
        <v>9481</v>
      </c>
      <c r="D97" s="21">
        <v>41708</v>
      </c>
      <c r="E97" s="106">
        <v>100</v>
      </c>
      <c r="F97" s="127"/>
      <c r="G97" s="127"/>
      <c r="H97" s="106"/>
      <c r="I97" s="106"/>
      <c r="J97" s="106"/>
      <c r="K97" s="127"/>
      <c r="L97" s="21"/>
      <c r="M97" s="106"/>
      <c r="N97" s="106"/>
      <c r="O97" s="106"/>
    </row>
    <row r="98" spans="1:15" x14ac:dyDescent="0.25">
      <c r="A98" s="127" t="s">
        <v>9471</v>
      </c>
      <c r="B98" s="128" cm="1">
        <f t="array" ref="B98">IF(ROW() &lt; ROW(INDEX(plantings[experiment_ID],ROWS(plantings[experiment_ID]))), COUNTIF(INDEX(plantings[experiment_ID],1):plantings[[#This Row],[experiment_ID]],plantings[[#This Row],[experiment_ID]]), "")</f>
        <v>3</v>
      </c>
      <c r="C98" s="127" t="s">
        <v>9482</v>
      </c>
      <c r="D98" s="21">
        <v>41724</v>
      </c>
      <c r="E98" s="106">
        <v>150</v>
      </c>
      <c r="F98" s="127"/>
      <c r="G98" s="127"/>
      <c r="H98" s="106"/>
      <c r="I98" s="106"/>
      <c r="J98" s="106"/>
      <c r="K98" s="127"/>
      <c r="L98" s="21"/>
      <c r="M98" s="106"/>
      <c r="N98" s="106"/>
      <c r="O98" s="106"/>
    </row>
    <row r="99" spans="1:15" x14ac:dyDescent="0.25">
      <c r="A99" s="127" t="s">
        <v>9471</v>
      </c>
      <c r="B99" s="128" cm="1">
        <f t="array" ref="B99">IF(ROW() &lt; ROW(INDEX(plantings[experiment_ID],ROWS(plantings[experiment_ID]))), COUNTIF(INDEX(plantings[experiment_ID],1):plantings[[#This Row],[experiment_ID]],plantings[[#This Row],[experiment_ID]]), "")</f>
        <v>4</v>
      </c>
      <c r="C99" s="127" t="s">
        <v>9479</v>
      </c>
      <c r="D99" s="24">
        <v>41752</v>
      </c>
      <c r="E99" s="106">
        <v>200</v>
      </c>
      <c r="F99" s="127"/>
      <c r="G99" s="127"/>
      <c r="H99" s="106"/>
      <c r="I99" s="106"/>
      <c r="J99" s="106"/>
      <c r="K99" s="127"/>
      <c r="L99" s="21"/>
      <c r="M99" s="106"/>
      <c r="N99" s="106"/>
      <c r="O99" s="106"/>
    </row>
    <row r="100" spans="1:15" x14ac:dyDescent="0.25">
      <c r="A100" s="127" t="s">
        <v>9472</v>
      </c>
      <c r="B100" s="128" cm="1">
        <f t="array" ref="B100">IF(ROW() &lt; ROW(INDEX(plantings[experiment_ID],ROWS(plantings[experiment_ID]))), COUNTIF(INDEX(plantings[experiment_ID],1):plantings[[#This Row],[experiment_ID]],plantings[[#This Row],[experiment_ID]]), "")</f>
        <v>1</v>
      </c>
      <c r="C100" s="127" t="s">
        <v>9483</v>
      </c>
      <c r="D100" s="21">
        <v>42055</v>
      </c>
      <c r="E100" s="106">
        <v>150</v>
      </c>
      <c r="F100" s="127"/>
      <c r="G100" s="127"/>
      <c r="H100" s="106"/>
      <c r="I100" s="106"/>
      <c r="J100" s="106"/>
      <c r="K100" s="127"/>
      <c r="L100" s="21"/>
      <c r="M100" s="106"/>
      <c r="N100" s="106"/>
      <c r="O100" s="106"/>
    </row>
    <row r="101" spans="1:15" x14ac:dyDescent="0.25">
      <c r="A101" s="127" t="s">
        <v>9472</v>
      </c>
      <c r="B101" s="128" cm="1">
        <f t="array" ref="B101">IF(ROW() &lt; ROW(INDEX(plantings[experiment_ID],ROWS(plantings[experiment_ID]))), COUNTIF(INDEX(plantings[experiment_ID],1):plantings[[#This Row],[experiment_ID]],plantings[[#This Row],[experiment_ID]]), "")</f>
        <v>2</v>
      </c>
      <c r="C101" s="127" t="s">
        <v>9480</v>
      </c>
      <c r="D101" s="21">
        <v>42073</v>
      </c>
      <c r="E101" s="106">
        <v>150</v>
      </c>
      <c r="F101" s="127"/>
      <c r="G101" s="127"/>
      <c r="H101" s="106"/>
      <c r="I101" s="106"/>
      <c r="J101" s="106"/>
      <c r="K101" s="127"/>
      <c r="L101" s="21"/>
      <c r="M101" s="106"/>
      <c r="N101" s="106"/>
      <c r="O101" s="106"/>
    </row>
    <row r="102" spans="1:15" x14ac:dyDescent="0.25">
      <c r="A102" s="127" t="s">
        <v>9472</v>
      </c>
      <c r="B102" s="128" cm="1">
        <f t="array" ref="B102">IF(ROW() &lt; ROW(INDEX(plantings[experiment_ID],ROWS(plantings[experiment_ID]))), COUNTIF(INDEX(plantings[experiment_ID],1):plantings[[#This Row],[experiment_ID]],plantings[[#This Row],[experiment_ID]]), "")</f>
        <v>3</v>
      </c>
      <c r="C102" s="127" t="s">
        <v>9484</v>
      </c>
      <c r="D102" s="21">
        <v>42083</v>
      </c>
      <c r="E102" s="106">
        <v>150</v>
      </c>
      <c r="F102" s="127"/>
      <c r="G102" s="127"/>
      <c r="H102" s="106"/>
      <c r="I102" s="106"/>
      <c r="J102" s="106"/>
      <c r="K102" s="127"/>
      <c r="L102" s="21"/>
      <c r="M102" s="106"/>
      <c r="N102" s="106"/>
      <c r="O102" s="106"/>
    </row>
    <row r="103" spans="1:15" x14ac:dyDescent="0.25">
      <c r="A103" s="127" t="s">
        <v>9472</v>
      </c>
      <c r="B103" s="128" cm="1">
        <f t="array" ref="B103">IF(ROW() &lt; ROW(INDEX(plantings[experiment_ID],ROWS(plantings[experiment_ID]))), COUNTIF(INDEX(plantings[experiment_ID],1):plantings[[#This Row],[experiment_ID]],plantings[[#This Row],[experiment_ID]]), "")</f>
        <v>4</v>
      </c>
      <c r="C103" s="127" t="s">
        <v>9485</v>
      </c>
      <c r="D103" s="21">
        <v>42103</v>
      </c>
      <c r="E103" s="106">
        <v>150</v>
      </c>
      <c r="F103" s="127" t="s">
        <v>604</v>
      </c>
      <c r="G103" s="127"/>
      <c r="H103" s="106"/>
      <c r="I103" s="106"/>
      <c r="J103" s="106"/>
      <c r="K103" s="127"/>
      <c r="L103" s="21"/>
      <c r="M103" s="106"/>
      <c r="N103" s="106"/>
      <c r="O103" s="106"/>
    </row>
    <row r="104" spans="1:15" x14ac:dyDescent="0.25">
      <c r="A104" s="127" t="s">
        <v>9473</v>
      </c>
      <c r="B104" s="128" cm="1">
        <f t="array" ref="B104">IF(ROW() &lt; ROW(INDEX(plantings[experiment_ID],ROWS(plantings[experiment_ID]))), COUNTIF(INDEX(plantings[experiment_ID],1):plantings[[#This Row],[experiment_ID]],plantings[[#This Row],[experiment_ID]]), "")</f>
        <v>1</v>
      </c>
      <c r="C104" s="127" t="s">
        <v>9483</v>
      </c>
      <c r="D104" s="21">
        <v>42424</v>
      </c>
      <c r="E104" s="106">
        <v>150</v>
      </c>
      <c r="F104" s="127" t="s">
        <v>604</v>
      </c>
      <c r="G104" s="127"/>
      <c r="H104" s="106"/>
      <c r="I104" s="106"/>
      <c r="J104" s="106"/>
      <c r="K104" s="127"/>
      <c r="L104" s="21"/>
      <c r="M104" s="106"/>
      <c r="N104" s="106"/>
      <c r="O104" s="106"/>
    </row>
    <row r="105" spans="1:15" x14ac:dyDescent="0.25">
      <c r="A105" s="127" t="s">
        <v>9473</v>
      </c>
      <c r="B105" s="128" cm="1">
        <f t="array" ref="B105">IF(ROW() &lt; ROW(INDEX(plantings[experiment_ID],ROWS(plantings[experiment_ID]))), COUNTIF(INDEX(plantings[experiment_ID],1):plantings[[#This Row],[experiment_ID]],plantings[[#This Row],[experiment_ID]]), "")</f>
        <v>2</v>
      </c>
      <c r="C105" s="127" t="s">
        <v>9480</v>
      </c>
      <c r="D105" s="21">
        <v>42437</v>
      </c>
      <c r="E105" s="106">
        <v>150</v>
      </c>
      <c r="F105" s="127" t="s">
        <v>604</v>
      </c>
      <c r="G105" s="127"/>
      <c r="H105" s="106"/>
      <c r="I105" s="106"/>
      <c r="J105" s="106"/>
      <c r="K105" s="127"/>
      <c r="L105" s="21"/>
      <c r="M105" s="106"/>
      <c r="N105" s="106"/>
      <c r="O105" s="106"/>
    </row>
    <row r="106" spans="1:15" x14ac:dyDescent="0.25">
      <c r="A106" s="127" t="s">
        <v>9473</v>
      </c>
      <c r="B106" s="128" cm="1">
        <f t="array" ref="B106">IF(ROW() &lt; ROW(INDEX(plantings[experiment_ID],ROWS(plantings[experiment_ID]))), COUNTIF(INDEX(plantings[experiment_ID],1):plantings[[#This Row],[experiment_ID]],plantings[[#This Row],[experiment_ID]]), "")</f>
        <v>3</v>
      </c>
      <c r="C106" s="127" t="s">
        <v>9484</v>
      </c>
      <c r="D106" s="21">
        <v>42458</v>
      </c>
      <c r="E106" s="106">
        <v>150</v>
      </c>
      <c r="F106" s="127" t="s">
        <v>604</v>
      </c>
      <c r="G106" s="127"/>
      <c r="H106" s="106"/>
      <c r="I106" s="106"/>
      <c r="J106" s="106"/>
      <c r="K106" s="127"/>
      <c r="L106" s="21"/>
      <c r="M106" s="106"/>
      <c r="N106" s="106"/>
      <c r="O106" s="106"/>
    </row>
    <row r="107" spans="1:15" x14ac:dyDescent="0.25">
      <c r="A107" s="127" t="s">
        <v>9473</v>
      </c>
      <c r="B107" s="128" cm="1">
        <f t="array" ref="B107">IF(ROW() &lt; ROW(INDEX(plantings[experiment_ID],ROWS(plantings[experiment_ID]))), COUNTIF(INDEX(plantings[experiment_ID],1):plantings[[#This Row],[experiment_ID]],plantings[[#This Row],[experiment_ID]]), "")</f>
        <v>4</v>
      </c>
      <c r="C107" s="127" t="s">
        <v>9485</v>
      </c>
      <c r="D107" s="21">
        <v>42474</v>
      </c>
      <c r="E107" s="106">
        <v>150</v>
      </c>
      <c r="F107" s="127" t="s">
        <v>604</v>
      </c>
      <c r="G107" s="127"/>
      <c r="H107" s="106"/>
      <c r="I107" s="106"/>
      <c r="J107" s="106"/>
      <c r="K107" s="127"/>
      <c r="L107" s="21"/>
      <c r="M107" s="106"/>
      <c r="N107" s="106"/>
      <c r="O107" s="106"/>
    </row>
    <row r="108" spans="1:15" x14ac:dyDescent="0.25">
      <c r="A108" s="127" t="s">
        <v>9474</v>
      </c>
      <c r="B108" s="128" cm="1">
        <f t="array" ref="B108">IF(ROW() &lt; ROW(INDEX(plantings[experiment_ID],ROWS(plantings[experiment_ID]))), COUNTIF(INDEX(plantings[experiment_ID],1):plantings[[#This Row],[experiment_ID]],plantings[[#This Row],[experiment_ID]]), "")</f>
        <v>1</v>
      </c>
      <c r="C108" s="127" t="s">
        <v>9480</v>
      </c>
      <c r="D108" s="21">
        <v>42803</v>
      </c>
      <c r="E108" s="106">
        <v>150</v>
      </c>
      <c r="F108" s="127" t="s">
        <v>604</v>
      </c>
      <c r="G108" s="127"/>
      <c r="H108" s="106"/>
      <c r="I108" s="106"/>
      <c r="J108" s="106"/>
      <c r="K108" s="127"/>
      <c r="L108" s="21"/>
      <c r="M108" s="106"/>
      <c r="N108" s="106"/>
      <c r="O108" s="106"/>
    </row>
    <row r="109" spans="1:15" x14ac:dyDescent="0.25">
      <c r="A109" s="127" t="s">
        <v>9474</v>
      </c>
      <c r="B109" s="128" cm="1">
        <f t="array" ref="B109">IF(ROW() &lt; ROW(INDEX(plantings[experiment_ID],ROWS(plantings[experiment_ID]))), COUNTIF(INDEX(plantings[experiment_ID],1):plantings[[#This Row],[experiment_ID]],plantings[[#This Row],[experiment_ID]]), "")</f>
        <v>2</v>
      </c>
      <c r="C109" s="127" t="s">
        <v>9484</v>
      </c>
      <c r="D109" s="21">
        <v>42824</v>
      </c>
      <c r="E109" s="106">
        <v>150</v>
      </c>
      <c r="F109" s="127" t="s">
        <v>604</v>
      </c>
      <c r="G109" s="127"/>
      <c r="H109" s="106"/>
      <c r="I109" s="106"/>
      <c r="J109" s="106"/>
      <c r="K109" s="127"/>
      <c r="L109" s="21"/>
      <c r="M109" s="106"/>
      <c r="N109" s="106"/>
      <c r="O109" s="106"/>
    </row>
    <row r="110" spans="1:15" x14ac:dyDescent="0.25">
      <c r="A110" s="127" t="s">
        <v>9474</v>
      </c>
      <c r="B110" s="128" cm="1">
        <f t="array" ref="B110">IF(ROW() &lt; ROW(INDEX(plantings[experiment_ID],ROWS(plantings[experiment_ID]))), COUNTIF(INDEX(plantings[experiment_ID],1):plantings[[#This Row],[experiment_ID]],plantings[[#This Row],[experiment_ID]]), "")</f>
        <v>3</v>
      </c>
      <c r="C110" s="127" t="s">
        <v>9485</v>
      </c>
      <c r="D110" s="21">
        <v>42844</v>
      </c>
      <c r="E110" s="106">
        <v>150</v>
      </c>
      <c r="F110" s="127" t="s">
        <v>604</v>
      </c>
      <c r="G110" s="127"/>
      <c r="H110" s="106"/>
      <c r="I110" s="106"/>
      <c r="J110" s="106"/>
      <c r="K110" s="127"/>
      <c r="L110" s="21"/>
      <c r="M110" s="106"/>
      <c r="N110" s="106"/>
      <c r="O110" s="106"/>
    </row>
    <row r="111" spans="1:15" x14ac:dyDescent="0.25">
      <c r="A111" s="127" t="s">
        <v>9500</v>
      </c>
      <c r="B111" s="128" cm="1">
        <f t="array" ref="B111">IF(ROW() &lt; ROW(INDEX(plantings[experiment_ID],ROWS(plantings[experiment_ID]))), COUNTIF(INDEX(plantings[experiment_ID],1):plantings[[#This Row],[experiment_ID]],plantings[[#This Row],[experiment_ID]]), "")</f>
        <v>1</v>
      </c>
      <c r="C111" s="127" t="s">
        <v>9534</v>
      </c>
      <c r="D111" s="21"/>
      <c r="E111" s="106">
        <v>350</v>
      </c>
      <c r="F111" s="127" t="s">
        <v>604</v>
      </c>
      <c r="G111" s="127"/>
      <c r="H111" s="106"/>
      <c r="I111" s="106"/>
      <c r="J111" s="106"/>
      <c r="K111" s="127" t="s">
        <v>9225</v>
      </c>
      <c r="L111" s="24"/>
      <c r="M111" s="106"/>
      <c r="N111" s="106">
        <v>18</v>
      </c>
      <c r="O111" s="106"/>
    </row>
    <row r="112" spans="1:15" x14ac:dyDescent="0.25">
      <c r="A112" s="127" t="s">
        <v>9500</v>
      </c>
      <c r="B112" s="128" cm="1">
        <f t="array" ref="B112">IF(ROW() &lt; ROW(INDEX(plantings[experiment_ID],ROWS(plantings[experiment_ID]))), COUNTIF(INDEX(plantings[experiment_ID],1):plantings[[#This Row],[experiment_ID]],plantings[[#This Row],[experiment_ID]]), "")</f>
        <v>2</v>
      </c>
      <c r="C112" s="127" t="s">
        <v>9535</v>
      </c>
      <c r="D112" s="21"/>
      <c r="E112" s="106">
        <v>350</v>
      </c>
      <c r="F112" s="127" t="s">
        <v>604</v>
      </c>
      <c r="G112" s="127"/>
      <c r="H112" s="106"/>
      <c r="I112" s="106"/>
      <c r="J112" s="106"/>
      <c r="K112" s="127" t="s">
        <v>9226</v>
      </c>
      <c r="L112" s="21"/>
      <c r="M112" s="106"/>
      <c r="N112" s="106">
        <v>18</v>
      </c>
      <c r="O112" s="106"/>
    </row>
    <row r="113" spans="1:15" x14ac:dyDescent="0.25">
      <c r="A113" s="127" t="s">
        <v>9500</v>
      </c>
      <c r="B113" s="128" cm="1">
        <f t="array" ref="B113">IF(ROW() &lt; ROW(INDEX(plantings[experiment_ID],ROWS(plantings[experiment_ID]))), COUNTIF(INDEX(plantings[experiment_ID],1):plantings[[#This Row],[experiment_ID]],plantings[[#This Row],[experiment_ID]]), "")</f>
        <v>3</v>
      </c>
      <c r="C113" s="127" t="s">
        <v>9536</v>
      </c>
      <c r="D113" s="21"/>
      <c r="E113" s="106">
        <v>350</v>
      </c>
      <c r="F113" s="127" t="s">
        <v>604</v>
      </c>
      <c r="G113" s="127"/>
      <c r="H113" s="106"/>
      <c r="I113" s="106"/>
      <c r="J113" s="106"/>
      <c r="K113" s="127" t="s">
        <v>9227</v>
      </c>
      <c r="L113" s="21"/>
      <c r="M113" s="106"/>
      <c r="N113" s="106">
        <v>18</v>
      </c>
      <c r="O113" s="106"/>
    </row>
    <row r="114" spans="1:15" x14ac:dyDescent="0.25">
      <c r="A114" s="127" t="s">
        <v>9500</v>
      </c>
      <c r="B114" s="128" cm="1">
        <f t="array" ref="B114">IF(ROW() &lt; ROW(INDEX(plantings[experiment_ID],ROWS(plantings[experiment_ID]))), COUNTIF(INDEX(plantings[experiment_ID],1):plantings[[#This Row],[experiment_ID]],plantings[[#This Row],[experiment_ID]]), "")</f>
        <v>4</v>
      </c>
      <c r="C114" s="127" t="s">
        <v>9537</v>
      </c>
      <c r="D114" s="21"/>
      <c r="E114" s="106">
        <v>350</v>
      </c>
      <c r="F114" s="127" t="s">
        <v>604</v>
      </c>
      <c r="G114" s="127"/>
      <c r="H114" s="106"/>
      <c r="I114" s="106"/>
      <c r="J114" s="106"/>
      <c r="K114" s="127" t="s">
        <v>9225</v>
      </c>
      <c r="L114" s="21"/>
      <c r="M114" s="106"/>
      <c r="N114" s="106">
        <v>18</v>
      </c>
      <c r="O114" s="106"/>
    </row>
    <row r="115" spans="1:15" x14ac:dyDescent="0.25">
      <c r="A115" s="127" t="s">
        <v>9500</v>
      </c>
      <c r="B115" s="128" cm="1">
        <f t="array" ref="B115">IF(ROW() &lt; ROW(INDEX(plantings[experiment_ID],ROWS(plantings[experiment_ID]))), COUNTIF(INDEX(plantings[experiment_ID],1):plantings[[#This Row],[experiment_ID]],plantings[[#This Row],[experiment_ID]]), "")</f>
        <v>5</v>
      </c>
      <c r="C115" s="127" t="s">
        <v>9538</v>
      </c>
      <c r="D115" s="21"/>
      <c r="E115" s="106">
        <v>350</v>
      </c>
      <c r="F115" s="127" t="s">
        <v>604</v>
      </c>
      <c r="G115" s="127"/>
      <c r="H115" s="106"/>
      <c r="I115" s="106"/>
      <c r="J115" s="106"/>
      <c r="K115" s="127" t="s">
        <v>9228</v>
      </c>
      <c r="L115" s="21"/>
      <c r="M115" s="106"/>
      <c r="N115" s="106">
        <v>18</v>
      </c>
      <c r="O115" s="106"/>
    </row>
    <row r="116" spans="1:15" x14ac:dyDescent="0.25">
      <c r="A116" s="127" t="s">
        <v>9500</v>
      </c>
      <c r="B116" s="128" cm="1">
        <f t="array" ref="B116">IF(ROW() &lt; ROW(INDEX(plantings[experiment_ID],ROWS(plantings[experiment_ID]))), COUNTIF(INDEX(plantings[experiment_ID],1):plantings[[#This Row],[experiment_ID]],plantings[[#This Row],[experiment_ID]]), "")</f>
        <v>6</v>
      </c>
      <c r="C116" s="127" t="s">
        <v>9539</v>
      </c>
      <c r="D116" s="21"/>
      <c r="E116" s="106">
        <v>350</v>
      </c>
      <c r="F116" s="127" t="s">
        <v>604</v>
      </c>
      <c r="G116" s="127"/>
      <c r="H116" s="106"/>
      <c r="I116" s="106"/>
      <c r="J116" s="106"/>
      <c r="K116" s="127" t="s">
        <v>9229</v>
      </c>
      <c r="L116" s="21"/>
      <c r="M116" s="106"/>
      <c r="N116" s="106">
        <v>18</v>
      </c>
      <c r="O116" s="106"/>
    </row>
    <row r="117" spans="1:15" x14ac:dyDescent="0.25">
      <c r="A117" s="127" t="s">
        <v>9501</v>
      </c>
      <c r="B117" s="128" cm="1">
        <f t="array" ref="B117">IF(ROW() &lt; ROW(INDEX(plantings[experiment_ID],ROWS(plantings[experiment_ID]))), COUNTIF(INDEX(plantings[experiment_ID],1):plantings[[#This Row],[experiment_ID]],plantings[[#This Row],[experiment_ID]]), "")</f>
        <v>1</v>
      </c>
      <c r="C117" s="127" t="s">
        <v>9534</v>
      </c>
      <c r="D117" s="21"/>
      <c r="E117" s="106">
        <v>350</v>
      </c>
      <c r="F117" s="127" t="s">
        <v>604</v>
      </c>
      <c r="G117" s="127"/>
      <c r="H117" s="106"/>
      <c r="I117" s="106"/>
      <c r="J117" s="106"/>
      <c r="K117" s="127" t="s">
        <v>9225</v>
      </c>
      <c r="L117" s="24"/>
      <c r="M117" s="106"/>
      <c r="N117" s="106">
        <v>18</v>
      </c>
      <c r="O117" s="106"/>
    </row>
    <row r="118" spans="1:15" x14ac:dyDescent="0.25">
      <c r="A118" s="127" t="s">
        <v>9501</v>
      </c>
      <c r="B118" s="128" cm="1">
        <f t="array" ref="B118">IF(ROW() &lt; ROW(INDEX(plantings[experiment_ID],ROWS(plantings[experiment_ID]))), COUNTIF(INDEX(plantings[experiment_ID],1):plantings[[#This Row],[experiment_ID]],plantings[[#This Row],[experiment_ID]]), "")</f>
        <v>2</v>
      </c>
      <c r="C118" s="127" t="s">
        <v>9535</v>
      </c>
      <c r="D118" s="21"/>
      <c r="E118" s="106">
        <v>350</v>
      </c>
      <c r="F118" s="127" t="s">
        <v>604</v>
      </c>
      <c r="G118" s="127"/>
      <c r="H118" s="106"/>
      <c r="I118" s="106"/>
      <c r="J118" s="106"/>
      <c r="K118" s="127" t="s">
        <v>9226</v>
      </c>
      <c r="L118" s="21"/>
      <c r="M118" s="106"/>
      <c r="N118" s="106">
        <v>18</v>
      </c>
      <c r="O118" s="106"/>
    </row>
    <row r="119" spans="1:15" x14ac:dyDescent="0.25">
      <c r="A119" s="127" t="s">
        <v>9501</v>
      </c>
      <c r="B119" s="128" cm="1">
        <f t="array" ref="B119">IF(ROW() &lt; ROW(INDEX(plantings[experiment_ID],ROWS(plantings[experiment_ID]))), COUNTIF(INDEX(plantings[experiment_ID],1):plantings[[#This Row],[experiment_ID]],plantings[[#This Row],[experiment_ID]]), "")</f>
        <v>3</v>
      </c>
      <c r="C119" s="127" t="s">
        <v>9536</v>
      </c>
      <c r="D119" s="21"/>
      <c r="E119" s="106">
        <v>350</v>
      </c>
      <c r="F119" s="127" t="s">
        <v>604</v>
      </c>
      <c r="G119" s="127"/>
      <c r="H119" s="106"/>
      <c r="I119" s="106"/>
      <c r="J119" s="106"/>
      <c r="K119" s="127" t="s">
        <v>9227</v>
      </c>
      <c r="L119" s="21"/>
      <c r="M119" s="106"/>
      <c r="N119" s="106">
        <v>18</v>
      </c>
      <c r="O119" s="106"/>
    </row>
    <row r="120" spans="1:15" x14ac:dyDescent="0.25">
      <c r="A120" s="127" t="s">
        <v>9501</v>
      </c>
      <c r="B120" s="128" cm="1">
        <f t="array" ref="B120">IF(ROW() &lt; ROW(INDEX(plantings[experiment_ID],ROWS(plantings[experiment_ID]))), COUNTIF(INDEX(plantings[experiment_ID],1):plantings[[#This Row],[experiment_ID]],plantings[[#This Row],[experiment_ID]]), "")</f>
        <v>4</v>
      </c>
      <c r="C120" s="127" t="s">
        <v>9537</v>
      </c>
      <c r="D120" s="21"/>
      <c r="E120" s="106">
        <v>350</v>
      </c>
      <c r="F120" s="127" t="s">
        <v>604</v>
      </c>
      <c r="G120" s="127"/>
      <c r="H120" s="106"/>
      <c r="I120" s="106"/>
      <c r="J120" s="106"/>
      <c r="K120" s="127" t="s">
        <v>9225</v>
      </c>
      <c r="L120" s="21"/>
      <c r="M120" s="106"/>
      <c r="N120" s="106">
        <v>18</v>
      </c>
      <c r="O120" s="106"/>
    </row>
    <row r="121" spans="1:15" x14ac:dyDescent="0.25">
      <c r="A121" s="127" t="s">
        <v>9501</v>
      </c>
      <c r="B121" s="128" cm="1">
        <f t="array" ref="B121">IF(ROW() &lt; ROW(INDEX(plantings[experiment_ID],ROWS(plantings[experiment_ID]))), COUNTIF(INDEX(plantings[experiment_ID],1):plantings[[#This Row],[experiment_ID]],plantings[[#This Row],[experiment_ID]]), "")</f>
        <v>5</v>
      </c>
      <c r="C121" s="127" t="s">
        <v>9538</v>
      </c>
      <c r="D121" s="21"/>
      <c r="E121" s="106">
        <v>350</v>
      </c>
      <c r="F121" s="127" t="s">
        <v>604</v>
      </c>
      <c r="G121" s="127"/>
      <c r="H121" s="106"/>
      <c r="I121" s="106"/>
      <c r="J121" s="106"/>
      <c r="K121" s="127" t="s">
        <v>9228</v>
      </c>
      <c r="L121" s="21"/>
      <c r="M121" s="106"/>
      <c r="N121" s="106">
        <v>18</v>
      </c>
      <c r="O121" s="106"/>
    </row>
    <row r="122" spans="1:15" x14ac:dyDescent="0.25">
      <c r="A122" s="127" t="s">
        <v>9501</v>
      </c>
      <c r="B122" s="128" cm="1">
        <f t="array" ref="B122">IF(ROW() &lt; ROW(INDEX(plantings[experiment_ID],ROWS(plantings[experiment_ID]))), COUNTIF(INDEX(plantings[experiment_ID],1):plantings[[#This Row],[experiment_ID]],plantings[[#This Row],[experiment_ID]]), "")</f>
        <v>6</v>
      </c>
      <c r="C122" s="127" t="s">
        <v>9539</v>
      </c>
      <c r="D122" s="21"/>
      <c r="E122" s="106">
        <v>350</v>
      </c>
      <c r="F122" s="127" t="s">
        <v>604</v>
      </c>
      <c r="G122" s="127"/>
      <c r="H122" s="106"/>
      <c r="I122" s="106"/>
      <c r="J122" s="106"/>
      <c r="K122" s="127" t="s">
        <v>9229</v>
      </c>
      <c r="L122" s="21"/>
      <c r="M122" s="106"/>
      <c r="N122" s="106">
        <v>18</v>
      </c>
      <c r="O122" s="106"/>
    </row>
    <row r="123" spans="1:15" x14ac:dyDescent="0.25">
      <c r="A123" s="127" t="s">
        <v>9502</v>
      </c>
      <c r="B123" s="128" cm="1">
        <f t="array" ref="B123">IF(ROW() &lt; ROW(INDEX(plantings[experiment_ID],ROWS(plantings[experiment_ID]))), COUNTIF(INDEX(plantings[experiment_ID],1):plantings[[#This Row],[experiment_ID]],plantings[[#This Row],[experiment_ID]]), "")</f>
        <v>1</v>
      </c>
      <c r="C123" s="127" t="s">
        <v>9534</v>
      </c>
      <c r="D123" s="21"/>
      <c r="E123" s="106">
        <v>350</v>
      </c>
      <c r="F123" s="127" t="s">
        <v>604</v>
      </c>
      <c r="G123" s="127"/>
      <c r="H123" s="106"/>
      <c r="I123" s="106"/>
      <c r="J123" s="106"/>
      <c r="K123" s="127" t="s">
        <v>9225</v>
      </c>
      <c r="L123" s="24"/>
      <c r="M123" s="106"/>
      <c r="N123" s="106">
        <v>18</v>
      </c>
      <c r="O123" s="106"/>
    </row>
    <row r="124" spans="1:15" x14ac:dyDescent="0.25">
      <c r="A124" s="127" t="s">
        <v>9502</v>
      </c>
      <c r="B124" s="128" cm="1">
        <f t="array" ref="B124">IF(ROW() &lt; ROW(INDEX(plantings[experiment_ID],ROWS(plantings[experiment_ID]))), COUNTIF(INDEX(plantings[experiment_ID],1):plantings[[#This Row],[experiment_ID]],plantings[[#This Row],[experiment_ID]]), "")</f>
        <v>2</v>
      </c>
      <c r="C124" s="127" t="s">
        <v>9535</v>
      </c>
      <c r="D124" s="21"/>
      <c r="E124" s="106">
        <v>350</v>
      </c>
      <c r="F124" s="127" t="s">
        <v>604</v>
      </c>
      <c r="G124" s="127"/>
      <c r="H124" s="106"/>
      <c r="I124" s="106"/>
      <c r="J124" s="106"/>
      <c r="K124" s="127" t="s">
        <v>9226</v>
      </c>
      <c r="L124" s="21"/>
      <c r="M124" s="106"/>
      <c r="N124" s="106">
        <v>18</v>
      </c>
      <c r="O124" s="106"/>
    </row>
    <row r="125" spans="1:15" x14ac:dyDescent="0.25">
      <c r="A125" s="127" t="s">
        <v>9502</v>
      </c>
      <c r="B125" s="128" cm="1">
        <f t="array" ref="B125">IF(ROW() &lt; ROW(INDEX(plantings[experiment_ID],ROWS(plantings[experiment_ID]))), COUNTIF(INDEX(plantings[experiment_ID],1):plantings[[#This Row],[experiment_ID]],plantings[[#This Row],[experiment_ID]]), "")</f>
        <v>3</v>
      </c>
      <c r="C125" s="127" t="s">
        <v>9536</v>
      </c>
      <c r="D125" s="21"/>
      <c r="E125" s="106">
        <v>350</v>
      </c>
      <c r="F125" s="127" t="s">
        <v>604</v>
      </c>
      <c r="G125" s="127"/>
      <c r="H125" s="106"/>
      <c r="I125" s="106"/>
      <c r="J125" s="106"/>
      <c r="K125" s="127" t="s">
        <v>9227</v>
      </c>
      <c r="L125" s="21"/>
      <c r="M125" s="106"/>
      <c r="N125" s="106">
        <v>18</v>
      </c>
      <c r="O125" s="106"/>
    </row>
    <row r="126" spans="1:15" x14ac:dyDescent="0.25">
      <c r="A126" s="127" t="s">
        <v>9502</v>
      </c>
      <c r="B126" s="128" cm="1">
        <f t="array" ref="B126">IF(ROW() &lt; ROW(INDEX(plantings[experiment_ID],ROWS(plantings[experiment_ID]))), COUNTIF(INDEX(plantings[experiment_ID],1):plantings[[#This Row],[experiment_ID]],plantings[[#This Row],[experiment_ID]]), "")</f>
        <v>4</v>
      </c>
      <c r="C126" s="127" t="s">
        <v>9537</v>
      </c>
      <c r="D126" s="21"/>
      <c r="E126" s="106">
        <v>350</v>
      </c>
      <c r="F126" s="127" t="s">
        <v>604</v>
      </c>
      <c r="G126" s="127"/>
      <c r="H126" s="106"/>
      <c r="I126" s="106"/>
      <c r="J126" s="106"/>
      <c r="K126" s="127" t="s">
        <v>9225</v>
      </c>
      <c r="L126" s="21"/>
      <c r="M126" s="106"/>
      <c r="N126" s="106">
        <v>18</v>
      </c>
      <c r="O126" s="106"/>
    </row>
    <row r="127" spans="1:15" x14ac:dyDescent="0.25">
      <c r="A127" s="127" t="s">
        <v>9502</v>
      </c>
      <c r="B127" s="128" cm="1">
        <f t="array" ref="B127">IF(ROW() &lt; ROW(INDEX(plantings[experiment_ID],ROWS(plantings[experiment_ID]))), COUNTIF(INDEX(plantings[experiment_ID],1):plantings[[#This Row],[experiment_ID]],plantings[[#This Row],[experiment_ID]]), "")</f>
        <v>5</v>
      </c>
      <c r="C127" s="127" t="s">
        <v>9538</v>
      </c>
      <c r="D127" s="21"/>
      <c r="E127" s="106">
        <v>350</v>
      </c>
      <c r="F127" s="127" t="s">
        <v>604</v>
      </c>
      <c r="G127" s="127"/>
      <c r="H127" s="106"/>
      <c r="I127" s="106"/>
      <c r="J127" s="106"/>
      <c r="K127" s="127" t="s">
        <v>9228</v>
      </c>
      <c r="L127" s="21"/>
      <c r="M127" s="106"/>
      <c r="N127" s="106">
        <v>18</v>
      </c>
      <c r="O127" s="106"/>
    </row>
    <row r="128" spans="1:15" x14ac:dyDescent="0.25">
      <c r="A128" s="127" t="s">
        <v>9502</v>
      </c>
      <c r="B128" s="128" cm="1">
        <f t="array" ref="B128">IF(ROW() &lt; ROW(INDEX(plantings[experiment_ID],ROWS(plantings[experiment_ID]))), COUNTIF(INDEX(plantings[experiment_ID],1):plantings[[#This Row],[experiment_ID]],plantings[[#This Row],[experiment_ID]]), "")</f>
        <v>6</v>
      </c>
      <c r="C128" s="127" t="s">
        <v>9539</v>
      </c>
      <c r="D128" s="21"/>
      <c r="E128" s="106">
        <v>350</v>
      </c>
      <c r="F128" s="127" t="s">
        <v>604</v>
      </c>
      <c r="G128" s="127"/>
      <c r="H128" s="106"/>
      <c r="I128" s="106"/>
      <c r="J128" s="106"/>
      <c r="K128" s="127" t="s">
        <v>9229</v>
      </c>
      <c r="L128" s="21"/>
      <c r="M128" s="106"/>
      <c r="N128" s="106">
        <v>18</v>
      </c>
      <c r="O128" s="106"/>
    </row>
    <row r="129" spans="1:15" x14ac:dyDescent="0.25">
      <c r="A129" s="127" t="s">
        <v>9503</v>
      </c>
      <c r="B129" s="128" cm="1">
        <f t="array" ref="B129">IF(ROW() &lt; ROW(INDEX(plantings[experiment_ID],ROWS(plantings[experiment_ID]))), COUNTIF(INDEX(plantings[experiment_ID],1):plantings[[#This Row],[experiment_ID]],plantings[[#This Row],[experiment_ID]]), "")</f>
        <v>1</v>
      </c>
      <c r="C129" s="127" t="s">
        <v>9534</v>
      </c>
      <c r="D129" s="21"/>
      <c r="E129" s="106">
        <v>350</v>
      </c>
      <c r="F129" s="127" t="s">
        <v>604</v>
      </c>
      <c r="G129" s="127"/>
      <c r="H129" s="106"/>
      <c r="I129" s="106"/>
      <c r="J129" s="106"/>
      <c r="K129" s="127" t="s">
        <v>9225</v>
      </c>
      <c r="L129" s="24"/>
      <c r="M129" s="106"/>
      <c r="N129" s="106">
        <v>18</v>
      </c>
      <c r="O129" s="106"/>
    </row>
    <row r="130" spans="1:15" x14ac:dyDescent="0.25">
      <c r="A130" s="127" t="s">
        <v>9503</v>
      </c>
      <c r="B130" s="128" cm="1">
        <f t="array" ref="B130">IF(ROW() &lt; ROW(INDEX(plantings[experiment_ID],ROWS(plantings[experiment_ID]))), COUNTIF(INDEX(plantings[experiment_ID],1):plantings[[#This Row],[experiment_ID]],plantings[[#This Row],[experiment_ID]]), "")</f>
        <v>2</v>
      </c>
      <c r="C130" s="127" t="s">
        <v>9535</v>
      </c>
      <c r="D130" s="21"/>
      <c r="E130" s="106">
        <v>350</v>
      </c>
      <c r="F130" s="127" t="s">
        <v>604</v>
      </c>
      <c r="G130" s="127"/>
      <c r="H130" s="106"/>
      <c r="I130" s="106"/>
      <c r="J130" s="106"/>
      <c r="K130" s="127" t="s">
        <v>9226</v>
      </c>
      <c r="L130" s="21"/>
      <c r="M130" s="106"/>
      <c r="N130" s="106">
        <v>18</v>
      </c>
      <c r="O130" s="106"/>
    </row>
    <row r="131" spans="1:15" x14ac:dyDescent="0.25">
      <c r="A131" s="127" t="s">
        <v>9503</v>
      </c>
      <c r="B131" s="128" cm="1">
        <f t="array" ref="B131">IF(ROW() &lt; ROW(INDEX(plantings[experiment_ID],ROWS(plantings[experiment_ID]))), COUNTIF(INDEX(plantings[experiment_ID],1):plantings[[#This Row],[experiment_ID]],plantings[[#This Row],[experiment_ID]]), "")</f>
        <v>3</v>
      </c>
      <c r="C131" s="127" t="s">
        <v>9536</v>
      </c>
      <c r="D131" s="21"/>
      <c r="E131" s="106">
        <v>350</v>
      </c>
      <c r="F131" s="127" t="s">
        <v>604</v>
      </c>
      <c r="G131" s="127"/>
      <c r="H131" s="106"/>
      <c r="I131" s="106"/>
      <c r="J131" s="106"/>
      <c r="K131" s="127" t="s">
        <v>9227</v>
      </c>
      <c r="L131" s="21"/>
      <c r="M131" s="106"/>
      <c r="N131" s="106">
        <v>18</v>
      </c>
      <c r="O131" s="106"/>
    </row>
    <row r="132" spans="1:15" x14ac:dyDescent="0.25">
      <c r="A132" s="127" t="s">
        <v>9503</v>
      </c>
      <c r="B132" s="128" cm="1">
        <f t="array" ref="B132">IF(ROW() &lt; ROW(INDEX(plantings[experiment_ID],ROWS(plantings[experiment_ID]))), COUNTIF(INDEX(plantings[experiment_ID],1):plantings[[#This Row],[experiment_ID]],plantings[[#This Row],[experiment_ID]]), "")</f>
        <v>4</v>
      </c>
      <c r="C132" s="127" t="s">
        <v>9537</v>
      </c>
      <c r="D132" s="21"/>
      <c r="E132" s="106">
        <v>350</v>
      </c>
      <c r="F132" s="127" t="s">
        <v>604</v>
      </c>
      <c r="G132" s="127"/>
      <c r="H132" s="106"/>
      <c r="I132" s="106"/>
      <c r="J132" s="106"/>
      <c r="K132" s="127" t="s">
        <v>9225</v>
      </c>
      <c r="L132" s="21"/>
      <c r="M132" s="106"/>
      <c r="N132" s="106">
        <v>18</v>
      </c>
      <c r="O132" s="106"/>
    </row>
    <row r="133" spans="1:15" x14ac:dyDescent="0.25">
      <c r="A133" s="127" t="s">
        <v>9503</v>
      </c>
      <c r="B133" s="128" cm="1">
        <f t="array" ref="B133">IF(ROW() &lt; ROW(INDEX(plantings[experiment_ID],ROWS(plantings[experiment_ID]))), COUNTIF(INDEX(plantings[experiment_ID],1):plantings[[#This Row],[experiment_ID]],plantings[[#This Row],[experiment_ID]]), "")</f>
        <v>5</v>
      </c>
      <c r="C133" s="127" t="s">
        <v>9538</v>
      </c>
      <c r="D133" s="21"/>
      <c r="E133" s="106">
        <v>350</v>
      </c>
      <c r="F133" s="127" t="s">
        <v>604</v>
      </c>
      <c r="G133" s="127"/>
      <c r="H133" s="106"/>
      <c r="I133" s="106"/>
      <c r="J133" s="106"/>
      <c r="K133" s="127" t="s">
        <v>9228</v>
      </c>
      <c r="L133" s="21"/>
      <c r="M133" s="106"/>
      <c r="N133" s="106">
        <v>18</v>
      </c>
      <c r="O133" s="106"/>
    </row>
    <row r="134" spans="1:15" x14ac:dyDescent="0.25">
      <c r="A134" s="127" t="s">
        <v>9503</v>
      </c>
      <c r="B134" s="128" cm="1">
        <f t="array" ref="B134">IF(ROW() &lt; ROW(INDEX(plantings[experiment_ID],ROWS(plantings[experiment_ID]))), COUNTIF(INDEX(plantings[experiment_ID],1):plantings[[#This Row],[experiment_ID]],plantings[[#This Row],[experiment_ID]]), "")</f>
        <v>6</v>
      </c>
      <c r="C134" s="127" t="s">
        <v>9539</v>
      </c>
      <c r="D134" s="21"/>
      <c r="E134" s="106">
        <v>350</v>
      </c>
      <c r="F134" s="127" t="s">
        <v>604</v>
      </c>
      <c r="G134" s="127"/>
      <c r="H134" s="106"/>
      <c r="I134" s="106"/>
      <c r="J134" s="106"/>
      <c r="K134" s="127" t="s">
        <v>9229</v>
      </c>
      <c r="L134" s="21"/>
      <c r="M134" s="106"/>
      <c r="N134" s="106">
        <v>18</v>
      </c>
      <c r="O134" s="106"/>
    </row>
    <row r="135" spans="1:15" x14ac:dyDescent="0.25">
      <c r="A135" s="127" t="s">
        <v>9504</v>
      </c>
      <c r="B135" s="128" cm="1">
        <f t="array" ref="B135">IF(ROW() &lt; ROW(INDEX(plantings[experiment_ID],ROWS(plantings[experiment_ID]))), COUNTIF(INDEX(plantings[experiment_ID],1):plantings[[#This Row],[experiment_ID]],plantings[[#This Row],[experiment_ID]]), "")</f>
        <v>1</v>
      </c>
      <c r="C135" s="127" t="s">
        <v>9534</v>
      </c>
      <c r="D135" s="21"/>
      <c r="E135" s="106">
        <v>350</v>
      </c>
      <c r="F135" s="127" t="s">
        <v>604</v>
      </c>
      <c r="G135" s="127"/>
      <c r="H135" s="106"/>
      <c r="I135" s="106"/>
      <c r="J135" s="106"/>
      <c r="K135" s="127" t="s">
        <v>9225</v>
      </c>
      <c r="L135" s="24"/>
      <c r="M135" s="106"/>
      <c r="N135" s="106">
        <v>18</v>
      </c>
      <c r="O135" s="106"/>
    </row>
    <row r="136" spans="1:15" x14ac:dyDescent="0.25">
      <c r="A136" s="127" t="s">
        <v>9504</v>
      </c>
      <c r="B136" s="128" cm="1">
        <f t="array" ref="B136">IF(ROW() &lt; ROW(INDEX(plantings[experiment_ID],ROWS(plantings[experiment_ID]))), COUNTIF(INDEX(plantings[experiment_ID],1):plantings[[#This Row],[experiment_ID]],plantings[[#This Row],[experiment_ID]]), "")</f>
        <v>2</v>
      </c>
      <c r="C136" s="127" t="s">
        <v>9535</v>
      </c>
      <c r="D136" s="21"/>
      <c r="E136" s="106">
        <v>350</v>
      </c>
      <c r="F136" s="127" t="s">
        <v>604</v>
      </c>
      <c r="G136" s="127"/>
      <c r="H136" s="106"/>
      <c r="I136" s="106"/>
      <c r="J136" s="106"/>
      <c r="K136" s="127" t="s">
        <v>9226</v>
      </c>
      <c r="L136" s="21"/>
      <c r="M136" s="106"/>
      <c r="N136" s="106">
        <v>18</v>
      </c>
      <c r="O136" s="106"/>
    </row>
    <row r="137" spans="1:15" x14ac:dyDescent="0.25">
      <c r="A137" s="127" t="s">
        <v>9504</v>
      </c>
      <c r="B137" s="128" cm="1">
        <f t="array" ref="B137">IF(ROW() &lt; ROW(INDEX(plantings[experiment_ID],ROWS(plantings[experiment_ID]))), COUNTIF(INDEX(plantings[experiment_ID],1):plantings[[#This Row],[experiment_ID]],plantings[[#This Row],[experiment_ID]]), "")</f>
        <v>3</v>
      </c>
      <c r="C137" s="127" t="s">
        <v>9536</v>
      </c>
      <c r="D137" s="21"/>
      <c r="E137" s="106">
        <v>350</v>
      </c>
      <c r="F137" s="127" t="s">
        <v>604</v>
      </c>
      <c r="G137" s="127"/>
      <c r="H137" s="106"/>
      <c r="I137" s="106"/>
      <c r="J137" s="106"/>
      <c r="K137" s="127" t="s">
        <v>9227</v>
      </c>
      <c r="L137" s="21"/>
      <c r="M137" s="106"/>
      <c r="N137" s="106">
        <v>18</v>
      </c>
      <c r="O137" s="106"/>
    </row>
    <row r="138" spans="1:15" x14ac:dyDescent="0.25">
      <c r="A138" s="127" t="s">
        <v>9504</v>
      </c>
      <c r="B138" s="128" cm="1">
        <f t="array" ref="B138">IF(ROW() &lt; ROW(INDEX(plantings[experiment_ID],ROWS(plantings[experiment_ID]))), COUNTIF(INDEX(plantings[experiment_ID],1):plantings[[#This Row],[experiment_ID]],plantings[[#This Row],[experiment_ID]]), "")</f>
        <v>4</v>
      </c>
      <c r="C138" s="127" t="s">
        <v>9537</v>
      </c>
      <c r="D138" s="21"/>
      <c r="E138" s="106">
        <v>350</v>
      </c>
      <c r="F138" s="127" t="s">
        <v>604</v>
      </c>
      <c r="G138" s="127"/>
      <c r="H138" s="106"/>
      <c r="I138" s="106"/>
      <c r="J138" s="106"/>
      <c r="K138" s="127" t="s">
        <v>9225</v>
      </c>
      <c r="L138" s="21"/>
      <c r="M138" s="106"/>
      <c r="N138" s="106">
        <v>18</v>
      </c>
      <c r="O138" s="106"/>
    </row>
    <row r="139" spans="1:15" x14ac:dyDescent="0.25">
      <c r="A139" s="127" t="s">
        <v>9504</v>
      </c>
      <c r="B139" s="128" cm="1">
        <f t="array" ref="B139">IF(ROW() &lt; ROW(INDEX(plantings[experiment_ID],ROWS(plantings[experiment_ID]))), COUNTIF(INDEX(plantings[experiment_ID],1):plantings[[#This Row],[experiment_ID]],plantings[[#This Row],[experiment_ID]]), "")</f>
        <v>5</v>
      </c>
      <c r="C139" s="127" t="s">
        <v>9538</v>
      </c>
      <c r="D139" s="21"/>
      <c r="E139" s="106">
        <v>350</v>
      </c>
      <c r="F139" s="127" t="s">
        <v>604</v>
      </c>
      <c r="G139" s="127"/>
      <c r="H139" s="106"/>
      <c r="I139" s="106"/>
      <c r="J139" s="106"/>
      <c r="K139" s="127" t="s">
        <v>9228</v>
      </c>
      <c r="L139" s="21"/>
      <c r="M139" s="106"/>
      <c r="N139" s="106">
        <v>18</v>
      </c>
      <c r="O139" s="106"/>
    </row>
    <row r="140" spans="1:15" x14ac:dyDescent="0.25">
      <c r="A140" s="127" t="s">
        <v>9504</v>
      </c>
      <c r="B140" s="128" cm="1">
        <f t="array" ref="B140">IF(ROW() &lt; ROW(INDEX(plantings[experiment_ID],ROWS(plantings[experiment_ID]))), COUNTIF(INDEX(plantings[experiment_ID],1):plantings[[#This Row],[experiment_ID]],plantings[[#This Row],[experiment_ID]]), "")</f>
        <v>6</v>
      </c>
      <c r="C140" s="127" t="s">
        <v>9539</v>
      </c>
      <c r="D140" s="21"/>
      <c r="E140" s="106">
        <v>350</v>
      </c>
      <c r="F140" s="127" t="s">
        <v>604</v>
      </c>
      <c r="G140" s="127"/>
      <c r="H140" s="106"/>
      <c r="I140" s="106"/>
      <c r="J140" s="106"/>
      <c r="K140" s="127" t="s">
        <v>9229</v>
      </c>
      <c r="L140" s="21"/>
      <c r="M140" s="106"/>
      <c r="N140" s="106">
        <v>18</v>
      </c>
      <c r="O140" s="106"/>
    </row>
    <row r="141" spans="1:15" x14ac:dyDescent="0.25">
      <c r="A141" s="127" t="s">
        <v>9505</v>
      </c>
      <c r="B141" s="128" cm="1">
        <f t="array" ref="B141">IF(ROW() &lt; ROW(INDEX(plantings[experiment_ID],ROWS(plantings[experiment_ID]))), COUNTIF(INDEX(plantings[experiment_ID],1):plantings[[#This Row],[experiment_ID]],plantings[[#This Row],[experiment_ID]]), "")</f>
        <v>1</v>
      </c>
      <c r="C141" s="127" t="s">
        <v>9534</v>
      </c>
      <c r="D141" s="21"/>
      <c r="E141" s="106">
        <v>350</v>
      </c>
      <c r="F141" s="127" t="s">
        <v>604</v>
      </c>
      <c r="G141" s="127"/>
      <c r="H141" s="106"/>
      <c r="I141" s="106"/>
      <c r="J141" s="106"/>
      <c r="K141" s="127" t="s">
        <v>9225</v>
      </c>
      <c r="L141" s="24"/>
      <c r="M141" s="106"/>
      <c r="N141" s="106">
        <v>18</v>
      </c>
      <c r="O141" s="106"/>
    </row>
    <row r="142" spans="1:15" x14ac:dyDescent="0.25">
      <c r="A142" s="127" t="s">
        <v>9505</v>
      </c>
      <c r="B142" s="128" cm="1">
        <f t="array" ref="B142">IF(ROW() &lt; ROW(INDEX(plantings[experiment_ID],ROWS(plantings[experiment_ID]))), COUNTIF(INDEX(plantings[experiment_ID],1):plantings[[#This Row],[experiment_ID]],plantings[[#This Row],[experiment_ID]]), "")</f>
        <v>2</v>
      </c>
      <c r="C142" s="127" t="s">
        <v>9535</v>
      </c>
      <c r="D142" s="21"/>
      <c r="E142" s="106">
        <v>350</v>
      </c>
      <c r="F142" s="127" t="s">
        <v>604</v>
      </c>
      <c r="G142" s="127"/>
      <c r="H142" s="106"/>
      <c r="I142" s="106"/>
      <c r="J142" s="106"/>
      <c r="K142" s="127" t="s">
        <v>9226</v>
      </c>
      <c r="L142" s="21"/>
      <c r="M142" s="106"/>
      <c r="N142" s="106">
        <v>18</v>
      </c>
      <c r="O142" s="106"/>
    </row>
    <row r="143" spans="1:15" x14ac:dyDescent="0.25">
      <c r="A143" s="127" t="s">
        <v>9505</v>
      </c>
      <c r="B143" s="128" cm="1">
        <f t="array" ref="B143">IF(ROW() &lt; ROW(INDEX(plantings[experiment_ID],ROWS(plantings[experiment_ID]))), COUNTIF(INDEX(plantings[experiment_ID],1):plantings[[#This Row],[experiment_ID]],plantings[[#This Row],[experiment_ID]]), "")</f>
        <v>3</v>
      </c>
      <c r="C143" s="127" t="s">
        <v>9536</v>
      </c>
      <c r="D143" s="21"/>
      <c r="E143" s="106">
        <v>350</v>
      </c>
      <c r="F143" s="127" t="s">
        <v>604</v>
      </c>
      <c r="G143" s="127"/>
      <c r="H143" s="106"/>
      <c r="I143" s="106"/>
      <c r="J143" s="106"/>
      <c r="K143" s="127" t="s">
        <v>9227</v>
      </c>
      <c r="L143" s="21"/>
      <c r="M143" s="106"/>
      <c r="N143" s="106">
        <v>18</v>
      </c>
      <c r="O143" s="106"/>
    </row>
    <row r="144" spans="1:15" x14ac:dyDescent="0.25">
      <c r="A144" s="127" t="s">
        <v>9505</v>
      </c>
      <c r="B144" s="128" cm="1">
        <f t="array" ref="B144">IF(ROW() &lt; ROW(INDEX(plantings[experiment_ID],ROWS(plantings[experiment_ID]))), COUNTIF(INDEX(plantings[experiment_ID],1):plantings[[#This Row],[experiment_ID]],plantings[[#This Row],[experiment_ID]]), "")</f>
        <v>4</v>
      </c>
      <c r="C144" s="127" t="s">
        <v>9537</v>
      </c>
      <c r="D144" s="21"/>
      <c r="E144" s="106">
        <v>350</v>
      </c>
      <c r="F144" s="127" t="s">
        <v>604</v>
      </c>
      <c r="G144" s="127"/>
      <c r="H144" s="106"/>
      <c r="I144" s="106"/>
      <c r="J144" s="106"/>
      <c r="K144" s="127" t="s">
        <v>9225</v>
      </c>
      <c r="L144" s="21"/>
      <c r="M144" s="106"/>
      <c r="N144" s="106">
        <v>18</v>
      </c>
      <c r="O144" s="106"/>
    </row>
    <row r="145" spans="1:15" x14ac:dyDescent="0.25">
      <c r="A145" s="127" t="s">
        <v>9505</v>
      </c>
      <c r="B145" s="128" cm="1">
        <f t="array" ref="B145">IF(ROW() &lt; ROW(INDEX(plantings[experiment_ID],ROWS(plantings[experiment_ID]))), COUNTIF(INDEX(plantings[experiment_ID],1):plantings[[#This Row],[experiment_ID]],plantings[[#This Row],[experiment_ID]]), "")</f>
        <v>5</v>
      </c>
      <c r="C145" s="127" t="s">
        <v>9538</v>
      </c>
      <c r="D145" s="21"/>
      <c r="E145" s="106">
        <v>350</v>
      </c>
      <c r="F145" s="127" t="s">
        <v>604</v>
      </c>
      <c r="G145" s="127"/>
      <c r="H145" s="106"/>
      <c r="I145" s="106"/>
      <c r="J145" s="106"/>
      <c r="K145" s="127" t="s">
        <v>9228</v>
      </c>
      <c r="L145" s="21"/>
      <c r="M145" s="106"/>
      <c r="N145" s="106">
        <v>18</v>
      </c>
      <c r="O145" s="106"/>
    </row>
    <row r="146" spans="1:15" x14ac:dyDescent="0.25">
      <c r="A146" s="127" t="s">
        <v>9505</v>
      </c>
      <c r="B146" s="128" cm="1">
        <f t="array" ref="B146">IF(ROW() &lt; ROW(INDEX(plantings[experiment_ID],ROWS(plantings[experiment_ID]))), COUNTIF(INDEX(plantings[experiment_ID],1):plantings[[#This Row],[experiment_ID]],plantings[[#This Row],[experiment_ID]]), "")</f>
        <v>6</v>
      </c>
      <c r="C146" s="127" t="s">
        <v>9539</v>
      </c>
      <c r="D146" s="21"/>
      <c r="E146" s="106">
        <v>350</v>
      </c>
      <c r="F146" s="127" t="s">
        <v>604</v>
      </c>
      <c r="G146" s="127"/>
      <c r="H146" s="106"/>
      <c r="I146" s="106"/>
      <c r="J146" s="106"/>
      <c r="K146" s="127" t="s">
        <v>9229</v>
      </c>
      <c r="L146" s="21"/>
      <c r="M146" s="106"/>
      <c r="N146" s="106">
        <v>18</v>
      </c>
      <c r="O146" s="106"/>
    </row>
    <row r="147" spans="1:15" x14ac:dyDescent="0.25">
      <c r="A147" s="127" t="s">
        <v>9506</v>
      </c>
      <c r="B147" s="128" cm="1">
        <f t="array" ref="B147">IF(ROW() &lt; ROW(INDEX(plantings[experiment_ID],ROWS(plantings[experiment_ID]))), COUNTIF(INDEX(plantings[experiment_ID],1):plantings[[#This Row],[experiment_ID]],plantings[[#This Row],[experiment_ID]]), "")</f>
        <v>1</v>
      </c>
      <c r="C147" s="127" t="s">
        <v>9534</v>
      </c>
      <c r="D147" s="21"/>
      <c r="E147" s="106">
        <v>350</v>
      </c>
      <c r="F147" s="127" t="s">
        <v>604</v>
      </c>
      <c r="G147" s="127"/>
      <c r="H147" s="106"/>
      <c r="I147" s="106"/>
      <c r="J147" s="106"/>
      <c r="K147" s="127" t="s">
        <v>9225</v>
      </c>
      <c r="L147" s="24"/>
      <c r="M147" s="106"/>
      <c r="N147" s="106">
        <v>18</v>
      </c>
      <c r="O147" s="106"/>
    </row>
    <row r="148" spans="1:15" x14ac:dyDescent="0.25">
      <c r="A148" s="127" t="s">
        <v>9506</v>
      </c>
      <c r="B148" s="128" cm="1">
        <f t="array" ref="B148">IF(ROW() &lt; ROW(INDEX(plantings[experiment_ID],ROWS(plantings[experiment_ID]))), COUNTIF(INDEX(plantings[experiment_ID],1):plantings[[#This Row],[experiment_ID]],plantings[[#This Row],[experiment_ID]]), "")</f>
        <v>2</v>
      </c>
      <c r="C148" s="127" t="s">
        <v>9535</v>
      </c>
      <c r="D148" s="21"/>
      <c r="E148" s="106">
        <v>350</v>
      </c>
      <c r="F148" s="127" t="s">
        <v>604</v>
      </c>
      <c r="G148" s="127"/>
      <c r="H148" s="106"/>
      <c r="I148" s="106"/>
      <c r="J148" s="106"/>
      <c r="K148" s="127" t="s">
        <v>9226</v>
      </c>
      <c r="L148" s="21"/>
      <c r="M148" s="106"/>
      <c r="N148" s="106">
        <v>18</v>
      </c>
      <c r="O148" s="106"/>
    </row>
    <row r="149" spans="1:15" x14ac:dyDescent="0.25">
      <c r="A149" s="127" t="s">
        <v>9506</v>
      </c>
      <c r="B149" s="128" cm="1">
        <f t="array" ref="B149">IF(ROW() &lt; ROW(INDEX(plantings[experiment_ID],ROWS(plantings[experiment_ID]))), COUNTIF(INDEX(plantings[experiment_ID],1):plantings[[#This Row],[experiment_ID]],plantings[[#This Row],[experiment_ID]]), "")</f>
        <v>3</v>
      </c>
      <c r="C149" s="127" t="s">
        <v>9536</v>
      </c>
      <c r="D149" s="21"/>
      <c r="E149" s="106">
        <v>350</v>
      </c>
      <c r="F149" s="127" t="s">
        <v>604</v>
      </c>
      <c r="G149" s="127"/>
      <c r="H149" s="106"/>
      <c r="I149" s="106"/>
      <c r="J149" s="106"/>
      <c r="K149" s="127" t="s">
        <v>9227</v>
      </c>
      <c r="L149" s="21"/>
      <c r="M149" s="106"/>
      <c r="N149" s="106">
        <v>18</v>
      </c>
      <c r="O149" s="106"/>
    </row>
    <row r="150" spans="1:15" x14ac:dyDescent="0.25">
      <c r="A150" s="127" t="s">
        <v>9506</v>
      </c>
      <c r="B150" s="128" cm="1">
        <f t="array" ref="B150">IF(ROW() &lt; ROW(INDEX(plantings[experiment_ID],ROWS(plantings[experiment_ID]))), COUNTIF(INDEX(plantings[experiment_ID],1):plantings[[#This Row],[experiment_ID]],plantings[[#This Row],[experiment_ID]]), "")</f>
        <v>4</v>
      </c>
      <c r="C150" s="127" t="s">
        <v>9537</v>
      </c>
      <c r="D150" s="21"/>
      <c r="E150" s="106">
        <v>350</v>
      </c>
      <c r="F150" s="127" t="s">
        <v>604</v>
      </c>
      <c r="G150" s="127"/>
      <c r="H150" s="106"/>
      <c r="I150" s="106"/>
      <c r="J150" s="106"/>
      <c r="K150" s="127" t="s">
        <v>9225</v>
      </c>
      <c r="L150" s="21"/>
      <c r="M150" s="106"/>
      <c r="N150" s="106">
        <v>18</v>
      </c>
      <c r="O150" s="106"/>
    </row>
    <row r="151" spans="1:15" x14ac:dyDescent="0.25">
      <c r="A151" s="127" t="s">
        <v>9506</v>
      </c>
      <c r="B151" s="128" cm="1">
        <f t="array" ref="B151">IF(ROW() &lt; ROW(INDEX(plantings[experiment_ID],ROWS(plantings[experiment_ID]))), COUNTIF(INDEX(plantings[experiment_ID],1):plantings[[#This Row],[experiment_ID]],plantings[[#This Row],[experiment_ID]]), "")</f>
        <v>5</v>
      </c>
      <c r="C151" s="127" t="s">
        <v>9538</v>
      </c>
      <c r="D151" s="21"/>
      <c r="E151" s="106">
        <v>350</v>
      </c>
      <c r="F151" s="127" t="s">
        <v>604</v>
      </c>
      <c r="G151" s="127"/>
      <c r="H151" s="106"/>
      <c r="I151" s="106"/>
      <c r="J151" s="106"/>
      <c r="K151" s="127" t="s">
        <v>9228</v>
      </c>
      <c r="L151" s="21"/>
      <c r="M151" s="106"/>
      <c r="N151" s="106">
        <v>18</v>
      </c>
      <c r="O151" s="106"/>
    </row>
    <row r="152" spans="1:15" x14ac:dyDescent="0.25">
      <c r="A152" s="127" t="s">
        <v>9506</v>
      </c>
      <c r="B152" s="128" cm="1">
        <f t="array" ref="B152">IF(ROW() &lt; ROW(INDEX(plantings[experiment_ID],ROWS(plantings[experiment_ID]))), COUNTIF(INDEX(plantings[experiment_ID],1):plantings[[#This Row],[experiment_ID]],plantings[[#This Row],[experiment_ID]]), "")</f>
        <v>6</v>
      </c>
      <c r="C152" s="127" t="s">
        <v>9539</v>
      </c>
      <c r="D152" s="21"/>
      <c r="E152" s="106">
        <v>350</v>
      </c>
      <c r="F152" s="127" t="s">
        <v>604</v>
      </c>
      <c r="G152" s="127"/>
      <c r="H152" s="106"/>
      <c r="I152" s="106"/>
      <c r="J152" s="106"/>
      <c r="K152" s="127" t="s">
        <v>9229</v>
      </c>
      <c r="L152" s="21"/>
      <c r="M152" s="106"/>
      <c r="N152" s="106">
        <v>18</v>
      </c>
      <c r="O152" s="106"/>
    </row>
    <row r="153" spans="1:15" x14ac:dyDescent="0.25">
      <c r="A153" s="127" t="s">
        <v>9507</v>
      </c>
      <c r="B153" s="128" cm="1">
        <f t="array" ref="B153">IF(ROW() &lt; ROW(INDEX(plantings[experiment_ID],ROWS(plantings[experiment_ID]))), COUNTIF(INDEX(plantings[experiment_ID],1):plantings[[#This Row],[experiment_ID]],plantings[[#This Row],[experiment_ID]]), "")</f>
        <v>1</v>
      </c>
      <c r="C153" s="127" t="s">
        <v>9534</v>
      </c>
      <c r="D153" s="21"/>
      <c r="E153" s="106">
        <v>350</v>
      </c>
      <c r="F153" s="127" t="s">
        <v>604</v>
      </c>
      <c r="G153" s="127"/>
      <c r="H153" s="106"/>
      <c r="I153" s="106"/>
      <c r="J153" s="106"/>
      <c r="K153" s="127" t="s">
        <v>9225</v>
      </c>
      <c r="L153" s="24"/>
      <c r="M153" s="106"/>
      <c r="N153" s="106">
        <v>18</v>
      </c>
      <c r="O153" s="106"/>
    </row>
    <row r="154" spans="1:15" x14ac:dyDescent="0.25">
      <c r="A154" s="127" t="s">
        <v>9507</v>
      </c>
      <c r="B154" s="128" cm="1">
        <f t="array" ref="B154">IF(ROW() &lt; ROW(INDEX(plantings[experiment_ID],ROWS(plantings[experiment_ID]))), COUNTIF(INDEX(plantings[experiment_ID],1):plantings[[#This Row],[experiment_ID]],plantings[[#This Row],[experiment_ID]]), "")</f>
        <v>2</v>
      </c>
      <c r="C154" s="127" t="s">
        <v>9535</v>
      </c>
      <c r="D154" s="21"/>
      <c r="E154" s="106">
        <v>350</v>
      </c>
      <c r="F154" s="127" t="s">
        <v>604</v>
      </c>
      <c r="G154" s="127"/>
      <c r="H154" s="106"/>
      <c r="I154" s="106"/>
      <c r="J154" s="106"/>
      <c r="K154" s="127" t="s">
        <v>9226</v>
      </c>
      <c r="L154" s="21"/>
      <c r="M154" s="106"/>
      <c r="N154" s="106">
        <v>18</v>
      </c>
      <c r="O154" s="106"/>
    </row>
    <row r="155" spans="1:15" x14ac:dyDescent="0.25">
      <c r="A155" s="127" t="s">
        <v>9507</v>
      </c>
      <c r="B155" s="128" cm="1">
        <f t="array" ref="B155">IF(ROW() &lt; ROW(INDEX(plantings[experiment_ID],ROWS(plantings[experiment_ID]))), COUNTIF(INDEX(plantings[experiment_ID],1):plantings[[#This Row],[experiment_ID]],plantings[[#This Row],[experiment_ID]]), "")</f>
        <v>3</v>
      </c>
      <c r="C155" s="127" t="s">
        <v>9536</v>
      </c>
      <c r="D155" s="21"/>
      <c r="E155" s="106">
        <v>350</v>
      </c>
      <c r="F155" s="127" t="s">
        <v>604</v>
      </c>
      <c r="G155" s="127"/>
      <c r="H155" s="106"/>
      <c r="I155" s="106"/>
      <c r="J155" s="106"/>
      <c r="K155" s="127" t="s">
        <v>9227</v>
      </c>
      <c r="L155" s="21"/>
      <c r="M155" s="106"/>
      <c r="N155" s="106">
        <v>18</v>
      </c>
      <c r="O155" s="106"/>
    </row>
    <row r="156" spans="1:15" x14ac:dyDescent="0.25">
      <c r="A156" s="127" t="s">
        <v>9507</v>
      </c>
      <c r="B156" s="128" cm="1">
        <f t="array" ref="B156">IF(ROW() &lt; ROW(INDEX(plantings[experiment_ID],ROWS(plantings[experiment_ID]))), COUNTIF(INDEX(plantings[experiment_ID],1):plantings[[#This Row],[experiment_ID]],plantings[[#This Row],[experiment_ID]]), "")</f>
        <v>4</v>
      </c>
      <c r="C156" s="127" t="s">
        <v>9537</v>
      </c>
      <c r="D156" s="21"/>
      <c r="E156" s="106">
        <v>350</v>
      </c>
      <c r="F156" s="127" t="s">
        <v>604</v>
      </c>
      <c r="G156" s="127"/>
      <c r="H156" s="106"/>
      <c r="I156" s="106"/>
      <c r="J156" s="106"/>
      <c r="K156" s="127" t="s">
        <v>9225</v>
      </c>
      <c r="L156" s="21"/>
      <c r="M156" s="106"/>
      <c r="N156" s="106">
        <v>18</v>
      </c>
      <c r="O156" s="106"/>
    </row>
    <row r="157" spans="1:15" x14ac:dyDescent="0.25">
      <c r="A157" s="127" t="s">
        <v>9507</v>
      </c>
      <c r="B157" s="128" cm="1">
        <f t="array" ref="B157">IF(ROW() &lt; ROW(INDEX(plantings[experiment_ID],ROWS(plantings[experiment_ID]))), COUNTIF(INDEX(plantings[experiment_ID],1):plantings[[#This Row],[experiment_ID]],plantings[[#This Row],[experiment_ID]]), "")</f>
        <v>5</v>
      </c>
      <c r="C157" s="127" t="s">
        <v>9538</v>
      </c>
      <c r="D157" s="21"/>
      <c r="E157" s="106">
        <v>350</v>
      </c>
      <c r="F157" s="127" t="s">
        <v>604</v>
      </c>
      <c r="G157" s="127"/>
      <c r="H157" s="106"/>
      <c r="I157" s="106"/>
      <c r="J157" s="106"/>
      <c r="K157" s="127" t="s">
        <v>9228</v>
      </c>
      <c r="L157" s="21"/>
      <c r="M157" s="106"/>
      <c r="N157" s="106">
        <v>18</v>
      </c>
      <c r="O157" s="106"/>
    </row>
    <row r="158" spans="1:15" x14ac:dyDescent="0.25">
      <c r="A158" s="127" t="s">
        <v>9507</v>
      </c>
      <c r="B158" s="128" cm="1">
        <f t="array" ref="B158">IF(ROW() &lt; ROW(INDEX(plantings[experiment_ID],ROWS(plantings[experiment_ID]))), COUNTIF(INDEX(plantings[experiment_ID],1):plantings[[#This Row],[experiment_ID]],plantings[[#This Row],[experiment_ID]]), "")</f>
        <v>6</v>
      </c>
      <c r="C158" s="127" t="s">
        <v>9539</v>
      </c>
      <c r="D158" s="21"/>
      <c r="E158" s="106">
        <v>350</v>
      </c>
      <c r="F158" s="127" t="s">
        <v>604</v>
      </c>
      <c r="G158" s="127"/>
      <c r="H158" s="106"/>
      <c r="I158" s="106"/>
      <c r="J158" s="106"/>
      <c r="K158" s="127" t="s">
        <v>9229</v>
      </c>
      <c r="L158" s="21"/>
      <c r="M158" s="106"/>
      <c r="N158" s="106">
        <v>18</v>
      </c>
      <c r="O158" s="106"/>
    </row>
    <row r="159" spans="1:15" x14ac:dyDescent="0.25">
      <c r="A159" s="127" t="s">
        <v>9508</v>
      </c>
      <c r="B159" s="128" cm="1">
        <f t="array" ref="B159">IF(ROW() &lt; ROW(INDEX(plantings[experiment_ID],ROWS(plantings[experiment_ID]))), COUNTIF(INDEX(plantings[experiment_ID],1):plantings[[#This Row],[experiment_ID]],plantings[[#This Row],[experiment_ID]]), "")</f>
        <v>1</v>
      </c>
      <c r="C159" s="127" t="s">
        <v>9534</v>
      </c>
      <c r="D159" s="21"/>
      <c r="E159" s="106">
        <v>350</v>
      </c>
      <c r="F159" s="127" t="s">
        <v>604</v>
      </c>
      <c r="G159" s="127"/>
      <c r="H159" s="106"/>
      <c r="I159" s="106"/>
      <c r="J159" s="106"/>
      <c r="K159" s="127" t="s">
        <v>9225</v>
      </c>
      <c r="L159" s="24"/>
      <c r="M159" s="106"/>
      <c r="N159" s="106">
        <v>18</v>
      </c>
      <c r="O159" s="106"/>
    </row>
    <row r="160" spans="1:15" x14ac:dyDescent="0.25">
      <c r="A160" s="127" t="s">
        <v>9508</v>
      </c>
      <c r="B160" s="128" cm="1">
        <f t="array" ref="B160">IF(ROW() &lt; ROW(INDEX(plantings[experiment_ID],ROWS(plantings[experiment_ID]))), COUNTIF(INDEX(plantings[experiment_ID],1):plantings[[#This Row],[experiment_ID]],plantings[[#This Row],[experiment_ID]]), "")</f>
        <v>2</v>
      </c>
      <c r="C160" s="127" t="s">
        <v>9535</v>
      </c>
      <c r="D160" s="21"/>
      <c r="E160" s="106">
        <v>350</v>
      </c>
      <c r="F160" s="127" t="s">
        <v>604</v>
      </c>
      <c r="G160" s="127"/>
      <c r="H160" s="106"/>
      <c r="I160" s="106"/>
      <c r="J160" s="106"/>
      <c r="K160" s="127" t="s">
        <v>9226</v>
      </c>
      <c r="L160" s="21"/>
      <c r="M160" s="106"/>
      <c r="N160" s="106">
        <v>18</v>
      </c>
      <c r="O160" s="106"/>
    </row>
    <row r="161" spans="1:15" x14ac:dyDescent="0.25">
      <c r="A161" s="127" t="s">
        <v>9508</v>
      </c>
      <c r="B161" s="128" cm="1">
        <f t="array" ref="B161">IF(ROW() &lt; ROW(INDEX(plantings[experiment_ID],ROWS(plantings[experiment_ID]))), COUNTIF(INDEX(plantings[experiment_ID],1):plantings[[#This Row],[experiment_ID]],plantings[[#This Row],[experiment_ID]]), "")</f>
        <v>3</v>
      </c>
      <c r="C161" s="127" t="s">
        <v>9536</v>
      </c>
      <c r="D161" s="21"/>
      <c r="E161" s="106">
        <v>350</v>
      </c>
      <c r="F161" s="127" t="s">
        <v>604</v>
      </c>
      <c r="G161" s="127"/>
      <c r="H161" s="106"/>
      <c r="I161" s="106"/>
      <c r="J161" s="106"/>
      <c r="K161" s="127" t="s">
        <v>9227</v>
      </c>
      <c r="L161" s="21"/>
      <c r="M161" s="106"/>
      <c r="N161" s="106">
        <v>18</v>
      </c>
      <c r="O161" s="106"/>
    </row>
    <row r="162" spans="1:15" x14ac:dyDescent="0.25">
      <c r="A162" s="127" t="s">
        <v>9508</v>
      </c>
      <c r="B162" s="128" cm="1">
        <f t="array" ref="B162">IF(ROW() &lt; ROW(INDEX(plantings[experiment_ID],ROWS(plantings[experiment_ID]))), COUNTIF(INDEX(plantings[experiment_ID],1):plantings[[#This Row],[experiment_ID]],plantings[[#This Row],[experiment_ID]]), "")</f>
        <v>4</v>
      </c>
      <c r="C162" s="127" t="s">
        <v>9537</v>
      </c>
      <c r="D162" s="21"/>
      <c r="E162" s="106">
        <v>350</v>
      </c>
      <c r="F162" s="127" t="s">
        <v>604</v>
      </c>
      <c r="G162" s="127"/>
      <c r="H162" s="106"/>
      <c r="I162" s="106"/>
      <c r="J162" s="106"/>
      <c r="K162" s="127" t="s">
        <v>9225</v>
      </c>
      <c r="L162" s="21"/>
      <c r="M162" s="106"/>
      <c r="N162" s="106">
        <v>18</v>
      </c>
      <c r="O162" s="106"/>
    </row>
    <row r="163" spans="1:15" x14ac:dyDescent="0.25">
      <c r="A163" s="127" t="s">
        <v>9508</v>
      </c>
      <c r="B163" s="128" cm="1">
        <f t="array" ref="B163">IF(ROW() &lt; ROW(INDEX(plantings[experiment_ID],ROWS(plantings[experiment_ID]))), COUNTIF(INDEX(plantings[experiment_ID],1):plantings[[#This Row],[experiment_ID]],plantings[[#This Row],[experiment_ID]]), "")</f>
        <v>5</v>
      </c>
      <c r="C163" s="127" t="s">
        <v>9538</v>
      </c>
      <c r="D163" s="21"/>
      <c r="E163" s="106">
        <v>350</v>
      </c>
      <c r="F163" s="127" t="s">
        <v>604</v>
      </c>
      <c r="G163" s="127"/>
      <c r="H163" s="106"/>
      <c r="I163" s="106"/>
      <c r="J163" s="106"/>
      <c r="K163" s="127" t="s">
        <v>9228</v>
      </c>
      <c r="L163" s="21"/>
      <c r="M163" s="106"/>
      <c r="N163" s="106">
        <v>18</v>
      </c>
      <c r="O163" s="106"/>
    </row>
    <row r="164" spans="1:15" x14ac:dyDescent="0.25">
      <c r="A164" s="127" t="s">
        <v>9508</v>
      </c>
      <c r="B164" s="128" cm="1">
        <f t="array" ref="B164">IF(ROW() &lt; ROW(INDEX(plantings[experiment_ID],ROWS(plantings[experiment_ID]))), COUNTIF(INDEX(plantings[experiment_ID],1):plantings[[#This Row],[experiment_ID]],plantings[[#This Row],[experiment_ID]]), "")</f>
        <v>6</v>
      </c>
      <c r="C164" s="127" t="s">
        <v>9539</v>
      </c>
      <c r="D164" s="21"/>
      <c r="E164" s="106">
        <v>350</v>
      </c>
      <c r="F164" s="127" t="s">
        <v>604</v>
      </c>
      <c r="G164" s="127"/>
      <c r="H164" s="106"/>
      <c r="I164" s="106"/>
      <c r="J164" s="106"/>
      <c r="K164" s="127" t="s">
        <v>9229</v>
      </c>
      <c r="L164" s="21"/>
      <c r="M164" s="106"/>
      <c r="N164" s="106">
        <v>18</v>
      </c>
      <c r="O164" s="106"/>
    </row>
    <row r="165" spans="1:15" x14ac:dyDescent="0.25">
      <c r="A165" s="127" t="s">
        <v>9509</v>
      </c>
      <c r="B165" s="128" cm="1">
        <f t="array" ref="B165">IF(ROW() &lt; ROW(INDEX(plantings[experiment_ID],ROWS(plantings[experiment_ID]))), COUNTIF(INDEX(plantings[experiment_ID],1):plantings[[#This Row],[experiment_ID]],plantings[[#This Row],[experiment_ID]]), "")</f>
        <v>1</v>
      </c>
      <c r="C165" s="127" t="s">
        <v>9534</v>
      </c>
      <c r="D165" s="21"/>
      <c r="E165" s="106">
        <v>350</v>
      </c>
      <c r="F165" s="127" t="s">
        <v>604</v>
      </c>
      <c r="G165" s="127"/>
      <c r="H165" s="106"/>
      <c r="I165" s="106"/>
      <c r="J165" s="106"/>
      <c r="K165" s="127" t="s">
        <v>9225</v>
      </c>
      <c r="L165" s="24"/>
      <c r="M165" s="106"/>
      <c r="N165" s="106">
        <v>18</v>
      </c>
      <c r="O165" s="106"/>
    </row>
    <row r="166" spans="1:15" x14ac:dyDescent="0.25">
      <c r="A166" s="127" t="s">
        <v>9509</v>
      </c>
      <c r="B166" s="128" cm="1">
        <f t="array" ref="B166">IF(ROW() &lt; ROW(INDEX(plantings[experiment_ID],ROWS(plantings[experiment_ID]))), COUNTIF(INDEX(plantings[experiment_ID],1):plantings[[#This Row],[experiment_ID]],plantings[[#This Row],[experiment_ID]]), "")</f>
        <v>2</v>
      </c>
      <c r="C166" s="127" t="s">
        <v>9535</v>
      </c>
      <c r="D166" s="21"/>
      <c r="E166" s="106">
        <v>350</v>
      </c>
      <c r="F166" s="127" t="s">
        <v>604</v>
      </c>
      <c r="G166" s="127"/>
      <c r="H166" s="106"/>
      <c r="I166" s="106"/>
      <c r="J166" s="106"/>
      <c r="K166" s="127" t="s">
        <v>9226</v>
      </c>
      <c r="L166" s="21"/>
      <c r="M166" s="106"/>
      <c r="N166" s="106">
        <v>18</v>
      </c>
      <c r="O166" s="106"/>
    </row>
    <row r="167" spans="1:15" x14ac:dyDescent="0.25">
      <c r="A167" s="127" t="s">
        <v>9509</v>
      </c>
      <c r="B167" s="128" cm="1">
        <f t="array" ref="B167">IF(ROW() &lt; ROW(INDEX(plantings[experiment_ID],ROWS(plantings[experiment_ID]))), COUNTIF(INDEX(plantings[experiment_ID],1):plantings[[#This Row],[experiment_ID]],plantings[[#This Row],[experiment_ID]]), "")</f>
        <v>3</v>
      </c>
      <c r="C167" s="127" t="s">
        <v>9536</v>
      </c>
      <c r="D167" s="21"/>
      <c r="E167" s="106">
        <v>350</v>
      </c>
      <c r="F167" s="127" t="s">
        <v>604</v>
      </c>
      <c r="G167" s="127"/>
      <c r="H167" s="106"/>
      <c r="I167" s="106"/>
      <c r="J167" s="106"/>
      <c r="K167" s="127" t="s">
        <v>9227</v>
      </c>
      <c r="L167" s="21"/>
      <c r="M167" s="106"/>
      <c r="N167" s="106">
        <v>18</v>
      </c>
      <c r="O167" s="106"/>
    </row>
    <row r="168" spans="1:15" x14ac:dyDescent="0.25">
      <c r="A168" s="127" t="s">
        <v>9509</v>
      </c>
      <c r="B168" s="128" cm="1">
        <f t="array" ref="B168">IF(ROW() &lt; ROW(INDEX(plantings[experiment_ID],ROWS(plantings[experiment_ID]))), COUNTIF(INDEX(plantings[experiment_ID],1):plantings[[#This Row],[experiment_ID]],plantings[[#This Row],[experiment_ID]]), "")</f>
        <v>4</v>
      </c>
      <c r="C168" s="127" t="s">
        <v>9537</v>
      </c>
      <c r="D168" s="21"/>
      <c r="E168" s="106">
        <v>350</v>
      </c>
      <c r="F168" s="127" t="s">
        <v>604</v>
      </c>
      <c r="G168" s="127"/>
      <c r="H168" s="106"/>
      <c r="I168" s="106"/>
      <c r="J168" s="106"/>
      <c r="K168" s="127" t="s">
        <v>9225</v>
      </c>
      <c r="L168" s="21"/>
      <c r="M168" s="106"/>
      <c r="N168" s="106">
        <v>18</v>
      </c>
      <c r="O168" s="106"/>
    </row>
    <row r="169" spans="1:15" x14ac:dyDescent="0.25">
      <c r="A169" s="127" t="s">
        <v>9509</v>
      </c>
      <c r="B169" s="128" cm="1">
        <f t="array" ref="B169">IF(ROW() &lt; ROW(INDEX(plantings[experiment_ID],ROWS(plantings[experiment_ID]))), COUNTIF(INDEX(plantings[experiment_ID],1):plantings[[#This Row],[experiment_ID]],plantings[[#This Row],[experiment_ID]]), "")</f>
        <v>5</v>
      </c>
      <c r="C169" s="127" t="s">
        <v>9538</v>
      </c>
      <c r="D169" s="21"/>
      <c r="E169" s="106">
        <v>350</v>
      </c>
      <c r="F169" s="127" t="s">
        <v>604</v>
      </c>
      <c r="G169" s="127"/>
      <c r="H169" s="106"/>
      <c r="I169" s="106"/>
      <c r="J169" s="106"/>
      <c r="K169" s="127" t="s">
        <v>9228</v>
      </c>
      <c r="L169" s="21"/>
      <c r="M169" s="106"/>
      <c r="N169" s="106">
        <v>18</v>
      </c>
      <c r="O169" s="106"/>
    </row>
    <row r="170" spans="1:15" x14ac:dyDescent="0.25">
      <c r="A170" s="127" t="s">
        <v>9509</v>
      </c>
      <c r="B170" s="128" cm="1">
        <f t="array" ref="B170">IF(ROW() &lt; ROW(INDEX(plantings[experiment_ID],ROWS(plantings[experiment_ID]))), COUNTIF(INDEX(plantings[experiment_ID],1):plantings[[#This Row],[experiment_ID]],plantings[[#This Row],[experiment_ID]]), "")</f>
        <v>6</v>
      </c>
      <c r="C170" s="127" t="s">
        <v>9539</v>
      </c>
      <c r="D170" s="21"/>
      <c r="E170" s="106">
        <v>350</v>
      </c>
      <c r="F170" s="127" t="s">
        <v>604</v>
      </c>
      <c r="G170" s="127"/>
      <c r="H170" s="106"/>
      <c r="I170" s="106"/>
      <c r="J170" s="106"/>
      <c r="K170" s="127" t="s">
        <v>9229</v>
      </c>
      <c r="L170" s="21"/>
      <c r="M170" s="106"/>
      <c r="N170" s="106">
        <v>18</v>
      </c>
      <c r="O170" s="106"/>
    </row>
    <row r="171" spans="1:15" x14ac:dyDescent="0.25">
      <c r="A171" s="127" t="s">
        <v>9510</v>
      </c>
      <c r="B171" s="128" cm="1">
        <f t="array" ref="B171">IF(ROW() &lt; ROW(INDEX(plantings[experiment_ID],ROWS(plantings[experiment_ID]))), COUNTIF(INDEX(plantings[experiment_ID],1):plantings[[#This Row],[experiment_ID]],plantings[[#This Row],[experiment_ID]]), "")</f>
        <v>1</v>
      </c>
      <c r="C171" s="127" t="s">
        <v>9534</v>
      </c>
      <c r="D171" s="21"/>
      <c r="E171" s="106">
        <v>350</v>
      </c>
      <c r="F171" s="127" t="s">
        <v>604</v>
      </c>
      <c r="G171" s="127"/>
      <c r="H171" s="106"/>
      <c r="I171" s="106"/>
      <c r="J171" s="106"/>
      <c r="K171" s="127" t="s">
        <v>9225</v>
      </c>
      <c r="L171" s="24"/>
      <c r="M171" s="106"/>
      <c r="N171" s="106">
        <v>18</v>
      </c>
      <c r="O171" s="106"/>
    </row>
    <row r="172" spans="1:15" x14ac:dyDescent="0.25">
      <c r="A172" s="127" t="s">
        <v>9510</v>
      </c>
      <c r="B172" s="128" cm="1">
        <f t="array" ref="B172">IF(ROW() &lt; ROW(INDEX(plantings[experiment_ID],ROWS(plantings[experiment_ID]))), COUNTIF(INDEX(plantings[experiment_ID],1):plantings[[#This Row],[experiment_ID]],plantings[[#This Row],[experiment_ID]]), "")</f>
        <v>2</v>
      </c>
      <c r="C172" s="127" t="s">
        <v>9535</v>
      </c>
      <c r="D172" s="21"/>
      <c r="E172" s="106">
        <v>350</v>
      </c>
      <c r="F172" s="127" t="s">
        <v>604</v>
      </c>
      <c r="G172" s="127"/>
      <c r="H172" s="106"/>
      <c r="I172" s="106"/>
      <c r="J172" s="106"/>
      <c r="K172" s="127" t="s">
        <v>9226</v>
      </c>
      <c r="L172" s="21"/>
      <c r="M172" s="106"/>
      <c r="N172" s="106">
        <v>18</v>
      </c>
      <c r="O172" s="106"/>
    </row>
    <row r="173" spans="1:15" x14ac:dyDescent="0.25">
      <c r="A173" s="127" t="s">
        <v>9510</v>
      </c>
      <c r="B173" s="128" cm="1">
        <f t="array" ref="B173">IF(ROW() &lt; ROW(INDEX(plantings[experiment_ID],ROWS(plantings[experiment_ID]))), COUNTIF(INDEX(plantings[experiment_ID],1):plantings[[#This Row],[experiment_ID]],plantings[[#This Row],[experiment_ID]]), "")</f>
        <v>3</v>
      </c>
      <c r="C173" s="127" t="s">
        <v>9536</v>
      </c>
      <c r="D173" s="21"/>
      <c r="E173" s="106">
        <v>350</v>
      </c>
      <c r="F173" s="127" t="s">
        <v>604</v>
      </c>
      <c r="G173" s="127"/>
      <c r="H173" s="106"/>
      <c r="I173" s="106"/>
      <c r="J173" s="106"/>
      <c r="K173" s="127" t="s">
        <v>9227</v>
      </c>
      <c r="L173" s="21"/>
      <c r="M173" s="106"/>
      <c r="N173" s="106">
        <v>18</v>
      </c>
      <c r="O173" s="106"/>
    </row>
    <row r="174" spans="1:15" x14ac:dyDescent="0.25">
      <c r="A174" s="127" t="s">
        <v>9510</v>
      </c>
      <c r="B174" s="128" cm="1">
        <f t="array" ref="B174">IF(ROW() &lt; ROW(INDEX(plantings[experiment_ID],ROWS(plantings[experiment_ID]))), COUNTIF(INDEX(plantings[experiment_ID],1):plantings[[#This Row],[experiment_ID]],plantings[[#This Row],[experiment_ID]]), "")</f>
        <v>4</v>
      </c>
      <c r="C174" s="127" t="s">
        <v>9537</v>
      </c>
      <c r="D174" s="21"/>
      <c r="E174" s="106">
        <v>350</v>
      </c>
      <c r="F174" s="127" t="s">
        <v>604</v>
      </c>
      <c r="G174" s="127"/>
      <c r="H174" s="106"/>
      <c r="I174" s="106"/>
      <c r="J174" s="106"/>
      <c r="K174" s="127" t="s">
        <v>9225</v>
      </c>
      <c r="L174" s="21"/>
      <c r="M174" s="106"/>
      <c r="N174" s="106">
        <v>18</v>
      </c>
      <c r="O174" s="106"/>
    </row>
    <row r="175" spans="1:15" x14ac:dyDescent="0.25">
      <c r="A175" s="127" t="s">
        <v>9510</v>
      </c>
      <c r="B175" s="128" cm="1">
        <f t="array" ref="B175">IF(ROW() &lt; ROW(INDEX(plantings[experiment_ID],ROWS(plantings[experiment_ID]))), COUNTIF(INDEX(plantings[experiment_ID],1):plantings[[#This Row],[experiment_ID]],plantings[[#This Row],[experiment_ID]]), "")</f>
        <v>5</v>
      </c>
      <c r="C175" s="127" t="s">
        <v>9538</v>
      </c>
      <c r="D175" s="21"/>
      <c r="E175" s="106">
        <v>350</v>
      </c>
      <c r="F175" s="127" t="s">
        <v>604</v>
      </c>
      <c r="G175" s="127"/>
      <c r="H175" s="106"/>
      <c r="I175" s="106"/>
      <c r="J175" s="106"/>
      <c r="K175" s="127" t="s">
        <v>9228</v>
      </c>
      <c r="L175" s="21"/>
      <c r="M175" s="106"/>
      <c r="N175" s="106">
        <v>18</v>
      </c>
      <c r="O175" s="106"/>
    </row>
    <row r="176" spans="1:15" x14ac:dyDescent="0.25">
      <c r="A176" s="127" t="s">
        <v>9510</v>
      </c>
      <c r="B176" s="128" cm="1">
        <f t="array" ref="B176">IF(ROW() &lt; ROW(INDEX(plantings[experiment_ID],ROWS(plantings[experiment_ID]))), COUNTIF(INDEX(plantings[experiment_ID],1):plantings[[#This Row],[experiment_ID]],plantings[[#This Row],[experiment_ID]]), "")</f>
        <v>6</v>
      </c>
      <c r="C176" s="127" t="s">
        <v>9539</v>
      </c>
      <c r="D176" s="21"/>
      <c r="E176" s="106">
        <v>350</v>
      </c>
      <c r="F176" s="127" t="s">
        <v>604</v>
      </c>
      <c r="G176" s="127"/>
      <c r="H176" s="106"/>
      <c r="I176" s="106"/>
      <c r="J176" s="106"/>
      <c r="K176" s="127" t="s">
        <v>9229</v>
      </c>
      <c r="L176" s="21"/>
      <c r="M176" s="106"/>
      <c r="N176" s="106">
        <v>18</v>
      </c>
      <c r="O176" s="106"/>
    </row>
    <row r="177" spans="1:15" x14ac:dyDescent="0.25">
      <c r="A177" s="127" t="s">
        <v>9511</v>
      </c>
      <c r="B177" s="128" cm="1">
        <f t="array" ref="B177">IF(ROW() &lt; ROW(INDEX(plantings[experiment_ID],ROWS(plantings[experiment_ID]))), COUNTIF(INDEX(plantings[experiment_ID],1):plantings[[#This Row],[experiment_ID]],plantings[[#This Row],[experiment_ID]]), "")</f>
        <v>1</v>
      </c>
      <c r="C177" s="127" t="s">
        <v>9534</v>
      </c>
      <c r="D177" s="21"/>
      <c r="E177" s="106">
        <v>350</v>
      </c>
      <c r="F177" s="127" t="s">
        <v>604</v>
      </c>
      <c r="G177" s="127"/>
      <c r="H177" s="106"/>
      <c r="I177" s="106"/>
      <c r="J177" s="106"/>
      <c r="K177" s="127" t="s">
        <v>9225</v>
      </c>
      <c r="L177" s="24"/>
      <c r="M177" s="106"/>
      <c r="N177" s="106">
        <v>18</v>
      </c>
      <c r="O177" s="106"/>
    </row>
    <row r="178" spans="1:15" x14ac:dyDescent="0.25">
      <c r="A178" s="127" t="s">
        <v>9511</v>
      </c>
      <c r="B178" s="128" cm="1">
        <f t="array" ref="B178">IF(ROW() &lt; ROW(INDEX(plantings[experiment_ID],ROWS(plantings[experiment_ID]))), COUNTIF(INDEX(plantings[experiment_ID],1):plantings[[#This Row],[experiment_ID]],plantings[[#This Row],[experiment_ID]]), "")</f>
        <v>2</v>
      </c>
      <c r="C178" s="127" t="s">
        <v>9535</v>
      </c>
      <c r="D178" s="21"/>
      <c r="E178" s="106">
        <v>350</v>
      </c>
      <c r="F178" s="127" t="s">
        <v>604</v>
      </c>
      <c r="G178" s="127"/>
      <c r="H178" s="106"/>
      <c r="I178" s="106"/>
      <c r="J178" s="106"/>
      <c r="K178" s="127" t="s">
        <v>9226</v>
      </c>
      <c r="L178" s="21"/>
      <c r="M178" s="106"/>
      <c r="N178" s="106">
        <v>18</v>
      </c>
      <c r="O178" s="106"/>
    </row>
    <row r="179" spans="1:15" x14ac:dyDescent="0.25">
      <c r="A179" s="127" t="s">
        <v>9511</v>
      </c>
      <c r="B179" s="128" cm="1">
        <f t="array" ref="B179">IF(ROW() &lt; ROW(INDEX(plantings[experiment_ID],ROWS(plantings[experiment_ID]))), COUNTIF(INDEX(plantings[experiment_ID],1):plantings[[#This Row],[experiment_ID]],plantings[[#This Row],[experiment_ID]]), "")</f>
        <v>3</v>
      </c>
      <c r="C179" s="127" t="s">
        <v>9536</v>
      </c>
      <c r="D179" s="21"/>
      <c r="E179" s="106">
        <v>350</v>
      </c>
      <c r="F179" s="127" t="s">
        <v>604</v>
      </c>
      <c r="G179" s="127"/>
      <c r="H179" s="106"/>
      <c r="I179" s="106"/>
      <c r="J179" s="106"/>
      <c r="K179" s="127" t="s">
        <v>9227</v>
      </c>
      <c r="L179" s="21"/>
      <c r="M179" s="106"/>
      <c r="N179" s="106">
        <v>18</v>
      </c>
      <c r="O179" s="106"/>
    </row>
    <row r="180" spans="1:15" x14ac:dyDescent="0.25">
      <c r="A180" s="127" t="s">
        <v>9511</v>
      </c>
      <c r="B180" s="128" cm="1">
        <f t="array" ref="B180">IF(ROW() &lt; ROW(INDEX(plantings[experiment_ID],ROWS(plantings[experiment_ID]))), COUNTIF(INDEX(plantings[experiment_ID],1):plantings[[#This Row],[experiment_ID]],plantings[[#This Row],[experiment_ID]]), "")</f>
        <v>4</v>
      </c>
      <c r="C180" s="127" t="s">
        <v>9537</v>
      </c>
      <c r="D180" s="21"/>
      <c r="E180" s="106">
        <v>350</v>
      </c>
      <c r="F180" s="127" t="s">
        <v>604</v>
      </c>
      <c r="G180" s="127"/>
      <c r="H180" s="106"/>
      <c r="I180" s="106"/>
      <c r="J180" s="106"/>
      <c r="K180" s="127" t="s">
        <v>9225</v>
      </c>
      <c r="L180" s="21"/>
      <c r="M180" s="106"/>
      <c r="N180" s="106">
        <v>18</v>
      </c>
      <c r="O180" s="106"/>
    </row>
    <row r="181" spans="1:15" x14ac:dyDescent="0.25">
      <c r="A181" s="127" t="s">
        <v>9511</v>
      </c>
      <c r="B181" s="128" cm="1">
        <f t="array" ref="B181">IF(ROW() &lt; ROW(INDEX(plantings[experiment_ID],ROWS(plantings[experiment_ID]))), COUNTIF(INDEX(plantings[experiment_ID],1):plantings[[#This Row],[experiment_ID]],plantings[[#This Row],[experiment_ID]]), "")</f>
        <v>5</v>
      </c>
      <c r="C181" s="127" t="s">
        <v>9538</v>
      </c>
      <c r="D181" s="21"/>
      <c r="E181" s="106">
        <v>350</v>
      </c>
      <c r="F181" s="127" t="s">
        <v>604</v>
      </c>
      <c r="G181" s="127"/>
      <c r="H181" s="106"/>
      <c r="I181" s="106"/>
      <c r="J181" s="106"/>
      <c r="K181" s="127" t="s">
        <v>9228</v>
      </c>
      <c r="L181" s="21"/>
      <c r="M181" s="106"/>
      <c r="N181" s="106">
        <v>18</v>
      </c>
      <c r="O181" s="106"/>
    </row>
    <row r="182" spans="1:15" x14ac:dyDescent="0.25">
      <c r="A182" s="127" t="s">
        <v>9511</v>
      </c>
      <c r="B182" s="128" cm="1">
        <f t="array" ref="B182">IF(ROW() &lt; ROW(INDEX(plantings[experiment_ID],ROWS(plantings[experiment_ID]))), COUNTIF(INDEX(plantings[experiment_ID],1):plantings[[#This Row],[experiment_ID]],plantings[[#This Row],[experiment_ID]]), "")</f>
        <v>6</v>
      </c>
      <c r="C182" s="127" t="s">
        <v>9539</v>
      </c>
      <c r="D182" s="21"/>
      <c r="E182" s="106">
        <v>350</v>
      </c>
      <c r="F182" s="127" t="s">
        <v>604</v>
      </c>
      <c r="G182" s="127"/>
      <c r="H182" s="106"/>
      <c r="I182" s="106"/>
      <c r="J182" s="106"/>
      <c r="K182" s="127" t="s">
        <v>9229</v>
      </c>
      <c r="L182" s="21"/>
      <c r="M182" s="106"/>
      <c r="N182" s="106">
        <v>18</v>
      </c>
      <c r="O182" s="106"/>
    </row>
    <row r="183" spans="1:15" x14ac:dyDescent="0.25">
      <c r="A183" s="127" t="s">
        <v>9512</v>
      </c>
      <c r="B183" s="128" cm="1">
        <f t="array" ref="B183">IF(ROW() &lt; ROW(INDEX(plantings[experiment_ID],ROWS(plantings[experiment_ID]))), COUNTIF(INDEX(plantings[experiment_ID],1):plantings[[#This Row],[experiment_ID]],plantings[[#This Row],[experiment_ID]]), "")</f>
        <v>1</v>
      </c>
      <c r="C183" s="127" t="s">
        <v>9534</v>
      </c>
      <c r="D183" s="21"/>
      <c r="E183" s="106">
        <v>350</v>
      </c>
      <c r="F183" s="127" t="s">
        <v>604</v>
      </c>
      <c r="G183" s="127"/>
      <c r="H183" s="106"/>
      <c r="I183" s="106"/>
      <c r="J183" s="106"/>
      <c r="K183" s="127" t="s">
        <v>9225</v>
      </c>
      <c r="L183" s="24"/>
      <c r="M183" s="106"/>
      <c r="N183" s="106">
        <v>18</v>
      </c>
      <c r="O183" s="106"/>
    </row>
    <row r="184" spans="1:15" x14ac:dyDescent="0.25">
      <c r="A184" s="127" t="s">
        <v>9512</v>
      </c>
      <c r="B184" s="128" cm="1">
        <f t="array" ref="B184">IF(ROW() &lt; ROW(INDEX(plantings[experiment_ID],ROWS(plantings[experiment_ID]))), COUNTIF(INDEX(plantings[experiment_ID],1):plantings[[#This Row],[experiment_ID]],plantings[[#This Row],[experiment_ID]]), "")</f>
        <v>2</v>
      </c>
      <c r="C184" s="127" t="s">
        <v>9535</v>
      </c>
      <c r="D184" s="21"/>
      <c r="E184" s="106">
        <v>350</v>
      </c>
      <c r="F184" s="127" t="s">
        <v>604</v>
      </c>
      <c r="G184" s="127"/>
      <c r="H184" s="106"/>
      <c r="I184" s="106"/>
      <c r="J184" s="106"/>
      <c r="K184" s="127" t="s">
        <v>9226</v>
      </c>
      <c r="L184" s="21"/>
      <c r="M184" s="106"/>
      <c r="N184" s="106">
        <v>18</v>
      </c>
      <c r="O184" s="106"/>
    </row>
    <row r="185" spans="1:15" x14ac:dyDescent="0.25">
      <c r="A185" s="127" t="s">
        <v>9512</v>
      </c>
      <c r="B185" s="128" cm="1">
        <f t="array" ref="B185">IF(ROW() &lt; ROW(INDEX(plantings[experiment_ID],ROWS(plantings[experiment_ID]))), COUNTIF(INDEX(plantings[experiment_ID],1):plantings[[#This Row],[experiment_ID]],plantings[[#This Row],[experiment_ID]]), "")</f>
        <v>3</v>
      </c>
      <c r="C185" s="127" t="s">
        <v>9536</v>
      </c>
      <c r="D185" s="21"/>
      <c r="E185" s="106">
        <v>350</v>
      </c>
      <c r="F185" s="127" t="s">
        <v>604</v>
      </c>
      <c r="G185" s="127"/>
      <c r="H185" s="106"/>
      <c r="I185" s="106"/>
      <c r="J185" s="106"/>
      <c r="K185" s="127" t="s">
        <v>9227</v>
      </c>
      <c r="L185" s="21"/>
      <c r="M185" s="106"/>
      <c r="N185" s="106">
        <v>18</v>
      </c>
      <c r="O185" s="106"/>
    </row>
    <row r="186" spans="1:15" x14ac:dyDescent="0.25">
      <c r="A186" s="127" t="s">
        <v>9512</v>
      </c>
      <c r="B186" s="128" cm="1">
        <f t="array" ref="B186">IF(ROW() &lt; ROW(INDEX(plantings[experiment_ID],ROWS(plantings[experiment_ID]))), COUNTIF(INDEX(plantings[experiment_ID],1):plantings[[#This Row],[experiment_ID]],plantings[[#This Row],[experiment_ID]]), "")</f>
        <v>4</v>
      </c>
      <c r="C186" s="127" t="s">
        <v>9537</v>
      </c>
      <c r="D186" s="21"/>
      <c r="E186" s="106">
        <v>350</v>
      </c>
      <c r="F186" s="127" t="s">
        <v>604</v>
      </c>
      <c r="G186" s="127"/>
      <c r="H186" s="106"/>
      <c r="I186" s="106"/>
      <c r="J186" s="106"/>
      <c r="K186" s="127" t="s">
        <v>9225</v>
      </c>
      <c r="L186" s="21"/>
      <c r="M186" s="106"/>
      <c r="N186" s="106">
        <v>18</v>
      </c>
      <c r="O186" s="106"/>
    </row>
    <row r="187" spans="1:15" x14ac:dyDescent="0.25">
      <c r="A187" s="127" t="s">
        <v>9512</v>
      </c>
      <c r="B187" s="128" cm="1">
        <f t="array" ref="B187">IF(ROW() &lt; ROW(INDEX(plantings[experiment_ID],ROWS(plantings[experiment_ID]))), COUNTIF(INDEX(plantings[experiment_ID],1):plantings[[#This Row],[experiment_ID]],plantings[[#This Row],[experiment_ID]]), "")</f>
        <v>5</v>
      </c>
      <c r="C187" s="127" t="s">
        <v>9538</v>
      </c>
      <c r="D187" s="21"/>
      <c r="E187" s="106">
        <v>350</v>
      </c>
      <c r="F187" s="127" t="s">
        <v>604</v>
      </c>
      <c r="G187" s="127"/>
      <c r="H187" s="106"/>
      <c r="I187" s="106"/>
      <c r="J187" s="106"/>
      <c r="K187" s="127" t="s">
        <v>9228</v>
      </c>
      <c r="L187" s="21"/>
      <c r="M187" s="106"/>
      <c r="N187" s="106">
        <v>18</v>
      </c>
      <c r="O187" s="106"/>
    </row>
    <row r="188" spans="1:15" x14ac:dyDescent="0.25">
      <c r="A188" s="127" t="s">
        <v>9512</v>
      </c>
      <c r="B188" s="128" cm="1">
        <f t="array" ref="B188">IF(ROW() &lt; ROW(INDEX(plantings[experiment_ID],ROWS(plantings[experiment_ID]))), COUNTIF(INDEX(plantings[experiment_ID],1):plantings[[#This Row],[experiment_ID]],plantings[[#This Row],[experiment_ID]]), "")</f>
        <v>6</v>
      </c>
      <c r="C188" s="127" t="s">
        <v>9539</v>
      </c>
      <c r="D188" s="21"/>
      <c r="E188" s="106">
        <v>350</v>
      </c>
      <c r="F188" s="127" t="s">
        <v>604</v>
      </c>
      <c r="G188" s="127"/>
      <c r="H188" s="106"/>
      <c r="I188" s="106"/>
      <c r="J188" s="106"/>
      <c r="K188" s="127" t="s">
        <v>9229</v>
      </c>
      <c r="L188" s="21"/>
      <c r="M188" s="106"/>
      <c r="N188" s="106">
        <v>18</v>
      </c>
      <c r="O188" s="106"/>
    </row>
    <row r="189" spans="1:15" x14ac:dyDescent="0.25">
      <c r="A189" s="127" t="s">
        <v>9513</v>
      </c>
      <c r="B189" s="128" cm="1">
        <f t="array" ref="B189">IF(ROW() &lt; ROW(INDEX(plantings[experiment_ID],ROWS(plantings[experiment_ID]))), COUNTIF(INDEX(plantings[experiment_ID],1):plantings[[#This Row],[experiment_ID]],plantings[[#This Row],[experiment_ID]]), "")</f>
        <v>1</v>
      </c>
      <c r="C189" s="127" t="s">
        <v>9534</v>
      </c>
      <c r="D189" s="21"/>
      <c r="E189" s="106">
        <v>350</v>
      </c>
      <c r="F189" s="127" t="s">
        <v>604</v>
      </c>
      <c r="G189" s="127"/>
      <c r="H189" s="106"/>
      <c r="I189" s="106"/>
      <c r="J189" s="106"/>
      <c r="K189" s="127" t="s">
        <v>9225</v>
      </c>
      <c r="L189" s="24"/>
      <c r="M189" s="106"/>
      <c r="N189" s="106">
        <v>18</v>
      </c>
      <c r="O189" s="106"/>
    </row>
    <row r="190" spans="1:15" x14ac:dyDescent="0.25">
      <c r="A190" s="127" t="s">
        <v>9513</v>
      </c>
      <c r="B190" s="128" cm="1">
        <f t="array" ref="B190">IF(ROW() &lt; ROW(INDEX(plantings[experiment_ID],ROWS(plantings[experiment_ID]))), COUNTIF(INDEX(plantings[experiment_ID],1):plantings[[#This Row],[experiment_ID]],plantings[[#This Row],[experiment_ID]]), "")</f>
        <v>2</v>
      </c>
      <c r="C190" s="127" t="s">
        <v>9535</v>
      </c>
      <c r="D190" s="21"/>
      <c r="E190" s="106">
        <v>350</v>
      </c>
      <c r="F190" s="127" t="s">
        <v>604</v>
      </c>
      <c r="G190" s="127"/>
      <c r="H190" s="106"/>
      <c r="I190" s="106"/>
      <c r="J190" s="106"/>
      <c r="K190" s="127" t="s">
        <v>9226</v>
      </c>
      <c r="L190" s="21"/>
      <c r="M190" s="106"/>
      <c r="N190" s="106">
        <v>18</v>
      </c>
      <c r="O190" s="106"/>
    </row>
    <row r="191" spans="1:15" x14ac:dyDescent="0.25">
      <c r="A191" s="127" t="s">
        <v>9513</v>
      </c>
      <c r="B191" s="128" cm="1">
        <f t="array" ref="B191">IF(ROW() &lt; ROW(INDEX(plantings[experiment_ID],ROWS(plantings[experiment_ID]))), COUNTIF(INDEX(plantings[experiment_ID],1):plantings[[#This Row],[experiment_ID]],plantings[[#This Row],[experiment_ID]]), "")</f>
        <v>3</v>
      </c>
      <c r="C191" s="127" t="s">
        <v>9536</v>
      </c>
      <c r="D191" s="21"/>
      <c r="E191" s="106">
        <v>350</v>
      </c>
      <c r="F191" s="127" t="s">
        <v>604</v>
      </c>
      <c r="G191" s="127"/>
      <c r="H191" s="106"/>
      <c r="I191" s="106"/>
      <c r="J191" s="106"/>
      <c r="K191" s="127" t="s">
        <v>9227</v>
      </c>
      <c r="L191" s="21"/>
      <c r="M191" s="106"/>
      <c r="N191" s="106">
        <v>18</v>
      </c>
      <c r="O191" s="106"/>
    </row>
    <row r="192" spans="1:15" x14ac:dyDescent="0.25">
      <c r="A192" s="127" t="s">
        <v>9513</v>
      </c>
      <c r="B192" s="128" cm="1">
        <f t="array" ref="B192">IF(ROW() &lt; ROW(INDEX(plantings[experiment_ID],ROWS(plantings[experiment_ID]))), COUNTIF(INDEX(plantings[experiment_ID],1):plantings[[#This Row],[experiment_ID]],plantings[[#This Row],[experiment_ID]]), "")</f>
        <v>4</v>
      </c>
      <c r="C192" s="127" t="s">
        <v>9537</v>
      </c>
      <c r="D192" s="21"/>
      <c r="E192" s="106">
        <v>350</v>
      </c>
      <c r="F192" s="127" t="s">
        <v>604</v>
      </c>
      <c r="G192" s="127"/>
      <c r="H192" s="106"/>
      <c r="I192" s="106"/>
      <c r="J192" s="106"/>
      <c r="K192" s="127" t="s">
        <v>9225</v>
      </c>
      <c r="L192" s="21"/>
      <c r="M192" s="106"/>
      <c r="N192" s="106">
        <v>18</v>
      </c>
      <c r="O192" s="106"/>
    </row>
    <row r="193" spans="1:15" x14ac:dyDescent="0.25">
      <c r="A193" s="127" t="s">
        <v>9513</v>
      </c>
      <c r="B193" s="128" cm="1">
        <f t="array" ref="B193">IF(ROW() &lt; ROW(INDEX(plantings[experiment_ID],ROWS(plantings[experiment_ID]))), COUNTIF(INDEX(plantings[experiment_ID],1):plantings[[#This Row],[experiment_ID]],plantings[[#This Row],[experiment_ID]]), "")</f>
        <v>5</v>
      </c>
      <c r="C193" s="127" t="s">
        <v>9538</v>
      </c>
      <c r="D193" s="21"/>
      <c r="E193" s="106">
        <v>350</v>
      </c>
      <c r="F193" s="127" t="s">
        <v>604</v>
      </c>
      <c r="G193" s="127"/>
      <c r="H193" s="106"/>
      <c r="I193" s="106"/>
      <c r="J193" s="106"/>
      <c r="K193" s="127" t="s">
        <v>9228</v>
      </c>
      <c r="L193" s="21"/>
      <c r="M193" s="106"/>
      <c r="N193" s="106">
        <v>18</v>
      </c>
      <c r="O193" s="106"/>
    </row>
    <row r="194" spans="1:15" x14ac:dyDescent="0.25">
      <c r="A194" s="127" t="s">
        <v>9513</v>
      </c>
      <c r="B194" s="128" cm="1">
        <f t="array" ref="B194">IF(ROW() &lt; ROW(INDEX(plantings[experiment_ID],ROWS(plantings[experiment_ID]))), COUNTIF(INDEX(plantings[experiment_ID],1):plantings[[#This Row],[experiment_ID]],plantings[[#This Row],[experiment_ID]]), "")</f>
        <v>6</v>
      </c>
      <c r="C194" s="127" t="s">
        <v>9539</v>
      </c>
      <c r="D194" s="21"/>
      <c r="E194" s="106">
        <v>350</v>
      </c>
      <c r="F194" s="127" t="s">
        <v>604</v>
      </c>
      <c r="G194" s="127"/>
      <c r="H194" s="106"/>
      <c r="I194" s="106"/>
      <c r="J194" s="106"/>
      <c r="K194" s="127" t="s">
        <v>9229</v>
      </c>
      <c r="L194" s="21"/>
      <c r="M194" s="106"/>
      <c r="N194" s="106">
        <v>18</v>
      </c>
      <c r="O194" s="106"/>
    </row>
    <row r="195" spans="1:15" x14ac:dyDescent="0.25">
      <c r="A195" s="127" t="s">
        <v>9514</v>
      </c>
      <c r="B195" s="128" cm="1">
        <f t="array" ref="B195">IF(ROW() &lt; ROW(INDEX(plantings[experiment_ID],ROWS(plantings[experiment_ID]))), COUNTIF(INDEX(plantings[experiment_ID],1):plantings[[#This Row],[experiment_ID]],plantings[[#This Row],[experiment_ID]]), "")</f>
        <v>1</v>
      </c>
      <c r="C195" s="127" t="s">
        <v>9534</v>
      </c>
      <c r="D195" s="21"/>
      <c r="E195" s="106">
        <v>350</v>
      </c>
      <c r="F195" s="127" t="s">
        <v>604</v>
      </c>
      <c r="G195" s="127"/>
      <c r="H195" s="106"/>
      <c r="I195" s="106"/>
      <c r="J195" s="106"/>
      <c r="K195" s="127" t="s">
        <v>9225</v>
      </c>
      <c r="L195" s="24"/>
      <c r="M195" s="106"/>
      <c r="N195" s="106">
        <v>18</v>
      </c>
      <c r="O195" s="106"/>
    </row>
    <row r="196" spans="1:15" x14ac:dyDescent="0.25">
      <c r="A196" s="127" t="s">
        <v>9514</v>
      </c>
      <c r="B196" s="128" cm="1">
        <f t="array" ref="B196">IF(ROW() &lt; ROW(INDEX(plantings[experiment_ID],ROWS(plantings[experiment_ID]))), COUNTIF(INDEX(plantings[experiment_ID],1):plantings[[#This Row],[experiment_ID]],plantings[[#This Row],[experiment_ID]]), "")</f>
        <v>2</v>
      </c>
      <c r="C196" s="127" t="s">
        <v>9535</v>
      </c>
      <c r="D196" s="21"/>
      <c r="E196" s="106">
        <v>350</v>
      </c>
      <c r="F196" s="127" t="s">
        <v>604</v>
      </c>
      <c r="G196" s="127"/>
      <c r="H196" s="106"/>
      <c r="I196" s="106"/>
      <c r="J196" s="106"/>
      <c r="K196" s="127" t="s">
        <v>9226</v>
      </c>
      <c r="L196" s="21"/>
      <c r="M196" s="106"/>
      <c r="N196" s="106">
        <v>18</v>
      </c>
      <c r="O196" s="106"/>
    </row>
    <row r="197" spans="1:15" x14ac:dyDescent="0.25">
      <c r="A197" s="127" t="s">
        <v>9514</v>
      </c>
      <c r="B197" s="128" cm="1">
        <f t="array" ref="B197">IF(ROW() &lt; ROW(INDEX(plantings[experiment_ID],ROWS(plantings[experiment_ID]))), COUNTIF(INDEX(plantings[experiment_ID],1):plantings[[#This Row],[experiment_ID]],plantings[[#This Row],[experiment_ID]]), "")</f>
        <v>3</v>
      </c>
      <c r="C197" s="127" t="s">
        <v>9536</v>
      </c>
      <c r="D197" s="21"/>
      <c r="E197" s="106">
        <v>350</v>
      </c>
      <c r="F197" s="127" t="s">
        <v>604</v>
      </c>
      <c r="G197" s="127"/>
      <c r="H197" s="106"/>
      <c r="I197" s="106"/>
      <c r="J197" s="106"/>
      <c r="K197" s="127" t="s">
        <v>9227</v>
      </c>
      <c r="L197" s="21"/>
      <c r="M197" s="106"/>
      <c r="N197" s="106">
        <v>18</v>
      </c>
      <c r="O197" s="106"/>
    </row>
    <row r="198" spans="1:15" x14ac:dyDescent="0.25">
      <c r="A198" s="127" t="s">
        <v>9514</v>
      </c>
      <c r="B198" s="128" cm="1">
        <f t="array" ref="B198">IF(ROW() &lt; ROW(INDEX(plantings[experiment_ID],ROWS(plantings[experiment_ID]))), COUNTIF(INDEX(plantings[experiment_ID],1):plantings[[#This Row],[experiment_ID]],plantings[[#This Row],[experiment_ID]]), "")</f>
        <v>4</v>
      </c>
      <c r="C198" s="127" t="s">
        <v>9537</v>
      </c>
      <c r="D198" s="21"/>
      <c r="E198" s="106">
        <v>350</v>
      </c>
      <c r="F198" s="127" t="s">
        <v>604</v>
      </c>
      <c r="G198" s="127"/>
      <c r="H198" s="106"/>
      <c r="I198" s="106"/>
      <c r="J198" s="106"/>
      <c r="K198" s="127" t="s">
        <v>9225</v>
      </c>
      <c r="L198" s="21"/>
      <c r="M198" s="106"/>
      <c r="N198" s="106">
        <v>18</v>
      </c>
      <c r="O198" s="106"/>
    </row>
    <row r="199" spans="1:15" x14ac:dyDescent="0.25">
      <c r="A199" s="127" t="s">
        <v>9514</v>
      </c>
      <c r="B199" s="128" cm="1">
        <f t="array" ref="B199">IF(ROW() &lt; ROW(INDEX(plantings[experiment_ID],ROWS(plantings[experiment_ID]))), COUNTIF(INDEX(plantings[experiment_ID],1):plantings[[#This Row],[experiment_ID]],plantings[[#This Row],[experiment_ID]]), "")</f>
        <v>5</v>
      </c>
      <c r="C199" s="127" t="s">
        <v>9538</v>
      </c>
      <c r="D199" s="21"/>
      <c r="E199" s="106">
        <v>350</v>
      </c>
      <c r="F199" s="127" t="s">
        <v>604</v>
      </c>
      <c r="G199" s="127"/>
      <c r="H199" s="106"/>
      <c r="I199" s="106"/>
      <c r="J199" s="106"/>
      <c r="K199" s="127" t="s">
        <v>9228</v>
      </c>
      <c r="L199" s="21"/>
      <c r="M199" s="106"/>
      <c r="N199" s="106">
        <v>18</v>
      </c>
      <c r="O199" s="106"/>
    </row>
    <row r="200" spans="1:15" x14ac:dyDescent="0.25">
      <c r="A200" s="127" t="s">
        <v>9514</v>
      </c>
      <c r="B200" s="128" cm="1">
        <f t="array" ref="B200">IF(ROW() &lt; ROW(INDEX(plantings[experiment_ID],ROWS(plantings[experiment_ID]))), COUNTIF(INDEX(plantings[experiment_ID],1):plantings[[#This Row],[experiment_ID]],plantings[[#This Row],[experiment_ID]]), "")</f>
        <v>6</v>
      </c>
      <c r="C200" s="127" t="s">
        <v>9539</v>
      </c>
      <c r="D200" s="21"/>
      <c r="E200" s="106">
        <v>350</v>
      </c>
      <c r="F200" s="127" t="s">
        <v>604</v>
      </c>
      <c r="G200" s="127"/>
      <c r="H200" s="106"/>
      <c r="I200" s="106"/>
      <c r="J200" s="106"/>
      <c r="K200" s="127" t="s">
        <v>9229</v>
      </c>
      <c r="L200" s="21"/>
      <c r="M200" s="106"/>
      <c r="N200" s="106">
        <v>18</v>
      </c>
      <c r="O200" s="106"/>
    </row>
    <row r="201" spans="1:15" x14ac:dyDescent="0.25">
      <c r="A201" s="127" t="s">
        <v>9515</v>
      </c>
      <c r="B201" s="128" cm="1">
        <f t="array" ref="B201">IF(ROW() &lt; ROW(INDEX(plantings[experiment_ID],ROWS(plantings[experiment_ID]))), COUNTIF(INDEX(plantings[experiment_ID],1):plantings[[#This Row],[experiment_ID]],plantings[[#This Row],[experiment_ID]]), "")</f>
        <v>1</v>
      </c>
      <c r="C201" s="127" t="s">
        <v>9534</v>
      </c>
      <c r="D201" s="21"/>
      <c r="E201" s="106">
        <v>350</v>
      </c>
      <c r="F201" s="127" t="s">
        <v>604</v>
      </c>
      <c r="G201" s="127"/>
      <c r="H201" s="106"/>
      <c r="I201" s="106"/>
      <c r="J201" s="106"/>
      <c r="K201" s="127" t="s">
        <v>9225</v>
      </c>
      <c r="L201" s="24"/>
      <c r="M201" s="106"/>
      <c r="N201" s="106">
        <v>18</v>
      </c>
      <c r="O201" s="106"/>
    </row>
    <row r="202" spans="1:15" x14ac:dyDescent="0.25">
      <c r="A202" s="127" t="s">
        <v>9515</v>
      </c>
      <c r="B202" s="128" cm="1">
        <f t="array" ref="B202">IF(ROW() &lt; ROW(INDEX(plantings[experiment_ID],ROWS(plantings[experiment_ID]))), COUNTIF(INDEX(plantings[experiment_ID],1):plantings[[#This Row],[experiment_ID]],plantings[[#This Row],[experiment_ID]]), "")</f>
        <v>2</v>
      </c>
      <c r="C202" s="127" t="s">
        <v>9535</v>
      </c>
      <c r="D202" s="21"/>
      <c r="E202" s="106">
        <v>350</v>
      </c>
      <c r="F202" s="127" t="s">
        <v>604</v>
      </c>
      <c r="G202" s="127"/>
      <c r="H202" s="106"/>
      <c r="I202" s="106"/>
      <c r="J202" s="106"/>
      <c r="K202" s="127" t="s">
        <v>9226</v>
      </c>
      <c r="L202" s="21"/>
      <c r="M202" s="106"/>
      <c r="N202" s="106">
        <v>18</v>
      </c>
      <c r="O202" s="106"/>
    </row>
    <row r="203" spans="1:15" x14ac:dyDescent="0.25">
      <c r="A203" s="127" t="s">
        <v>9515</v>
      </c>
      <c r="B203" s="128" cm="1">
        <f t="array" ref="B203">IF(ROW() &lt; ROW(INDEX(plantings[experiment_ID],ROWS(plantings[experiment_ID]))), COUNTIF(INDEX(plantings[experiment_ID],1):plantings[[#This Row],[experiment_ID]],plantings[[#This Row],[experiment_ID]]), "")</f>
        <v>3</v>
      </c>
      <c r="C203" s="127" t="s">
        <v>9536</v>
      </c>
      <c r="D203" s="21"/>
      <c r="E203" s="106">
        <v>350</v>
      </c>
      <c r="F203" s="127" t="s">
        <v>604</v>
      </c>
      <c r="G203" s="127"/>
      <c r="H203" s="106"/>
      <c r="I203" s="106"/>
      <c r="J203" s="106"/>
      <c r="K203" s="127" t="s">
        <v>9227</v>
      </c>
      <c r="L203" s="21"/>
      <c r="M203" s="106"/>
      <c r="N203" s="106">
        <v>18</v>
      </c>
      <c r="O203" s="106"/>
    </row>
    <row r="204" spans="1:15" x14ac:dyDescent="0.25">
      <c r="A204" s="127" t="s">
        <v>9515</v>
      </c>
      <c r="B204" s="128" cm="1">
        <f t="array" ref="B204">IF(ROW() &lt; ROW(INDEX(plantings[experiment_ID],ROWS(plantings[experiment_ID]))), COUNTIF(INDEX(plantings[experiment_ID],1):plantings[[#This Row],[experiment_ID]],plantings[[#This Row],[experiment_ID]]), "")</f>
        <v>4</v>
      </c>
      <c r="C204" s="127" t="s">
        <v>9537</v>
      </c>
      <c r="D204" s="21"/>
      <c r="E204" s="106">
        <v>350</v>
      </c>
      <c r="F204" s="127" t="s">
        <v>604</v>
      </c>
      <c r="G204" s="127"/>
      <c r="H204" s="106"/>
      <c r="I204" s="106"/>
      <c r="J204" s="106"/>
      <c r="K204" s="127" t="s">
        <v>9225</v>
      </c>
      <c r="L204" s="21"/>
      <c r="M204" s="106"/>
      <c r="N204" s="106">
        <v>18</v>
      </c>
      <c r="O204" s="106"/>
    </row>
    <row r="205" spans="1:15" x14ac:dyDescent="0.25">
      <c r="A205" s="127" t="s">
        <v>9515</v>
      </c>
      <c r="B205" s="128" cm="1">
        <f t="array" ref="B205">IF(ROW() &lt; ROW(INDEX(plantings[experiment_ID],ROWS(plantings[experiment_ID]))), COUNTIF(INDEX(plantings[experiment_ID],1):plantings[[#This Row],[experiment_ID]],plantings[[#This Row],[experiment_ID]]), "")</f>
        <v>5</v>
      </c>
      <c r="C205" s="127" t="s">
        <v>9538</v>
      </c>
      <c r="D205" s="21"/>
      <c r="E205" s="106">
        <v>350</v>
      </c>
      <c r="F205" s="127" t="s">
        <v>604</v>
      </c>
      <c r="G205" s="127"/>
      <c r="H205" s="106"/>
      <c r="I205" s="106"/>
      <c r="J205" s="106"/>
      <c r="K205" s="127" t="s">
        <v>9228</v>
      </c>
      <c r="L205" s="21"/>
      <c r="M205" s="106"/>
      <c r="N205" s="106">
        <v>18</v>
      </c>
      <c r="O205" s="106"/>
    </row>
    <row r="206" spans="1:15" x14ac:dyDescent="0.25">
      <c r="A206" s="127" t="s">
        <v>9515</v>
      </c>
      <c r="B206" s="128" cm="1">
        <f t="array" ref="B206">IF(ROW() &lt; ROW(INDEX(plantings[experiment_ID],ROWS(plantings[experiment_ID]))), COUNTIF(INDEX(plantings[experiment_ID],1):plantings[[#This Row],[experiment_ID]],plantings[[#This Row],[experiment_ID]]), "")</f>
        <v>6</v>
      </c>
      <c r="C206" s="127" t="s">
        <v>9539</v>
      </c>
      <c r="D206" s="21"/>
      <c r="E206" s="106">
        <v>350</v>
      </c>
      <c r="F206" s="127" t="s">
        <v>604</v>
      </c>
      <c r="G206" s="127"/>
      <c r="H206" s="106"/>
      <c r="I206" s="106"/>
      <c r="J206" s="106"/>
      <c r="K206" s="127" t="s">
        <v>9229</v>
      </c>
      <c r="L206" s="21"/>
      <c r="M206" s="106"/>
      <c r="N206" s="106">
        <v>18</v>
      </c>
      <c r="O206" s="106"/>
    </row>
    <row r="207" spans="1:15" x14ac:dyDescent="0.25">
      <c r="A207" s="127" t="s">
        <v>9516</v>
      </c>
      <c r="B207" s="128" cm="1">
        <f t="array" ref="B207">IF(ROW() &lt; ROW(INDEX(plantings[experiment_ID],ROWS(plantings[experiment_ID]))), COUNTIF(INDEX(plantings[experiment_ID],1):plantings[[#This Row],[experiment_ID]],plantings[[#This Row],[experiment_ID]]), "")</f>
        <v>1</v>
      </c>
      <c r="C207" s="127" t="s">
        <v>9534</v>
      </c>
      <c r="D207" s="21"/>
      <c r="E207" s="106">
        <v>350</v>
      </c>
      <c r="F207" s="127" t="s">
        <v>604</v>
      </c>
      <c r="G207" s="127"/>
      <c r="H207" s="106"/>
      <c r="I207" s="106"/>
      <c r="J207" s="106"/>
      <c r="K207" s="127" t="s">
        <v>9225</v>
      </c>
      <c r="L207" s="24"/>
      <c r="M207" s="106"/>
      <c r="N207" s="106">
        <v>18</v>
      </c>
      <c r="O207" s="106"/>
    </row>
    <row r="208" spans="1:15" x14ac:dyDescent="0.25">
      <c r="A208" s="127" t="s">
        <v>9516</v>
      </c>
      <c r="B208" s="128" cm="1">
        <f t="array" ref="B208">IF(ROW() &lt; ROW(INDEX(plantings[experiment_ID],ROWS(plantings[experiment_ID]))), COUNTIF(INDEX(plantings[experiment_ID],1):plantings[[#This Row],[experiment_ID]],plantings[[#This Row],[experiment_ID]]), "")</f>
        <v>2</v>
      </c>
      <c r="C208" s="127" t="s">
        <v>9535</v>
      </c>
      <c r="D208" s="21"/>
      <c r="E208" s="106">
        <v>350</v>
      </c>
      <c r="F208" s="127" t="s">
        <v>604</v>
      </c>
      <c r="G208" s="127"/>
      <c r="H208" s="106"/>
      <c r="I208" s="106"/>
      <c r="J208" s="106"/>
      <c r="K208" s="127" t="s">
        <v>9226</v>
      </c>
      <c r="L208" s="21"/>
      <c r="M208" s="106"/>
      <c r="N208" s="106">
        <v>18</v>
      </c>
      <c r="O208" s="106"/>
    </row>
    <row r="209" spans="1:15" x14ac:dyDescent="0.25">
      <c r="A209" s="127" t="s">
        <v>9516</v>
      </c>
      <c r="B209" s="128" cm="1">
        <f t="array" ref="B209">IF(ROW() &lt; ROW(INDEX(plantings[experiment_ID],ROWS(plantings[experiment_ID]))), COUNTIF(INDEX(plantings[experiment_ID],1):plantings[[#This Row],[experiment_ID]],plantings[[#This Row],[experiment_ID]]), "")</f>
        <v>3</v>
      </c>
      <c r="C209" s="127" t="s">
        <v>9536</v>
      </c>
      <c r="D209" s="21"/>
      <c r="E209" s="106">
        <v>350</v>
      </c>
      <c r="F209" s="127" t="s">
        <v>604</v>
      </c>
      <c r="G209" s="127"/>
      <c r="H209" s="106"/>
      <c r="I209" s="106"/>
      <c r="J209" s="106"/>
      <c r="K209" s="127" t="s">
        <v>9227</v>
      </c>
      <c r="L209" s="21"/>
      <c r="M209" s="106"/>
      <c r="N209" s="106">
        <v>18</v>
      </c>
      <c r="O209" s="106"/>
    </row>
    <row r="210" spans="1:15" x14ac:dyDescent="0.25">
      <c r="A210" s="127" t="s">
        <v>9516</v>
      </c>
      <c r="B210" s="128" cm="1">
        <f t="array" ref="B210">IF(ROW() &lt; ROW(INDEX(plantings[experiment_ID],ROWS(plantings[experiment_ID]))), COUNTIF(INDEX(plantings[experiment_ID],1):plantings[[#This Row],[experiment_ID]],plantings[[#This Row],[experiment_ID]]), "")</f>
        <v>4</v>
      </c>
      <c r="C210" s="127" t="s">
        <v>9537</v>
      </c>
      <c r="D210" s="21"/>
      <c r="E210" s="106">
        <v>350</v>
      </c>
      <c r="F210" s="127" t="s">
        <v>604</v>
      </c>
      <c r="G210" s="127"/>
      <c r="H210" s="106"/>
      <c r="I210" s="106"/>
      <c r="J210" s="106"/>
      <c r="K210" s="127" t="s">
        <v>9225</v>
      </c>
      <c r="L210" s="21"/>
      <c r="M210" s="106"/>
      <c r="N210" s="106">
        <v>18</v>
      </c>
      <c r="O210" s="106"/>
    </row>
    <row r="211" spans="1:15" x14ac:dyDescent="0.25">
      <c r="A211" s="127" t="s">
        <v>9516</v>
      </c>
      <c r="B211" s="128" cm="1">
        <f t="array" ref="B211">IF(ROW() &lt; ROW(INDEX(plantings[experiment_ID],ROWS(plantings[experiment_ID]))), COUNTIF(INDEX(plantings[experiment_ID],1):plantings[[#This Row],[experiment_ID]],plantings[[#This Row],[experiment_ID]]), "")</f>
        <v>5</v>
      </c>
      <c r="C211" s="127" t="s">
        <v>9538</v>
      </c>
      <c r="D211" s="21"/>
      <c r="E211" s="106">
        <v>350</v>
      </c>
      <c r="F211" s="127" t="s">
        <v>604</v>
      </c>
      <c r="G211" s="127"/>
      <c r="H211" s="106"/>
      <c r="I211" s="106"/>
      <c r="J211" s="106"/>
      <c r="K211" s="127" t="s">
        <v>9228</v>
      </c>
      <c r="L211" s="21"/>
      <c r="M211" s="106"/>
      <c r="N211" s="106">
        <v>18</v>
      </c>
      <c r="O211" s="106"/>
    </row>
    <row r="212" spans="1:15" x14ac:dyDescent="0.25">
      <c r="A212" s="127" t="s">
        <v>9516</v>
      </c>
      <c r="B212" s="128" cm="1">
        <f t="array" ref="B212">IF(ROW() &lt; ROW(INDEX(plantings[experiment_ID],ROWS(plantings[experiment_ID]))), COUNTIF(INDEX(plantings[experiment_ID],1):plantings[[#This Row],[experiment_ID]],plantings[[#This Row],[experiment_ID]]), "")</f>
        <v>6</v>
      </c>
      <c r="C212" s="127" t="s">
        <v>9539</v>
      </c>
      <c r="D212" s="21"/>
      <c r="E212" s="106">
        <v>350</v>
      </c>
      <c r="F212" s="127" t="s">
        <v>604</v>
      </c>
      <c r="G212" s="127"/>
      <c r="H212" s="106"/>
      <c r="I212" s="106"/>
      <c r="J212" s="106"/>
      <c r="K212" s="127" t="s">
        <v>9229</v>
      </c>
      <c r="L212" s="21"/>
      <c r="M212" s="106"/>
      <c r="N212" s="106">
        <v>18</v>
      </c>
      <c r="O212" s="106"/>
    </row>
    <row r="213" spans="1:15" x14ac:dyDescent="0.25">
      <c r="A213" s="127" t="s">
        <v>9517</v>
      </c>
      <c r="B213" s="128" cm="1">
        <f t="array" ref="B213">IF(ROW() &lt; ROW(INDEX(plantings[experiment_ID],ROWS(plantings[experiment_ID]))), COUNTIF(INDEX(plantings[experiment_ID],1):plantings[[#This Row],[experiment_ID]],plantings[[#This Row],[experiment_ID]]), "")</f>
        <v>1</v>
      </c>
      <c r="C213" s="127" t="s">
        <v>9534</v>
      </c>
      <c r="D213" s="21"/>
      <c r="E213" s="106">
        <v>350</v>
      </c>
      <c r="F213" s="127" t="s">
        <v>604</v>
      </c>
      <c r="G213" s="127"/>
      <c r="H213" s="106"/>
      <c r="I213" s="106"/>
      <c r="J213" s="106"/>
      <c r="K213" s="127" t="s">
        <v>9225</v>
      </c>
      <c r="L213" s="24"/>
      <c r="M213" s="106"/>
      <c r="N213" s="106">
        <v>18</v>
      </c>
      <c r="O213" s="106"/>
    </row>
    <row r="214" spans="1:15" x14ac:dyDescent="0.25">
      <c r="A214" s="127" t="s">
        <v>9517</v>
      </c>
      <c r="B214" s="128" cm="1">
        <f t="array" ref="B214">IF(ROW() &lt; ROW(INDEX(plantings[experiment_ID],ROWS(plantings[experiment_ID]))), COUNTIF(INDEX(plantings[experiment_ID],1):plantings[[#This Row],[experiment_ID]],plantings[[#This Row],[experiment_ID]]), "")</f>
        <v>2</v>
      </c>
      <c r="C214" s="127" t="s">
        <v>9535</v>
      </c>
      <c r="D214" s="21"/>
      <c r="E214" s="106">
        <v>350</v>
      </c>
      <c r="F214" s="127" t="s">
        <v>604</v>
      </c>
      <c r="G214" s="127"/>
      <c r="H214" s="106"/>
      <c r="I214" s="106"/>
      <c r="J214" s="106"/>
      <c r="K214" s="127" t="s">
        <v>9226</v>
      </c>
      <c r="L214" s="21"/>
      <c r="M214" s="106"/>
      <c r="N214" s="106">
        <v>18</v>
      </c>
      <c r="O214" s="106"/>
    </row>
    <row r="215" spans="1:15" x14ac:dyDescent="0.25">
      <c r="A215" s="127" t="s">
        <v>9517</v>
      </c>
      <c r="B215" s="128" cm="1">
        <f t="array" ref="B215">IF(ROW() &lt; ROW(INDEX(plantings[experiment_ID],ROWS(plantings[experiment_ID]))), COUNTIF(INDEX(plantings[experiment_ID],1):plantings[[#This Row],[experiment_ID]],plantings[[#This Row],[experiment_ID]]), "")</f>
        <v>3</v>
      </c>
      <c r="C215" s="127" t="s">
        <v>9536</v>
      </c>
      <c r="D215" s="21"/>
      <c r="E215" s="106">
        <v>350</v>
      </c>
      <c r="F215" s="127" t="s">
        <v>604</v>
      </c>
      <c r="G215" s="127"/>
      <c r="H215" s="106"/>
      <c r="I215" s="106"/>
      <c r="J215" s="106"/>
      <c r="K215" s="127" t="s">
        <v>9227</v>
      </c>
      <c r="L215" s="21"/>
      <c r="M215" s="106"/>
      <c r="N215" s="106">
        <v>18</v>
      </c>
      <c r="O215" s="106"/>
    </row>
    <row r="216" spans="1:15" x14ac:dyDescent="0.25">
      <c r="A216" s="127" t="s">
        <v>9517</v>
      </c>
      <c r="B216" s="128" cm="1">
        <f t="array" ref="B216">IF(ROW() &lt; ROW(INDEX(plantings[experiment_ID],ROWS(plantings[experiment_ID]))), COUNTIF(INDEX(plantings[experiment_ID],1):plantings[[#This Row],[experiment_ID]],plantings[[#This Row],[experiment_ID]]), "")</f>
        <v>4</v>
      </c>
      <c r="C216" s="127" t="s">
        <v>9537</v>
      </c>
      <c r="D216" s="21"/>
      <c r="E216" s="106">
        <v>350</v>
      </c>
      <c r="F216" s="127" t="s">
        <v>604</v>
      </c>
      <c r="G216" s="127"/>
      <c r="H216" s="106"/>
      <c r="I216" s="106"/>
      <c r="J216" s="106"/>
      <c r="K216" s="127" t="s">
        <v>9225</v>
      </c>
      <c r="L216" s="21"/>
      <c r="M216" s="106"/>
      <c r="N216" s="106">
        <v>18</v>
      </c>
      <c r="O216" s="106"/>
    </row>
    <row r="217" spans="1:15" x14ac:dyDescent="0.25">
      <c r="A217" s="127" t="s">
        <v>9517</v>
      </c>
      <c r="B217" s="128" cm="1">
        <f t="array" ref="B217">IF(ROW() &lt; ROW(INDEX(plantings[experiment_ID],ROWS(plantings[experiment_ID]))), COUNTIF(INDEX(plantings[experiment_ID],1):plantings[[#This Row],[experiment_ID]],plantings[[#This Row],[experiment_ID]]), "")</f>
        <v>5</v>
      </c>
      <c r="C217" s="127" t="s">
        <v>9538</v>
      </c>
      <c r="D217" s="21"/>
      <c r="E217" s="106">
        <v>350</v>
      </c>
      <c r="F217" s="127" t="s">
        <v>604</v>
      </c>
      <c r="G217" s="127"/>
      <c r="H217" s="106"/>
      <c r="I217" s="106"/>
      <c r="J217" s="106"/>
      <c r="K217" s="127" t="s">
        <v>9228</v>
      </c>
      <c r="L217" s="21"/>
      <c r="M217" s="106"/>
      <c r="N217" s="106">
        <v>18</v>
      </c>
      <c r="O217" s="106"/>
    </row>
    <row r="218" spans="1:15" x14ac:dyDescent="0.25">
      <c r="A218" s="127" t="s">
        <v>9517</v>
      </c>
      <c r="B218" s="128" cm="1">
        <f t="array" ref="B218">IF(ROW() &lt; ROW(INDEX(plantings[experiment_ID],ROWS(plantings[experiment_ID]))), COUNTIF(INDEX(plantings[experiment_ID],1):plantings[[#This Row],[experiment_ID]],plantings[[#This Row],[experiment_ID]]), "")</f>
        <v>6</v>
      </c>
      <c r="C218" s="127" t="s">
        <v>9539</v>
      </c>
      <c r="D218" s="21"/>
      <c r="E218" s="106">
        <v>350</v>
      </c>
      <c r="F218" s="127" t="s">
        <v>604</v>
      </c>
      <c r="G218" s="127"/>
      <c r="H218" s="106"/>
      <c r="I218" s="106"/>
      <c r="J218" s="106"/>
      <c r="K218" s="127" t="s">
        <v>9229</v>
      </c>
      <c r="L218" s="21"/>
      <c r="M218" s="106"/>
      <c r="N218" s="106">
        <v>18</v>
      </c>
      <c r="O218" s="106"/>
    </row>
    <row r="219" spans="1:15" x14ac:dyDescent="0.25">
      <c r="A219" s="127" t="s">
        <v>9518</v>
      </c>
      <c r="B219" s="128" cm="1">
        <f t="array" ref="B219">IF(ROW() &lt; ROW(INDEX(plantings[experiment_ID],ROWS(plantings[experiment_ID]))), COUNTIF(INDEX(plantings[experiment_ID],1):plantings[[#This Row],[experiment_ID]],plantings[[#This Row],[experiment_ID]]), "")</f>
        <v>1</v>
      </c>
      <c r="C219" s="127" t="s">
        <v>9534</v>
      </c>
      <c r="D219" s="21"/>
      <c r="E219" s="106">
        <v>350</v>
      </c>
      <c r="F219" s="127" t="s">
        <v>604</v>
      </c>
      <c r="G219" s="127"/>
      <c r="H219" s="106"/>
      <c r="I219" s="106"/>
      <c r="J219" s="106"/>
      <c r="K219" s="127" t="s">
        <v>9225</v>
      </c>
      <c r="L219" s="24"/>
      <c r="M219" s="106"/>
      <c r="N219" s="106">
        <v>18</v>
      </c>
      <c r="O219" s="106"/>
    </row>
    <row r="220" spans="1:15" x14ac:dyDescent="0.25">
      <c r="A220" s="127" t="s">
        <v>9518</v>
      </c>
      <c r="B220" s="128" cm="1">
        <f t="array" ref="B220">IF(ROW() &lt; ROW(INDEX(plantings[experiment_ID],ROWS(plantings[experiment_ID]))), COUNTIF(INDEX(plantings[experiment_ID],1):plantings[[#This Row],[experiment_ID]],plantings[[#This Row],[experiment_ID]]), "")</f>
        <v>2</v>
      </c>
      <c r="C220" s="127" t="s">
        <v>9535</v>
      </c>
      <c r="D220" s="21"/>
      <c r="E220" s="106">
        <v>350</v>
      </c>
      <c r="F220" s="127" t="s">
        <v>604</v>
      </c>
      <c r="G220" s="127"/>
      <c r="H220" s="106"/>
      <c r="I220" s="106"/>
      <c r="J220" s="106"/>
      <c r="K220" s="127" t="s">
        <v>9226</v>
      </c>
      <c r="L220" s="21"/>
      <c r="M220" s="106"/>
      <c r="N220" s="106">
        <v>18</v>
      </c>
      <c r="O220" s="106"/>
    </row>
    <row r="221" spans="1:15" x14ac:dyDescent="0.25">
      <c r="A221" s="127" t="s">
        <v>9518</v>
      </c>
      <c r="B221" s="128" cm="1">
        <f t="array" ref="B221">IF(ROW() &lt; ROW(INDEX(plantings[experiment_ID],ROWS(plantings[experiment_ID]))), COUNTIF(INDEX(plantings[experiment_ID],1):plantings[[#This Row],[experiment_ID]],plantings[[#This Row],[experiment_ID]]), "")</f>
        <v>3</v>
      </c>
      <c r="C221" s="127" t="s">
        <v>9536</v>
      </c>
      <c r="D221" s="21"/>
      <c r="E221" s="106">
        <v>350</v>
      </c>
      <c r="F221" s="127" t="s">
        <v>604</v>
      </c>
      <c r="G221" s="127"/>
      <c r="H221" s="106"/>
      <c r="I221" s="106"/>
      <c r="J221" s="106"/>
      <c r="K221" s="127" t="s">
        <v>9227</v>
      </c>
      <c r="L221" s="21"/>
      <c r="M221" s="106"/>
      <c r="N221" s="106">
        <v>18</v>
      </c>
      <c r="O221" s="106"/>
    </row>
    <row r="222" spans="1:15" x14ac:dyDescent="0.25">
      <c r="A222" s="127" t="s">
        <v>9518</v>
      </c>
      <c r="B222" s="128" cm="1">
        <f t="array" ref="B222">IF(ROW() &lt; ROW(INDEX(plantings[experiment_ID],ROWS(plantings[experiment_ID]))), COUNTIF(INDEX(plantings[experiment_ID],1):plantings[[#This Row],[experiment_ID]],plantings[[#This Row],[experiment_ID]]), "")</f>
        <v>4</v>
      </c>
      <c r="C222" s="127" t="s">
        <v>9537</v>
      </c>
      <c r="D222" s="21"/>
      <c r="E222" s="106">
        <v>350</v>
      </c>
      <c r="F222" s="127" t="s">
        <v>604</v>
      </c>
      <c r="G222" s="127"/>
      <c r="H222" s="106"/>
      <c r="I222" s="106"/>
      <c r="J222" s="106"/>
      <c r="K222" s="127" t="s">
        <v>9225</v>
      </c>
      <c r="L222" s="21"/>
      <c r="M222" s="106"/>
      <c r="N222" s="106">
        <v>18</v>
      </c>
      <c r="O222" s="106"/>
    </row>
    <row r="223" spans="1:15" x14ac:dyDescent="0.25">
      <c r="A223" s="127" t="s">
        <v>9518</v>
      </c>
      <c r="B223" s="128" cm="1">
        <f t="array" ref="B223">IF(ROW() &lt; ROW(INDEX(plantings[experiment_ID],ROWS(plantings[experiment_ID]))), COUNTIF(INDEX(plantings[experiment_ID],1):plantings[[#This Row],[experiment_ID]],plantings[[#This Row],[experiment_ID]]), "")</f>
        <v>5</v>
      </c>
      <c r="C223" s="127" t="s">
        <v>9538</v>
      </c>
      <c r="D223" s="21"/>
      <c r="E223" s="106">
        <v>350</v>
      </c>
      <c r="F223" s="127" t="s">
        <v>604</v>
      </c>
      <c r="G223" s="127"/>
      <c r="H223" s="106"/>
      <c r="I223" s="106"/>
      <c r="J223" s="106"/>
      <c r="K223" s="127" t="s">
        <v>9228</v>
      </c>
      <c r="L223" s="21"/>
      <c r="M223" s="106"/>
      <c r="N223" s="106">
        <v>18</v>
      </c>
      <c r="O223" s="106"/>
    </row>
    <row r="224" spans="1:15" x14ac:dyDescent="0.25">
      <c r="A224" s="127" t="s">
        <v>9518</v>
      </c>
      <c r="B224" s="128" cm="1">
        <f t="array" ref="B224">IF(ROW() &lt; ROW(INDEX(plantings[experiment_ID],ROWS(plantings[experiment_ID]))), COUNTIF(INDEX(plantings[experiment_ID],1):plantings[[#This Row],[experiment_ID]],plantings[[#This Row],[experiment_ID]]), "")</f>
        <v>6</v>
      </c>
      <c r="C224" s="127" t="s">
        <v>9539</v>
      </c>
      <c r="D224" s="21"/>
      <c r="E224" s="106">
        <v>350</v>
      </c>
      <c r="F224" s="127" t="s">
        <v>604</v>
      </c>
      <c r="G224" s="127"/>
      <c r="H224" s="106"/>
      <c r="I224" s="106"/>
      <c r="J224" s="106"/>
      <c r="K224" s="127" t="s">
        <v>9229</v>
      </c>
      <c r="L224" s="21"/>
      <c r="M224" s="106"/>
      <c r="N224" s="106">
        <v>18</v>
      </c>
      <c r="O224" s="106"/>
    </row>
    <row r="225" spans="1:15" x14ac:dyDescent="0.25">
      <c r="A225" s="127" t="s">
        <v>9519</v>
      </c>
      <c r="B225" s="128" cm="1">
        <f t="array" ref="B225">IF(ROW() &lt; ROW(INDEX(plantings[experiment_ID],ROWS(plantings[experiment_ID]))), COUNTIF(INDEX(plantings[experiment_ID],1):plantings[[#This Row],[experiment_ID]],plantings[[#This Row],[experiment_ID]]), "")</f>
        <v>1</v>
      </c>
      <c r="C225" s="127" t="s">
        <v>9534</v>
      </c>
      <c r="D225" s="21"/>
      <c r="E225" s="106">
        <v>350</v>
      </c>
      <c r="F225" s="127" t="s">
        <v>604</v>
      </c>
      <c r="G225" s="127"/>
      <c r="H225" s="106"/>
      <c r="I225" s="106"/>
      <c r="J225" s="106"/>
      <c r="K225" s="127" t="s">
        <v>9225</v>
      </c>
      <c r="L225" s="24"/>
      <c r="M225" s="106"/>
      <c r="N225" s="106">
        <v>18</v>
      </c>
      <c r="O225" s="106"/>
    </row>
    <row r="226" spans="1:15" x14ac:dyDescent="0.25">
      <c r="A226" s="127" t="s">
        <v>9519</v>
      </c>
      <c r="B226" s="128" cm="1">
        <f t="array" ref="B226">IF(ROW() &lt; ROW(INDEX(plantings[experiment_ID],ROWS(plantings[experiment_ID]))), COUNTIF(INDEX(plantings[experiment_ID],1):plantings[[#This Row],[experiment_ID]],plantings[[#This Row],[experiment_ID]]), "")</f>
        <v>2</v>
      </c>
      <c r="C226" s="127" t="s">
        <v>9535</v>
      </c>
      <c r="D226" s="21"/>
      <c r="E226" s="106">
        <v>350</v>
      </c>
      <c r="F226" s="127" t="s">
        <v>604</v>
      </c>
      <c r="G226" s="127"/>
      <c r="H226" s="106"/>
      <c r="I226" s="106"/>
      <c r="J226" s="106"/>
      <c r="K226" s="127" t="s">
        <v>9226</v>
      </c>
      <c r="L226" s="21"/>
      <c r="M226" s="106"/>
      <c r="N226" s="106">
        <v>18</v>
      </c>
      <c r="O226" s="106"/>
    </row>
    <row r="227" spans="1:15" x14ac:dyDescent="0.25">
      <c r="A227" s="127" t="s">
        <v>9519</v>
      </c>
      <c r="B227" s="128" cm="1">
        <f t="array" ref="B227">IF(ROW() &lt; ROW(INDEX(plantings[experiment_ID],ROWS(plantings[experiment_ID]))), COUNTIF(INDEX(plantings[experiment_ID],1):plantings[[#This Row],[experiment_ID]],plantings[[#This Row],[experiment_ID]]), "")</f>
        <v>3</v>
      </c>
      <c r="C227" s="127" t="s">
        <v>9536</v>
      </c>
      <c r="D227" s="21"/>
      <c r="E227" s="106">
        <v>350</v>
      </c>
      <c r="F227" s="127" t="s">
        <v>604</v>
      </c>
      <c r="G227" s="127"/>
      <c r="H227" s="106"/>
      <c r="I227" s="106"/>
      <c r="J227" s="106"/>
      <c r="K227" s="127" t="s">
        <v>9227</v>
      </c>
      <c r="L227" s="21"/>
      <c r="M227" s="106"/>
      <c r="N227" s="106">
        <v>18</v>
      </c>
      <c r="O227" s="106"/>
    </row>
    <row r="228" spans="1:15" x14ac:dyDescent="0.25">
      <c r="A228" s="127" t="s">
        <v>9519</v>
      </c>
      <c r="B228" s="128" cm="1">
        <f t="array" ref="B228">IF(ROW() &lt; ROW(INDEX(plantings[experiment_ID],ROWS(plantings[experiment_ID]))), COUNTIF(INDEX(plantings[experiment_ID],1):plantings[[#This Row],[experiment_ID]],plantings[[#This Row],[experiment_ID]]), "")</f>
        <v>4</v>
      </c>
      <c r="C228" s="127" t="s">
        <v>9537</v>
      </c>
      <c r="D228" s="21"/>
      <c r="E228" s="106">
        <v>350</v>
      </c>
      <c r="F228" s="127" t="s">
        <v>604</v>
      </c>
      <c r="G228" s="127"/>
      <c r="H228" s="106"/>
      <c r="I228" s="106"/>
      <c r="J228" s="106"/>
      <c r="K228" s="127" t="s">
        <v>9225</v>
      </c>
      <c r="L228" s="21"/>
      <c r="M228" s="106"/>
      <c r="N228" s="106">
        <v>18</v>
      </c>
      <c r="O228" s="106"/>
    </row>
    <row r="229" spans="1:15" x14ac:dyDescent="0.25">
      <c r="A229" s="127" t="s">
        <v>9519</v>
      </c>
      <c r="B229" s="128" cm="1">
        <f t="array" ref="B229">IF(ROW() &lt; ROW(INDEX(plantings[experiment_ID],ROWS(plantings[experiment_ID]))), COUNTIF(INDEX(plantings[experiment_ID],1):plantings[[#This Row],[experiment_ID]],plantings[[#This Row],[experiment_ID]]), "")</f>
        <v>5</v>
      </c>
      <c r="C229" s="127" t="s">
        <v>9538</v>
      </c>
      <c r="D229" s="21"/>
      <c r="E229" s="106">
        <v>350</v>
      </c>
      <c r="F229" s="127" t="s">
        <v>604</v>
      </c>
      <c r="G229" s="127"/>
      <c r="H229" s="106"/>
      <c r="I229" s="106"/>
      <c r="J229" s="106"/>
      <c r="K229" s="127" t="s">
        <v>9228</v>
      </c>
      <c r="L229" s="21"/>
      <c r="M229" s="106"/>
      <c r="N229" s="106">
        <v>18</v>
      </c>
      <c r="O229" s="106"/>
    </row>
    <row r="230" spans="1:15" x14ac:dyDescent="0.25">
      <c r="A230" s="127" t="s">
        <v>9519</v>
      </c>
      <c r="B230" s="128" cm="1">
        <f t="array" ref="B230">IF(ROW() &lt; ROW(INDEX(plantings[experiment_ID],ROWS(plantings[experiment_ID]))), COUNTIF(INDEX(plantings[experiment_ID],1):plantings[[#This Row],[experiment_ID]],plantings[[#This Row],[experiment_ID]]), "")</f>
        <v>6</v>
      </c>
      <c r="C230" s="127" t="s">
        <v>9539</v>
      </c>
      <c r="D230" s="21"/>
      <c r="E230" s="106">
        <v>350</v>
      </c>
      <c r="F230" s="127" t="s">
        <v>604</v>
      </c>
      <c r="G230" s="127"/>
      <c r="H230" s="106"/>
      <c r="I230" s="106"/>
      <c r="J230" s="106"/>
      <c r="K230" s="127" t="s">
        <v>9229</v>
      </c>
      <c r="L230" s="21"/>
      <c r="M230" s="106"/>
      <c r="N230" s="106">
        <v>18</v>
      </c>
      <c r="O230" s="106"/>
    </row>
    <row r="231" spans="1:15" x14ac:dyDescent="0.25">
      <c r="A231" s="127" t="s">
        <v>9520</v>
      </c>
      <c r="B231" s="128" cm="1">
        <f t="array" ref="B231">IF(ROW() &lt; ROW(INDEX(plantings[experiment_ID],ROWS(plantings[experiment_ID]))), COUNTIF(INDEX(plantings[experiment_ID],1):plantings[[#This Row],[experiment_ID]],plantings[[#This Row],[experiment_ID]]), "")</f>
        <v>1</v>
      </c>
      <c r="C231" s="127" t="s">
        <v>9534</v>
      </c>
      <c r="D231" s="21"/>
      <c r="E231" s="106">
        <v>350</v>
      </c>
      <c r="F231" s="127" t="s">
        <v>604</v>
      </c>
      <c r="G231" s="127"/>
      <c r="H231" s="106"/>
      <c r="I231" s="106"/>
      <c r="J231" s="106"/>
      <c r="K231" s="127" t="s">
        <v>9225</v>
      </c>
      <c r="L231" s="24"/>
      <c r="M231" s="106"/>
      <c r="N231" s="106">
        <v>18</v>
      </c>
      <c r="O231" s="106"/>
    </row>
    <row r="232" spans="1:15" x14ac:dyDescent="0.25">
      <c r="A232" s="127" t="s">
        <v>9520</v>
      </c>
      <c r="B232" s="128" cm="1">
        <f t="array" ref="B232">IF(ROW() &lt; ROW(INDEX(plantings[experiment_ID],ROWS(plantings[experiment_ID]))), COUNTIF(INDEX(plantings[experiment_ID],1):plantings[[#This Row],[experiment_ID]],plantings[[#This Row],[experiment_ID]]), "")</f>
        <v>2</v>
      </c>
      <c r="C232" s="127" t="s">
        <v>9535</v>
      </c>
      <c r="D232" s="21"/>
      <c r="E232" s="106">
        <v>350</v>
      </c>
      <c r="F232" s="127" t="s">
        <v>604</v>
      </c>
      <c r="G232" s="127"/>
      <c r="H232" s="106"/>
      <c r="I232" s="106"/>
      <c r="J232" s="106"/>
      <c r="K232" s="127" t="s">
        <v>9226</v>
      </c>
      <c r="L232" s="21"/>
      <c r="M232" s="106"/>
      <c r="N232" s="106">
        <v>18</v>
      </c>
      <c r="O232" s="106"/>
    </row>
    <row r="233" spans="1:15" x14ac:dyDescent="0.25">
      <c r="A233" s="127" t="s">
        <v>9520</v>
      </c>
      <c r="B233" s="128" cm="1">
        <f t="array" ref="B233">IF(ROW() &lt; ROW(INDEX(plantings[experiment_ID],ROWS(plantings[experiment_ID]))), COUNTIF(INDEX(plantings[experiment_ID],1):plantings[[#This Row],[experiment_ID]],plantings[[#This Row],[experiment_ID]]), "")</f>
        <v>3</v>
      </c>
      <c r="C233" s="127" t="s">
        <v>9536</v>
      </c>
      <c r="D233" s="21"/>
      <c r="E233" s="106">
        <v>350</v>
      </c>
      <c r="F233" s="127" t="s">
        <v>604</v>
      </c>
      <c r="G233" s="127"/>
      <c r="H233" s="106"/>
      <c r="I233" s="106"/>
      <c r="J233" s="106"/>
      <c r="K233" s="127" t="s">
        <v>9227</v>
      </c>
      <c r="L233" s="21"/>
      <c r="M233" s="106"/>
      <c r="N233" s="106">
        <v>18</v>
      </c>
      <c r="O233" s="106"/>
    </row>
    <row r="234" spans="1:15" x14ac:dyDescent="0.25">
      <c r="A234" s="127" t="s">
        <v>9520</v>
      </c>
      <c r="B234" s="128" cm="1">
        <f t="array" ref="B234">IF(ROW() &lt; ROW(INDEX(plantings[experiment_ID],ROWS(plantings[experiment_ID]))), COUNTIF(INDEX(plantings[experiment_ID],1):plantings[[#This Row],[experiment_ID]],plantings[[#This Row],[experiment_ID]]), "")</f>
        <v>4</v>
      </c>
      <c r="C234" s="127" t="s">
        <v>9537</v>
      </c>
      <c r="D234" s="21"/>
      <c r="E234" s="106">
        <v>350</v>
      </c>
      <c r="F234" s="127" t="s">
        <v>604</v>
      </c>
      <c r="G234" s="127"/>
      <c r="H234" s="106"/>
      <c r="I234" s="106"/>
      <c r="J234" s="106"/>
      <c r="K234" s="127" t="s">
        <v>9225</v>
      </c>
      <c r="L234" s="21"/>
      <c r="M234" s="106"/>
      <c r="N234" s="106">
        <v>18</v>
      </c>
      <c r="O234" s="106"/>
    </row>
    <row r="235" spans="1:15" x14ac:dyDescent="0.25">
      <c r="A235" s="127" t="s">
        <v>9520</v>
      </c>
      <c r="B235" s="128" cm="1">
        <f t="array" ref="B235">IF(ROW() &lt; ROW(INDEX(plantings[experiment_ID],ROWS(plantings[experiment_ID]))), COUNTIF(INDEX(plantings[experiment_ID],1):plantings[[#This Row],[experiment_ID]],plantings[[#This Row],[experiment_ID]]), "")</f>
        <v>5</v>
      </c>
      <c r="C235" s="127" t="s">
        <v>9538</v>
      </c>
      <c r="D235" s="21"/>
      <c r="E235" s="106">
        <v>350</v>
      </c>
      <c r="F235" s="127" t="s">
        <v>604</v>
      </c>
      <c r="G235" s="127"/>
      <c r="H235" s="106"/>
      <c r="I235" s="106"/>
      <c r="J235" s="106"/>
      <c r="K235" s="127" t="s">
        <v>9228</v>
      </c>
      <c r="L235" s="21"/>
      <c r="M235" s="106"/>
      <c r="N235" s="106">
        <v>18</v>
      </c>
      <c r="O235" s="106"/>
    </row>
    <row r="236" spans="1:15" x14ac:dyDescent="0.25">
      <c r="A236" s="127" t="s">
        <v>9520</v>
      </c>
      <c r="B236" s="128" cm="1">
        <f t="array" ref="B236">IF(ROW() &lt; ROW(INDEX(plantings[experiment_ID],ROWS(plantings[experiment_ID]))), COUNTIF(INDEX(plantings[experiment_ID],1):plantings[[#This Row],[experiment_ID]],plantings[[#This Row],[experiment_ID]]), "")</f>
        <v>6</v>
      </c>
      <c r="C236" s="127" t="s">
        <v>9539</v>
      </c>
      <c r="D236" s="21"/>
      <c r="E236" s="106">
        <v>350</v>
      </c>
      <c r="F236" s="127" t="s">
        <v>604</v>
      </c>
      <c r="G236" s="127"/>
      <c r="H236" s="106"/>
      <c r="I236" s="106"/>
      <c r="J236" s="106"/>
      <c r="K236" s="127" t="s">
        <v>9229</v>
      </c>
      <c r="L236" s="21"/>
      <c r="M236" s="106"/>
      <c r="N236" s="106">
        <v>18</v>
      </c>
      <c r="O236" s="106"/>
    </row>
    <row r="237" spans="1:15" x14ac:dyDescent="0.25">
      <c r="A237" s="127" t="s">
        <v>9521</v>
      </c>
      <c r="B237" s="128" cm="1">
        <f t="array" ref="B237">IF(ROW() &lt; ROW(INDEX(plantings[experiment_ID],ROWS(plantings[experiment_ID]))), COUNTIF(INDEX(plantings[experiment_ID],1):plantings[[#This Row],[experiment_ID]],plantings[[#This Row],[experiment_ID]]), "")</f>
        <v>1</v>
      </c>
      <c r="C237" s="127" t="s">
        <v>9534</v>
      </c>
      <c r="D237" s="21"/>
      <c r="E237" s="106">
        <v>350</v>
      </c>
      <c r="F237" s="127" t="s">
        <v>604</v>
      </c>
      <c r="G237" s="127"/>
      <c r="H237" s="106"/>
      <c r="I237" s="106"/>
      <c r="J237" s="106"/>
      <c r="K237" s="127" t="s">
        <v>9225</v>
      </c>
      <c r="L237" s="24"/>
      <c r="M237" s="106"/>
      <c r="N237" s="106">
        <v>18</v>
      </c>
      <c r="O237" s="106"/>
    </row>
    <row r="238" spans="1:15" x14ac:dyDescent="0.25">
      <c r="A238" s="127" t="s">
        <v>9521</v>
      </c>
      <c r="B238" s="128" cm="1">
        <f t="array" ref="B238">IF(ROW() &lt; ROW(INDEX(plantings[experiment_ID],ROWS(plantings[experiment_ID]))), COUNTIF(INDEX(plantings[experiment_ID],1):plantings[[#This Row],[experiment_ID]],plantings[[#This Row],[experiment_ID]]), "")</f>
        <v>2</v>
      </c>
      <c r="C238" s="127" t="s">
        <v>9535</v>
      </c>
      <c r="D238" s="21"/>
      <c r="E238" s="106">
        <v>350</v>
      </c>
      <c r="F238" s="127" t="s">
        <v>604</v>
      </c>
      <c r="G238" s="127"/>
      <c r="H238" s="106"/>
      <c r="I238" s="106"/>
      <c r="J238" s="106"/>
      <c r="K238" s="127" t="s">
        <v>9226</v>
      </c>
      <c r="L238" s="21"/>
      <c r="M238" s="106"/>
      <c r="N238" s="106">
        <v>18</v>
      </c>
      <c r="O238" s="106"/>
    </row>
    <row r="239" spans="1:15" x14ac:dyDescent="0.25">
      <c r="A239" s="127" t="s">
        <v>9521</v>
      </c>
      <c r="B239" s="128" cm="1">
        <f t="array" ref="B239">IF(ROW() &lt; ROW(INDEX(plantings[experiment_ID],ROWS(plantings[experiment_ID]))), COUNTIF(INDEX(plantings[experiment_ID],1):plantings[[#This Row],[experiment_ID]],plantings[[#This Row],[experiment_ID]]), "")</f>
        <v>3</v>
      </c>
      <c r="C239" s="127" t="s">
        <v>9536</v>
      </c>
      <c r="D239" s="21"/>
      <c r="E239" s="106">
        <v>350</v>
      </c>
      <c r="F239" s="127" t="s">
        <v>604</v>
      </c>
      <c r="G239" s="127"/>
      <c r="H239" s="106"/>
      <c r="I239" s="106"/>
      <c r="J239" s="106"/>
      <c r="K239" s="127" t="s">
        <v>9227</v>
      </c>
      <c r="L239" s="21"/>
      <c r="M239" s="106"/>
      <c r="N239" s="106">
        <v>18</v>
      </c>
      <c r="O239" s="106"/>
    </row>
    <row r="240" spans="1:15" x14ac:dyDescent="0.25">
      <c r="A240" s="127" t="s">
        <v>9521</v>
      </c>
      <c r="B240" s="128" cm="1">
        <f t="array" ref="B240">IF(ROW() &lt; ROW(INDEX(plantings[experiment_ID],ROWS(plantings[experiment_ID]))), COUNTIF(INDEX(plantings[experiment_ID],1):plantings[[#This Row],[experiment_ID]],plantings[[#This Row],[experiment_ID]]), "")</f>
        <v>4</v>
      </c>
      <c r="C240" s="127" t="s">
        <v>9537</v>
      </c>
      <c r="D240" s="21"/>
      <c r="E240" s="106">
        <v>350</v>
      </c>
      <c r="F240" s="127" t="s">
        <v>604</v>
      </c>
      <c r="G240" s="127"/>
      <c r="H240" s="106"/>
      <c r="I240" s="106"/>
      <c r="J240" s="106"/>
      <c r="K240" s="127" t="s">
        <v>9225</v>
      </c>
      <c r="L240" s="21"/>
      <c r="M240" s="106"/>
      <c r="N240" s="106">
        <v>18</v>
      </c>
      <c r="O240" s="106"/>
    </row>
    <row r="241" spans="1:15" x14ac:dyDescent="0.25">
      <c r="A241" s="127" t="s">
        <v>9521</v>
      </c>
      <c r="B241" s="128" cm="1">
        <f t="array" ref="B241">IF(ROW() &lt; ROW(INDEX(plantings[experiment_ID],ROWS(plantings[experiment_ID]))), COUNTIF(INDEX(plantings[experiment_ID],1):plantings[[#This Row],[experiment_ID]],plantings[[#This Row],[experiment_ID]]), "")</f>
        <v>5</v>
      </c>
      <c r="C241" s="127" t="s">
        <v>9538</v>
      </c>
      <c r="D241" s="21"/>
      <c r="E241" s="106">
        <v>350</v>
      </c>
      <c r="F241" s="127" t="s">
        <v>604</v>
      </c>
      <c r="G241" s="127"/>
      <c r="H241" s="106"/>
      <c r="I241" s="106"/>
      <c r="J241" s="106"/>
      <c r="K241" s="127" t="s">
        <v>9228</v>
      </c>
      <c r="L241" s="21"/>
      <c r="M241" s="106"/>
      <c r="N241" s="106">
        <v>18</v>
      </c>
      <c r="O241" s="106"/>
    </row>
    <row r="242" spans="1:15" x14ac:dyDescent="0.25">
      <c r="A242" s="127" t="s">
        <v>9521</v>
      </c>
      <c r="B242" s="128" cm="1">
        <f t="array" ref="B242">IF(ROW() &lt; ROW(INDEX(plantings[experiment_ID],ROWS(plantings[experiment_ID]))), COUNTIF(INDEX(plantings[experiment_ID],1):plantings[[#This Row],[experiment_ID]],plantings[[#This Row],[experiment_ID]]), "")</f>
        <v>6</v>
      </c>
      <c r="C242" s="127" t="s">
        <v>9539</v>
      </c>
      <c r="D242" s="21"/>
      <c r="E242" s="106">
        <v>350</v>
      </c>
      <c r="F242" s="127" t="s">
        <v>604</v>
      </c>
      <c r="G242" s="127"/>
      <c r="H242" s="106"/>
      <c r="I242" s="106"/>
      <c r="J242" s="106"/>
      <c r="K242" s="127" t="s">
        <v>9229</v>
      </c>
      <c r="L242" s="21"/>
      <c r="M242" s="106"/>
      <c r="N242" s="106">
        <v>18</v>
      </c>
      <c r="O242" s="106"/>
    </row>
    <row r="243" spans="1:15" x14ac:dyDescent="0.25">
      <c r="A243" s="127" t="s">
        <v>9522</v>
      </c>
      <c r="B243" s="128" cm="1">
        <f t="array" ref="B243">IF(ROW() &lt; ROW(INDEX(plantings[experiment_ID],ROWS(plantings[experiment_ID]))), COUNTIF(INDEX(plantings[experiment_ID],1):plantings[[#This Row],[experiment_ID]],plantings[[#This Row],[experiment_ID]]), "")</f>
        <v>1</v>
      </c>
      <c r="C243" s="127" t="s">
        <v>9534</v>
      </c>
      <c r="D243" s="21"/>
      <c r="E243" s="106">
        <v>350</v>
      </c>
      <c r="F243" s="127" t="s">
        <v>604</v>
      </c>
      <c r="G243" s="127"/>
      <c r="H243" s="106"/>
      <c r="I243" s="106"/>
      <c r="J243" s="106"/>
      <c r="K243" s="127" t="s">
        <v>9225</v>
      </c>
      <c r="L243" s="24"/>
      <c r="M243" s="106"/>
      <c r="N243" s="106">
        <v>18</v>
      </c>
      <c r="O243" s="106"/>
    </row>
    <row r="244" spans="1:15" x14ac:dyDescent="0.25">
      <c r="A244" s="127" t="s">
        <v>9522</v>
      </c>
      <c r="B244" s="128" cm="1">
        <f t="array" ref="B244">IF(ROW() &lt; ROW(INDEX(plantings[experiment_ID],ROWS(plantings[experiment_ID]))), COUNTIF(INDEX(plantings[experiment_ID],1):plantings[[#This Row],[experiment_ID]],plantings[[#This Row],[experiment_ID]]), "")</f>
        <v>2</v>
      </c>
      <c r="C244" s="127" t="s">
        <v>9535</v>
      </c>
      <c r="D244" s="21"/>
      <c r="E244" s="106">
        <v>350</v>
      </c>
      <c r="F244" s="127" t="s">
        <v>604</v>
      </c>
      <c r="G244" s="127"/>
      <c r="H244" s="106"/>
      <c r="I244" s="106"/>
      <c r="J244" s="106"/>
      <c r="K244" s="127" t="s">
        <v>9226</v>
      </c>
      <c r="L244" s="21"/>
      <c r="M244" s="106"/>
      <c r="N244" s="106">
        <v>18</v>
      </c>
      <c r="O244" s="106"/>
    </row>
    <row r="245" spans="1:15" x14ac:dyDescent="0.25">
      <c r="A245" s="127" t="s">
        <v>9522</v>
      </c>
      <c r="B245" s="128" cm="1">
        <f t="array" ref="B245">IF(ROW() &lt; ROW(INDEX(plantings[experiment_ID],ROWS(plantings[experiment_ID]))), COUNTIF(INDEX(plantings[experiment_ID],1):plantings[[#This Row],[experiment_ID]],plantings[[#This Row],[experiment_ID]]), "")</f>
        <v>3</v>
      </c>
      <c r="C245" s="127" t="s">
        <v>9536</v>
      </c>
      <c r="D245" s="21"/>
      <c r="E245" s="106">
        <v>350</v>
      </c>
      <c r="F245" s="127" t="s">
        <v>604</v>
      </c>
      <c r="G245" s="127"/>
      <c r="H245" s="106"/>
      <c r="I245" s="106"/>
      <c r="J245" s="106"/>
      <c r="K245" s="127" t="s">
        <v>9227</v>
      </c>
      <c r="L245" s="21"/>
      <c r="M245" s="106"/>
      <c r="N245" s="106">
        <v>18</v>
      </c>
      <c r="O245" s="106"/>
    </row>
    <row r="246" spans="1:15" x14ac:dyDescent="0.25">
      <c r="A246" s="127" t="s">
        <v>9522</v>
      </c>
      <c r="B246" s="128" cm="1">
        <f t="array" ref="B246">IF(ROW() &lt; ROW(INDEX(plantings[experiment_ID],ROWS(plantings[experiment_ID]))), COUNTIF(INDEX(plantings[experiment_ID],1):plantings[[#This Row],[experiment_ID]],plantings[[#This Row],[experiment_ID]]), "")</f>
        <v>4</v>
      </c>
      <c r="C246" s="127" t="s">
        <v>9537</v>
      </c>
      <c r="D246" s="21"/>
      <c r="E246" s="106">
        <v>350</v>
      </c>
      <c r="F246" s="127" t="s">
        <v>604</v>
      </c>
      <c r="G246" s="127"/>
      <c r="H246" s="106"/>
      <c r="I246" s="106"/>
      <c r="J246" s="106"/>
      <c r="K246" s="127" t="s">
        <v>9225</v>
      </c>
      <c r="L246" s="21"/>
      <c r="M246" s="106"/>
      <c r="N246" s="106">
        <v>18</v>
      </c>
      <c r="O246" s="106"/>
    </row>
    <row r="247" spans="1:15" x14ac:dyDescent="0.25">
      <c r="A247" s="127" t="s">
        <v>9522</v>
      </c>
      <c r="B247" s="128" cm="1">
        <f t="array" ref="B247">IF(ROW() &lt; ROW(INDEX(plantings[experiment_ID],ROWS(plantings[experiment_ID]))), COUNTIF(INDEX(plantings[experiment_ID],1):plantings[[#This Row],[experiment_ID]],plantings[[#This Row],[experiment_ID]]), "")</f>
        <v>5</v>
      </c>
      <c r="C247" s="127" t="s">
        <v>9538</v>
      </c>
      <c r="D247" s="21"/>
      <c r="E247" s="106">
        <v>350</v>
      </c>
      <c r="F247" s="127" t="s">
        <v>604</v>
      </c>
      <c r="G247" s="127"/>
      <c r="H247" s="106"/>
      <c r="I247" s="106"/>
      <c r="J247" s="106"/>
      <c r="K247" s="127" t="s">
        <v>9228</v>
      </c>
      <c r="L247" s="21"/>
      <c r="M247" s="106"/>
      <c r="N247" s="106">
        <v>18</v>
      </c>
      <c r="O247" s="106"/>
    </row>
    <row r="248" spans="1:15" x14ac:dyDescent="0.25">
      <c r="A248" s="127" t="s">
        <v>9522</v>
      </c>
      <c r="B248" s="128" cm="1">
        <f t="array" ref="B248">IF(ROW() &lt; ROW(INDEX(plantings[experiment_ID],ROWS(plantings[experiment_ID]))), COUNTIF(INDEX(plantings[experiment_ID],1):plantings[[#This Row],[experiment_ID]],plantings[[#This Row],[experiment_ID]]), "")</f>
        <v>6</v>
      </c>
      <c r="C248" s="127" t="s">
        <v>9539</v>
      </c>
      <c r="D248" s="21"/>
      <c r="E248" s="106">
        <v>350</v>
      </c>
      <c r="F248" s="127" t="s">
        <v>604</v>
      </c>
      <c r="G248" s="127"/>
      <c r="H248" s="106"/>
      <c r="I248" s="106"/>
      <c r="J248" s="106"/>
      <c r="K248" s="127" t="s">
        <v>9229</v>
      </c>
      <c r="L248" s="21"/>
      <c r="M248" s="106"/>
      <c r="N248" s="106">
        <v>18</v>
      </c>
      <c r="O248" s="106"/>
    </row>
    <row r="249" spans="1:15" x14ac:dyDescent="0.25">
      <c r="A249" s="127" t="s">
        <v>9523</v>
      </c>
      <c r="B249" s="128" cm="1">
        <f t="array" ref="B249">IF(ROW() &lt; ROW(INDEX(plantings[experiment_ID],ROWS(plantings[experiment_ID]))), COUNTIF(INDEX(plantings[experiment_ID],1):plantings[[#This Row],[experiment_ID]],plantings[[#This Row],[experiment_ID]]), "")</f>
        <v>1</v>
      </c>
      <c r="C249" s="127" t="s">
        <v>9534</v>
      </c>
      <c r="D249" s="21"/>
      <c r="E249" s="106">
        <v>350</v>
      </c>
      <c r="F249" s="127" t="s">
        <v>604</v>
      </c>
      <c r="G249" s="127"/>
      <c r="H249" s="106"/>
      <c r="I249" s="106"/>
      <c r="J249" s="106"/>
      <c r="K249" s="127" t="s">
        <v>9225</v>
      </c>
      <c r="L249" s="24"/>
      <c r="M249" s="106"/>
      <c r="N249" s="106">
        <v>18</v>
      </c>
      <c r="O249" s="106"/>
    </row>
    <row r="250" spans="1:15" x14ac:dyDescent="0.25">
      <c r="A250" s="127" t="s">
        <v>9523</v>
      </c>
      <c r="B250" s="128" cm="1">
        <f t="array" ref="B250">IF(ROW() &lt; ROW(INDEX(plantings[experiment_ID],ROWS(plantings[experiment_ID]))), COUNTIF(INDEX(plantings[experiment_ID],1):plantings[[#This Row],[experiment_ID]],plantings[[#This Row],[experiment_ID]]), "")</f>
        <v>2</v>
      </c>
      <c r="C250" s="127" t="s">
        <v>9535</v>
      </c>
      <c r="D250" s="21"/>
      <c r="E250" s="106">
        <v>350</v>
      </c>
      <c r="F250" s="127" t="s">
        <v>604</v>
      </c>
      <c r="G250" s="127"/>
      <c r="H250" s="106"/>
      <c r="I250" s="106"/>
      <c r="J250" s="106"/>
      <c r="K250" s="127" t="s">
        <v>9226</v>
      </c>
      <c r="L250" s="21"/>
      <c r="M250" s="106"/>
      <c r="N250" s="106">
        <v>18</v>
      </c>
      <c r="O250" s="106"/>
    </row>
    <row r="251" spans="1:15" x14ac:dyDescent="0.25">
      <c r="A251" s="127" t="s">
        <v>9523</v>
      </c>
      <c r="B251" s="128" cm="1">
        <f t="array" ref="B251">IF(ROW() &lt; ROW(INDEX(plantings[experiment_ID],ROWS(plantings[experiment_ID]))), COUNTIF(INDEX(plantings[experiment_ID],1):plantings[[#This Row],[experiment_ID]],plantings[[#This Row],[experiment_ID]]), "")</f>
        <v>3</v>
      </c>
      <c r="C251" s="127" t="s">
        <v>9536</v>
      </c>
      <c r="D251" s="21"/>
      <c r="E251" s="106">
        <v>350</v>
      </c>
      <c r="F251" s="127" t="s">
        <v>604</v>
      </c>
      <c r="G251" s="127"/>
      <c r="H251" s="106"/>
      <c r="I251" s="106"/>
      <c r="J251" s="106"/>
      <c r="K251" s="127" t="s">
        <v>9227</v>
      </c>
      <c r="L251" s="21"/>
      <c r="M251" s="106"/>
      <c r="N251" s="106">
        <v>18</v>
      </c>
      <c r="O251" s="106"/>
    </row>
    <row r="252" spans="1:15" x14ac:dyDescent="0.25">
      <c r="A252" s="127" t="s">
        <v>9523</v>
      </c>
      <c r="B252" s="128" cm="1">
        <f t="array" ref="B252">IF(ROW() &lt; ROW(INDEX(plantings[experiment_ID],ROWS(plantings[experiment_ID]))), COUNTIF(INDEX(plantings[experiment_ID],1):plantings[[#This Row],[experiment_ID]],plantings[[#This Row],[experiment_ID]]), "")</f>
        <v>4</v>
      </c>
      <c r="C252" s="127" t="s">
        <v>9537</v>
      </c>
      <c r="D252" s="21"/>
      <c r="E252" s="106">
        <v>350</v>
      </c>
      <c r="F252" s="127" t="s">
        <v>604</v>
      </c>
      <c r="G252" s="127"/>
      <c r="H252" s="106"/>
      <c r="I252" s="106"/>
      <c r="J252" s="106"/>
      <c r="K252" s="127" t="s">
        <v>9225</v>
      </c>
      <c r="L252" s="21"/>
      <c r="M252" s="106"/>
      <c r="N252" s="106">
        <v>18</v>
      </c>
      <c r="O252" s="106"/>
    </row>
    <row r="253" spans="1:15" x14ac:dyDescent="0.25">
      <c r="A253" s="127" t="s">
        <v>9523</v>
      </c>
      <c r="B253" s="128" cm="1">
        <f t="array" ref="B253">IF(ROW() &lt; ROW(INDEX(plantings[experiment_ID],ROWS(plantings[experiment_ID]))), COUNTIF(INDEX(plantings[experiment_ID],1):plantings[[#This Row],[experiment_ID]],plantings[[#This Row],[experiment_ID]]), "")</f>
        <v>5</v>
      </c>
      <c r="C253" s="127" t="s">
        <v>9538</v>
      </c>
      <c r="D253" s="21"/>
      <c r="E253" s="106">
        <v>350</v>
      </c>
      <c r="F253" s="127" t="s">
        <v>604</v>
      </c>
      <c r="G253" s="127"/>
      <c r="H253" s="106"/>
      <c r="I253" s="106"/>
      <c r="J253" s="106"/>
      <c r="K253" s="127" t="s">
        <v>9228</v>
      </c>
      <c r="L253" s="21"/>
      <c r="M253" s="106"/>
      <c r="N253" s="106">
        <v>18</v>
      </c>
      <c r="O253" s="106"/>
    </row>
    <row r="254" spans="1:15" x14ac:dyDescent="0.25">
      <c r="A254" s="127" t="s">
        <v>9523</v>
      </c>
      <c r="B254" s="128" cm="1">
        <f t="array" ref="B254">IF(ROW() &lt; ROW(INDEX(plantings[experiment_ID],ROWS(plantings[experiment_ID]))), COUNTIF(INDEX(plantings[experiment_ID],1):plantings[[#This Row],[experiment_ID]],plantings[[#This Row],[experiment_ID]]), "")</f>
        <v>6</v>
      </c>
      <c r="C254" s="127" t="s">
        <v>9539</v>
      </c>
      <c r="D254" s="21"/>
      <c r="E254" s="106">
        <v>350</v>
      </c>
      <c r="F254" s="127" t="s">
        <v>604</v>
      </c>
      <c r="G254" s="127"/>
      <c r="H254" s="106"/>
      <c r="I254" s="106"/>
      <c r="J254" s="106"/>
      <c r="K254" s="127" t="s">
        <v>9229</v>
      </c>
      <c r="L254" s="21"/>
      <c r="M254" s="106"/>
      <c r="N254" s="106">
        <v>18</v>
      </c>
      <c r="O254" s="106"/>
    </row>
    <row r="255" spans="1:15" x14ac:dyDescent="0.25">
      <c r="A255" s="127" t="s">
        <v>9524</v>
      </c>
      <c r="B255" s="128" cm="1">
        <f t="array" ref="B255">IF(ROW() &lt; ROW(INDEX(plantings[experiment_ID],ROWS(plantings[experiment_ID]))), COUNTIF(INDEX(plantings[experiment_ID],1):plantings[[#This Row],[experiment_ID]],plantings[[#This Row],[experiment_ID]]), "")</f>
        <v>1</v>
      </c>
      <c r="C255" s="127" t="s">
        <v>9534</v>
      </c>
      <c r="D255" s="21"/>
      <c r="E255" s="106">
        <v>350</v>
      </c>
      <c r="F255" s="127" t="s">
        <v>604</v>
      </c>
      <c r="G255" s="127"/>
      <c r="H255" s="106"/>
      <c r="I255" s="106"/>
      <c r="J255" s="106"/>
      <c r="K255" s="127" t="s">
        <v>9225</v>
      </c>
      <c r="L255" s="24"/>
      <c r="M255" s="106"/>
      <c r="N255" s="106">
        <v>18</v>
      </c>
      <c r="O255" s="106"/>
    </row>
    <row r="256" spans="1:15" x14ac:dyDescent="0.25">
      <c r="A256" s="127" t="s">
        <v>9524</v>
      </c>
      <c r="B256" cm="1">
        <f t="array" ref="B256">IF(ROW() &lt; ROW(INDEX(plantings[experiment_ID],ROWS(plantings[experiment_ID]))), COUNTIF(INDEX(plantings[experiment_ID],1):plantings[[#This Row],[experiment_ID]],plantings[[#This Row],[experiment_ID]]), "")</f>
        <v>2</v>
      </c>
      <c r="C256" s="127" t="s">
        <v>9535</v>
      </c>
      <c r="E256" s="106">
        <v>350</v>
      </c>
      <c r="F256" s="127" t="s">
        <v>604</v>
      </c>
      <c r="G256" s="127"/>
      <c r="H256" s="106"/>
      <c r="I256" s="106"/>
      <c r="J256" s="106"/>
      <c r="K256" s="127" t="s">
        <v>9226</v>
      </c>
      <c r="L256" s="21"/>
      <c r="M256" s="106"/>
      <c r="N256" s="106">
        <v>18</v>
      </c>
      <c r="O256" s="106"/>
    </row>
    <row r="257" spans="1:15" x14ac:dyDescent="0.25">
      <c r="A257" s="127" t="s">
        <v>9524</v>
      </c>
      <c r="B257" s="128" cm="1">
        <f t="array" ref="B257">IF(ROW() &lt; ROW(INDEX(plantings[experiment_ID],ROWS(plantings[experiment_ID]))), COUNTIF(INDEX(plantings[experiment_ID],1):plantings[[#This Row],[experiment_ID]],plantings[[#This Row],[experiment_ID]]), "")</f>
        <v>3</v>
      </c>
      <c r="C257" s="127" t="s">
        <v>9536</v>
      </c>
      <c r="D257" s="21"/>
      <c r="E257" s="106">
        <v>350</v>
      </c>
      <c r="F257" s="127" t="s">
        <v>604</v>
      </c>
      <c r="G257" s="127"/>
      <c r="H257" s="106"/>
      <c r="I257" s="106"/>
      <c r="J257" s="106"/>
      <c r="K257" s="127" t="s">
        <v>9227</v>
      </c>
      <c r="L257" s="21"/>
      <c r="M257" s="106"/>
      <c r="N257" s="106">
        <v>18</v>
      </c>
      <c r="O257" s="106"/>
    </row>
    <row r="258" spans="1:15" x14ac:dyDescent="0.25">
      <c r="A258" s="127" t="s">
        <v>9524</v>
      </c>
      <c r="B258" s="128" cm="1">
        <f t="array" ref="B258">IF(ROW() &lt; ROW(INDEX(plantings[experiment_ID],ROWS(plantings[experiment_ID]))), COUNTIF(INDEX(plantings[experiment_ID],1):plantings[[#This Row],[experiment_ID]],plantings[[#This Row],[experiment_ID]]), "")</f>
        <v>4</v>
      </c>
      <c r="C258" s="127" t="s">
        <v>9537</v>
      </c>
      <c r="D258" s="21"/>
      <c r="E258" s="106">
        <v>350</v>
      </c>
      <c r="F258" s="127" t="s">
        <v>604</v>
      </c>
      <c r="G258" s="127"/>
      <c r="H258" s="106"/>
      <c r="I258" s="106"/>
      <c r="J258" s="106"/>
      <c r="K258" s="127" t="s">
        <v>9225</v>
      </c>
      <c r="L258" s="21"/>
      <c r="M258" s="106"/>
      <c r="N258" s="106">
        <v>18</v>
      </c>
      <c r="O258" s="106"/>
    </row>
    <row r="259" spans="1:15" x14ac:dyDescent="0.25">
      <c r="A259" s="127" t="s">
        <v>9524</v>
      </c>
      <c r="B259" s="128" cm="1">
        <f t="array" ref="B259">IF(ROW() &lt; ROW(INDEX(plantings[experiment_ID],ROWS(plantings[experiment_ID]))), COUNTIF(INDEX(plantings[experiment_ID],1):plantings[[#This Row],[experiment_ID]],plantings[[#This Row],[experiment_ID]]), "")</f>
        <v>5</v>
      </c>
      <c r="C259" s="127" t="s">
        <v>9538</v>
      </c>
      <c r="D259" s="21"/>
      <c r="E259" s="106">
        <v>350</v>
      </c>
      <c r="F259" s="127" t="s">
        <v>604</v>
      </c>
      <c r="G259" s="127"/>
      <c r="H259" s="106"/>
      <c r="I259" s="106"/>
      <c r="J259" s="106"/>
      <c r="K259" s="127" t="s">
        <v>9228</v>
      </c>
      <c r="L259" s="21"/>
      <c r="M259" s="106"/>
      <c r="N259" s="106">
        <v>18</v>
      </c>
      <c r="O259" s="106"/>
    </row>
    <row r="260" spans="1:15" x14ac:dyDescent="0.25">
      <c r="A260" s="127" t="s">
        <v>9524</v>
      </c>
      <c r="B260" s="128" cm="1">
        <f t="array" ref="B260">IF(ROW() &lt; ROW(INDEX(plantings[experiment_ID],ROWS(plantings[experiment_ID]))), COUNTIF(INDEX(plantings[experiment_ID],1):plantings[[#This Row],[experiment_ID]],plantings[[#This Row],[experiment_ID]]), "")</f>
        <v>6</v>
      </c>
      <c r="C260" s="127" t="s">
        <v>9539</v>
      </c>
      <c r="D260" s="21"/>
      <c r="E260" s="106">
        <v>350</v>
      </c>
      <c r="F260" s="127" t="s">
        <v>604</v>
      </c>
      <c r="G260" s="127"/>
      <c r="H260" s="106"/>
      <c r="I260" s="106"/>
      <c r="J260" s="106"/>
      <c r="K260" s="127" t="s">
        <v>9229</v>
      </c>
      <c r="L260" s="21"/>
      <c r="M260" s="106"/>
      <c r="N260" s="106">
        <v>18</v>
      </c>
      <c r="O260" s="106"/>
    </row>
    <row r="261" spans="1:15" x14ac:dyDescent="0.25">
      <c r="A261" s="127" t="s">
        <v>9525</v>
      </c>
      <c r="B261" s="128" cm="1">
        <f t="array" ref="B261">IF(ROW() &lt; ROW(INDEX(plantings[experiment_ID],ROWS(plantings[experiment_ID]))), COUNTIF(INDEX(plantings[experiment_ID],1):plantings[[#This Row],[experiment_ID]],plantings[[#This Row],[experiment_ID]]), "")</f>
        <v>1</v>
      </c>
      <c r="C261" s="127" t="s">
        <v>9534</v>
      </c>
      <c r="D261" s="21"/>
      <c r="E261" s="106">
        <v>350</v>
      </c>
      <c r="F261" s="127" t="s">
        <v>604</v>
      </c>
      <c r="G261" s="127"/>
      <c r="H261" s="106"/>
      <c r="I261" s="106"/>
      <c r="J261" s="106"/>
      <c r="K261" s="127" t="s">
        <v>9225</v>
      </c>
      <c r="L261" s="24"/>
      <c r="M261" s="106"/>
      <c r="N261" s="106">
        <v>18</v>
      </c>
      <c r="O261" s="106"/>
    </row>
    <row r="262" spans="1:15" x14ac:dyDescent="0.25">
      <c r="A262" s="127" t="s">
        <v>9525</v>
      </c>
      <c r="B262" s="128" cm="1">
        <f t="array" ref="B262">IF(ROW() &lt; ROW(INDEX(plantings[experiment_ID],ROWS(plantings[experiment_ID]))), COUNTIF(INDEX(plantings[experiment_ID],1):plantings[[#This Row],[experiment_ID]],plantings[[#This Row],[experiment_ID]]), "")</f>
        <v>2</v>
      </c>
      <c r="C262" s="127" t="s">
        <v>9535</v>
      </c>
      <c r="D262" s="21"/>
      <c r="E262" s="106">
        <v>350</v>
      </c>
      <c r="F262" s="127" t="s">
        <v>604</v>
      </c>
      <c r="G262" s="127"/>
      <c r="H262" s="106"/>
      <c r="I262" s="106"/>
      <c r="J262" s="106"/>
      <c r="K262" s="127" t="s">
        <v>9226</v>
      </c>
      <c r="L262" s="21"/>
      <c r="M262" s="106"/>
      <c r="N262" s="106">
        <v>18</v>
      </c>
      <c r="O262" s="106"/>
    </row>
    <row r="263" spans="1:15" x14ac:dyDescent="0.25">
      <c r="A263" s="127" t="s">
        <v>9525</v>
      </c>
      <c r="B263" s="128" cm="1">
        <f t="array" ref="B263">IF(ROW() &lt; ROW(INDEX(plantings[experiment_ID],ROWS(plantings[experiment_ID]))), COUNTIF(INDEX(plantings[experiment_ID],1):plantings[[#This Row],[experiment_ID]],plantings[[#This Row],[experiment_ID]]), "")</f>
        <v>3</v>
      </c>
      <c r="C263" s="127" t="s">
        <v>9536</v>
      </c>
      <c r="D263" s="21"/>
      <c r="E263" s="106">
        <v>350</v>
      </c>
      <c r="F263" s="127" t="s">
        <v>604</v>
      </c>
      <c r="G263" s="127"/>
      <c r="H263" s="106"/>
      <c r="I263" s="106"/>
      <c r="J263" s="106"/>
      <c r="K263" s="127" t="s">
        <v>9227</v>
      </c>
      <c r="L263" s="21"/>
      <c r="M263" s="106"/>
      <c r="N263" s="106">
        <v>18</v>
      </c>
      <c r="O263" s="106"/>
    </row>
    <row r="264" spans="1:15" x14ac:dyDescent="0.25">
      <c r="A264" s="127" t="s">
        <v>9525</v>
      </c>
      <c r="B264" s="128" cm="1">
        <f t="array" ref="B264">IF(ROW() &lt; ROW(INDEX(plantings[experiment_ID],ROWS(plantings[experiment_ID]))), COUNTIF(INDEX(plantings[experiment_ID],1):plantings[[#This Row],[experiment_ID]],plantings[[#This Row],[experiment_ID]]), "")</f>
        <v>4</v>
      </c>
      <c r="C264" s="127" t="s">
        <v>9537</v>
      </c>
      <c r="D264" s="21"/>
      <c r="E264" s="106">
        <v>350</v>
      </c>
      <c r="F264" s="127" t="s">
        <v>604</v>
      </c>
      <c r="G264" s="127"/>
      <c r="H264" s="106"/>
      <c r="I264" s="106"/>
      <c r="J264" s="106"/>
      <c r="K264" s="127" t="s">
        <v>9225</v>
      </c>
      <c r="L264" s="21"/>
      <c r="M264" s="106"/>
      <c r="N264" s="106">
        <v>18</v>
      </c>
      <c r="O264" s="106"/>
    </row>
    <row r="265" spans="1:15" x14ac:dyDescent="0.25">
      <c r="A265" s="127" t="s">
        <v>9525</v>
      </c>
      <c r="B265" s="128" cm="1">
        <f t="array" ref="B265">IF(ROW() &lt; ROW(INDEX(plantings[experiment_ID],ROWS(plantings[experiment_ID]))), COUNTIF(INDEX(plantings[experiment_ID],1):plantings[[#This Row],[experiment_ID]],plantings[[#This Row],[experiment_ID]]), "")</f>
        <v>5</v>
      </c>
      <c r="C265" s="127" t="s">
        <v>9538</v>
      </c>
      <c r="D265" s="21"/>
      <c r="E265" s="106">
        <v>350</v>
      </c>
      <c r="F265" s="127" t="s">
        <v>604</v>
      </c>
      <c r="G265" s="127"/>
      <c r="H265" s="106"/>
      <c r="I265" s="106"/>
      <c r="J265" s="106"/>
      <c r="K265" s="127" t="s">
        <v>9228</v>
      </c>
      <c r="L265" s="21"/>
      <c r="M265" s="106"/>
      <c r="N265" s="106">
        <v>18</v>
      </c>
      <c r="O265" s="106"/>
    </row>
    <row r="266" spans="1:15" x14ac:dyDescent="0.25">
      <c r="A266" s="127" t="s">
        <v>9525</v>
      </c>
      <c r="B266" s="128" cm="1">
        <f t="array" ref="B266">IF(ROW() &lt; ROW(INDEX(plantings[experiment_ID],ROWS(plantings[experiment_ID]))), COUNTIF(INDEX(plantings[experiment_ID],1):plantings[[#This Row],[experiment_ID]],plantings[[#This Row],[experiment_ID]]), "")</f>
        <v>6</v>
      </c>
      <c r="C266" s="127" t="s">
        <v>9539</v>
      </c>
      <c r="D266" s="21"/>
      <c r="E266" s="106">
        <v>350</v>
      </c>
      <c r="F266" s="127" t="s">
        <v>604</v>
      </c>
      <c r="G266" s="127"/>
      <c r="H266" s="106"/>
      <c r="I266" s="106"/>
      <c r="J266" s="106"/>
      <c r="K266" s="127" t="s">
        <v>9229</v>
      </c>
      <c r="L266" s="21"/>
      <c r="M266" s="106"/>
      <c r="N266" s="106">
        <v>18</v>
      </c>
      <c r="O266" s="106"/>
    </row>
    <row r="267" spans="1:15" x14ac:dyDescent="0.25">
      <c r="A267" s="127" t="s">
        <v>9526</v>
      </c>
      <c r="B267" s="128" cm="1">
        <f t="array" ref="B267">IF(ROW() &lt; ROW(INDEX(plantings[experiment_ID],ROWS(plantings[experiment_ID]))), COUNTIF(INDEX(plantings[experiment_ID],1):plantings[[#This Row],[experiment_ID]],plantings[[#This Row],[experiment_ID]]), "")</f>
        <v>1</v>
      </c>
      <c r="C267" s="127" t="s">
        <v>9534</v>
      </c>
      <c r="D267" s="21"/>
      <c r="E267" s="106">
        <v>350</v>
      </c>
      <c r="F267" s="127" t="s">
        <v>604</v>
      </c>
      <c r="G267" s="127"/>
      <c r="H267" s="106"/>
      <c r="I267" s="106"/>
      <c r="J267" s="106"/>
      <c r="K267" s="127" t="s">
        <v>9225</v>
      </c>
      <c r="L267" s="24"/>
      <c r="M267" s="106"/>
      <c r="N267" s="106">
        <v>18</v>
      </c>
      <c r="O267" s="106"/>
    </row>
    <row r="268" spans="1:15" x14ac:dyDescent="0.25">
      <c r="A268" s="127" t="s">
        <v>9526</v>
      </c>
      <c r="B268" s="128" cm="1">
        <f t="array" ref="B268">IF(ROW() &lt; ROW(INDEX(plantings[experiment_ID],ROWS(plantings[experiment_ID]))), COUNTIF(INDEX(plantings[experiment_ID],1):plantings[[#This Row],[experiment_ID]],plantings[[#This Row],[experiment_ID]]), "")</f>
        <v>2</v>
      </c>
      <c r="C268" s="127" t="s">
        <v>9535</v>
      </c>
      <c r="D268" s="21"/>
      <c r="E268" s="106">
        <v>350</v>
      </c>
      <c r="F268" s="127" t="s">
        <v>604</v>
      </c>
      <c r="G268" s="127"/>
      <c r="H268" s="106"/>
      <c r="I268" s="106"/>
      <c r="J268" s="106"/>
      <c r="K268" s="127" t="s">
        <v>9226</v>
      </c>
      <c r="L268" s="21"/>
      <c r="M268" s="106"/>
      <c r="N268" s="106">
        <v>18</v>
      </c>
      <c r="O268" s="106"/>
    </row>
    <row r="269" spans="1:15" x14ac:dyDescent="0.25">
      <c r="A269" s="127" t="s">
        <v>9526</v>
      </c>
      <c r="B269" s="128" cm="1">
        <f t="array" ref="B269">IF(ROW() &lt; ROW(INDEX(plantings[experiment_ID],ROWS(plantings[experiment_ID]))), COUNTIF(INDEX(plantings[experiment_ID],1):plantings[[#This Row],[experiment_ID]],plantings[[#This Row],[experiment_ID]]), "")</f>
        <v>3</v>
      </c>
      <c r="C269" s="127" t="s">
        <v>9536</v>
      </c>
      <c r="D269" s="21"/>
      <c r="E269" s="106">
        <v>350</v>
      </c>
      <c r="F269" s="127" t="s">
        <v>604</v>
      </c>
      <c r="G269" s="127"/>
      <c r="H269" s="106"/>
      <c r="I269" s="106"/>
      <c r="J269" s="106"/>
      <c r="K269" s="127" t="s">
        <v>9227</v>
      </c>
      <c r="L269" s="21"/>
      <c r="M269" s="106"/>
      <c r="N269" s="106">
        <v>18</v>
      </c>
      <c r="O269" s="106"/>
    </row>
    <row r="270" spans="1:15" x14ac:dyDescent="0.25">
      <c r="A270" s="127" t="s">
        <v>9526</v>
      </c>
      <c r="B270" s="128" cm="1">
        <f t="array" ref="B270">IF(ROW() &lt; ROW(INDEX(plantings[experiment_ID],ROWS(plantings[experiment_ID]))), COUNTIF(INDEX(plantings[experiment_ID],1):plantings[[#This Row],[experiment_ID]],plantings[[#This Row],[experiment_ID]]), "")</f>
        <v>4</v>
      </c>
      <c r="C270" s="127" t="s">
        <v>9537</v>
      </c>
      <c r="D270" s="21"/>
      <c r="E270" s="106">
        <v>350</v>
      </c>
      <c r="F270" s="127" t="s">
        <v>604</v>
      </c>
      <c r="G270" s="127"/>
      <c r="H270" s="106"/>
      <c r="I270" s="106"/>
      <c r="J270" s="106"/>
      <c r="K270" s="127" t="s">
        <v>9225</v>
      </c>
      <c r="L270" s="21"/>
      <c r="M270" s="106"/>
      <c r="N270" s="106">
        <v>18</v>
      </c>
      <c r="O270" s="106"/>
    </row>
    <row r="271" spans="1:15" x14ac:dyDescent="0.25">
      <c r="A271" s="127" t="s">
        <v>9526</v>
      </c>
      <c r="B271" s="128" cm="1">
        <f t="array" ref="B271">IF(ROW() &lt; ROW(INDEX(plantings[experiment_ID],ROWS(plantings[experiment_ID]))), COUNTIF(INDEX(plantings[experiment_ID],1):plantings[[#This Row],[experiment_ID]],plantings[[#This Row],[experiment_ID]]), "")</f>
        <v>5</v>
      </c>
      <c r="C271" s="127" t="s">
        <v>9538</v>
      </c>
      <c r="D271" s="21"/>
      <c r="E271" s="106">
        <v>350</v>
      </c>
      <c r="F271" s="127" t="s">
        <v>604</v>
      </c>
      <c r="G271" s="127"/>
      <c r="H271" s="106"/>
      <c r="I271" s="106"/>
      <c r="J271" s="106"/>
      <c r="K271" s="127" t="s">
        <v>9228</v>
      </c>
      <c r="L271" s="21"/>
      <c r="M271" s="106"/>
      <c r="N271" s="106">
        <v>18</v>
      </c>
      <c r="O271" s="106"/>
    </row>
    <row r="272" spans="1:15" x14ac:dyDescent="0.25">
      <c r="A272" s="127" t="s">
        <v>9526</v>
      </c>
      <c r="B272" s="128" cm="1">
        <f t="array" ref="B272">IF(ROW() &lt; ROW(INDEX(plantings[experiment_ID],ROWS(plantings[experiment_ID]))), COUNTIF(INDEX(plantings[experiment_ID],1):plantings[[#This Row],[experiment_ID]],plantings[[#This Row],[experiment_ID]]), "")</f>
        <v>6</v>
      </c>
      <c r="C272" s="127" t="s">
        <v>9539</v>
      </c>
      <c r="D272" s="21"/>
      <c r="E272" s="106">
        <v>350</v>
      </c>
      <c r="F272" s="127" t="s">
        <v>604</v>
      </c>
      <c r="G272" s="127"/>
      <c r="H272" s="106"/>
      <c r="I272" s="106"/>
      <c r="J272" s="106"/>
      <c r="K272" s="127" t="s">
        <v>9229</v>
      </c>
      <c r="L272" s="21"/>
      <c r="M272" s="106"/>
      <c r="N272" s="106">
        <v>18</v>
      </c>
      <c r="O272" s="106"/>
    </row>
    <row r="273" spans="1:15" x14ac:dyDescent="0.25">
      <c r="A273" t="s">
        <v>9527</v>
      </c>
      <c r="B273" cm="1">
        <f t="array" ref="B273">IF(ROW() &lt; ROW(INDEX(plantings[experiment_ID],ROWS(plantings[experiment_ID]))), COUNTIF(INDEX(plantings[experiment_ID],1):plantings[[#This Row],[experiment_ID]],plantings[[#This Row],[experiment_ID]]), "")</f>
        <v>1</v>
      </c>
      <c r="C273" s="127" t="s">
        <v>9534</v>
      </c>
      <c r="E273" s="106">
        <v>350</v>
      </c>
      <c r="F273" s="127" t="s">
        <v>604</v>
      </c>
      <c r="G273" s="127"/>
      <c r="H273" s="106"/>
      <c r="I273" s="106"/>
      <c r="J273" s="106"/>
      <c r="K273" s="127" t="s">
        <v>9225</v>
      </c>
      <c r="L273" s="24"/>
      <c r="M273" s="106"/>
      <c r="N273" s="106">
        <v>18</v>
      </c>
      <c r="O273" s="106"/>
    </row>
    <row r="274" spans="1:15" x14ac:dyDescent="0.25">
      <c r="A274" t="s">
        <v>9527</v>
      </c>
      <c r="B274" s="128" cm="1">
        <f t="array" ref="B274">IF(ROW() &lt; ROW(INDEX(plantings[experiment_ID],ROWS(plantings[experiment_ID]))), COUNTIF(INDEX(plantings[experiment_ID],1):plantings[[#This Row],[experiment_ID]],plantings[[#This Row],[experiment_ID]]), "")</f>
        <v>2</v>
      </c>
      <c r="C274" s="127" t="s">
        <v>9535</v>
      </c>
      <c r="D274" s="21"/>
      <c r="E274" s="106">
        <v>350</v>
      </c>
      <c r="F274" s="127" t="s">
        <v>604</v>
      </c>
      <c r="G274" s="127"/>
      <c r="H274" s="106"/>
      <c r="I274" s="106"/>
      <c r="J274" s="106"/>
      <c r="K274" s="127" t="s">
        <v>9226</v>
      </c>
      <c r="L274" s="21"/>
      <c r="M274" s="106"/>
      <c r="N274" s="106">
        <v>18</v>
      </c>
      <c r="O274" s="106"/>
    </row>
    <row r="275" spans="1:15" x14ac:dyDescent="0.25">
      <c r="A275" t="s">
        <v>9527</v>
      </c>
      <c r="B275" s="128" cm="1">
        <f t="array" ref="B275">IF(ROW() &lt; ROW(INDEX(plantings[experiment_ID],ROWS(plantings[experiment_ID]))), COUNTIF(INDEX(plantings[experiment_ID],1):plantings[[#This Row],[experiment_ID]],plantings[[#This Row],[experiment_ID]]), "")</f>
        <v>3</v>
      </c>
      <c r="C275" s="127" t="s">
        <v>9536</v>
      </c>
      <c r="D275" s="21"/>
      <c r="E275" s="106">
        <v>350</v>
      </c>
      <c r="F275" s="127" t="s">
        <v>604</v>
      </c>
      <c r="G275" s="127"/>
      <c r="H275" s="106"/>
      <c r="I275" s="106"/>
      <c r="J275" s="106"/>
      <c r="K275" s="127" t="s">
        <v>9227</v>
      </c>
      <c r="L275" s="21"/>
      <c r="M275" s="106"/>
      <c r="N275" s="106">
        <v>18</v>
      </c>
      <c r="O275" s="106"/>
    </row>
    <row r="276" spans="1:15" x14ac:dyDescent="0.25">
      <c r="A276" t="s">
        <v>9527</v>
      </c>
      <c r="B276" s="128" cm="1">
        <f t="array" ref="B276">IF(ROW() &lt; ROW(INDEX(plantings[experiment_ID],ROWS(plantings[experiment_ID]))), COUNTIF(INDEX(plantings[experiment_ID],1):plantings[[#This Row],[experiment_ID]],plantings[[#This Row],[experiment_ID]]), "")</f>
        <v>4</v>
      </c>
      <c r="C276" s="127" t="s">
        <v>9537</v>
      </c>
      <c r="D276" s="21"/>
      <c r="E276" s="106">
        <v>350</v>
      </c>
      <c r="F276" s="127" t="s">
        <v>604</v>
      </c>
      <c r="G276" s="127"/>
      <c r="H276" s="106"/>
      <c r="I276" s="106"/>
      <c r="J276" s="106"/>
      <c r="K276" s="127" t="s">
        <v>9225</v>
      </c>
      <c r="L276" s="21"/>
      <c r="M276" s="106"/>
      <c r="N276" s="106">
        <v>18</v>
      </c>
      <c r="O276" s="106"/>
    </row>
    <row r="277" spans="1:15" x14ac:dyDescent="0.25">
      <c r="A277" t="s">
        <v>9527</v>
      </c>
      <c r="B277" s="128" cm="1">
        <f t="array" ref="B277">IF(ROW() &lt; ROW(INDEX(plantings[experiment_ID],ROWS(plantings[experiment_ID]))), COUNTIF(INDEX(plantings[experiment_ID],1):plantings[[#This Row],[experiment_ID]],plantings[[#This Row],[experiment_ID]]), "")</f>
        <v>5</v>
      </c>
      <c r="C277" s="127" t="s">
        <v>9538</v>
      </c>
      <c r="D277" s="21"/>
      <c r="E277" s="106">
        <v>350</v>
      </c>
      <c r="F277" s="127" t="s">
        <v>604</v>
      </c>
      <c r="G277" s="127"/>
      <c r="H277" s="106"/>
      <c r="I277" s="106"/>
      <c r="J277" s="106"/>
      <c r="K277" s="127" t="s">
        <v>9228</v>
      </c>
      <c r="L277" s="21"/>
      <c r="M277" s="106"/>
      <c r="N277" s="106">
        <v>18</v>
      </c>
      <c r="O277" s="106"/>
    </row>
    <row r="278" spans="1:15" x14ac:dyDescent="0.25">
      <c r="A278" t="s">
        <v>9527</v>
      </c>
      <c r="B278" s="128" cm="1">
        <f t="array" ref="B278">IF(ROW() &lt; ROW(INDEX(plantings[experiment_ID],ROWS(plantings[experiment_ID]))), COUNTIF(INDEX(plantings[experiment_ID],1):plantings[[#This Row],[experiment_ID]],plantings[[#This Row],[experiment_ID]]), "")</f>
        <v>6</v>
      </c>
      <c r="C278" s="127" t="s">
        <v>9539</v>
      </c>
      <c r="D278" s="21"/>
      <c r="E278" s="106">
        <v>350</v>
      </c>
      <c r="F278" s="127" t="s">
        <v>604</v>
      </c>
      <c r="G278" s="127"/>
      <c r="H278" s="106"/>
      <c r="I278" s="106"/>
      <c r="J278" s="106"/>
      <c r="K278" s="127" t="s">
        <v>9229</v>
      </c>
      <c r="L278" s="21"/>
      <c r="M278" s="106"/>
      <c r="N278" s="106">
        <v>18</v>
      </c>
      <c r="O278" s="106"/>
    </row>
    <row r="279" spans="1:15" x14ac:dyDescent="0.25">
      <c r="A279" t="s">
        <v>9528</v>
      </c>
      <c r="B279" s="128" cm="1">
        <f t="array" ref="B279">IF(ROW() &lt; ROW(INDEX(plantings[experiment_ID],ROWS(plantings[experiment_ID]))), COUNTIF(INDEX(plantings[experiment_ID],1):plantings[[#This Row],[experiment_ID]],plantings[[#This Row],[experiment_ID]]), "")</f>
        <v>1</v>
      </c>
      <c r="C279" s="127" t="s">
        <v>9534</v>
      </c>
      <c r="E279" s="106">
        <v>350</v>
      </c>
      <c r="F279" s="127" t="s">
        <v>604</v>
      </c>
      <c r="G279" s="127"/>
      <c r="H279" s="106"/>
      <c r="I279" s="106"/>
      <c r="J279" s="106"/>
      <c r="K279" s="127" t="s">
        <v>9225</v>
      </c>
      <c r="L279" s="24"/>
      <c r="M279" s="106"/>
      <c r="N279" s="106">
        <v>18</v>
      </c>
      <c r="O279" s="106"/>
    </row>
    <row r="280" spans="1:15" x14ac:dyDescent="0.25">
      <c r="A280" t="s">
        <v>9528</v>
      </c>
      <c r="B280" s="128" cm="1">
        <f t="array" ref="B280">IF(ROW() &lt; ROW(INDEX(plantings[experiment_ID],ROWS(plantings[experiment_ID]))), COUNTIF(INDEX(plantings[experiment_ID],1):plantings[[#This Row],[experiment_ID]],plantings[[#This Row],[experiment_ID]]), "")</f>
        <v>2</v>
      </c>
      <c r="C280" s="127" t="s">
        <v>9535</v>
      </c>
      <c r="D280" s="21"/>
      <c r="E280" s="106">
        <v>350</v>
      </c>
      <c r="F280" s="127" t="s">
        <v>604</v>
      </c>
      <c r="G280" s="127"/>
      <c r="H280" s="106"/>
      <c r="I280" s="106"/>
      <c r="J280" s="106"/>
      <c r="K280" s="127" t="s">
        <v>9226</v>
      </c>
      <c r="L280" s="21"/>
      <c r="M280" s="106"/>
      <c r="N280" s="106">
        <v>18</v>
      </c>
      <c r="O280" s="106"/>
    </row>
    <row r="281" spans="1:15" x14ac:dyDescent="0.25">
      <c r="A281" t="s">
        <v>9528</v>
      </c>
      <c r="B281" s="128" cm="1">
        <f t="array" ref="B281">IF(ROW() &lt; ROW(INDEX(plantings[experiment_ID],ROWS(plantings[experiment_ID]))), COUNTIF(INDEX(plantings[experiment_ID],1):plantings[[#This Row],[experiment_ID]],plantings[[#This Row],[experiment_ID]]), "")</f>
        <v>3</v>
      </c>
      <c r="C281" s="127" t="s">
        <v>9536</v>
      </c>
      <c r="D281" s="21"/>
      <c r="E281" s="106">
        <v>350</v>
      </c>
      <c r="F281" s="127" t="s">
        <v>604</v>
      </c>
      <c r="G281" s="127"/>
      <c r="H281" s="106"/>
      <c r="I281" s="106"/>
      <c r="J281" s="106"/>
      <c r="K281" s="127" t="s">
        <v>9227</v>
      </c>
      <c r="L281" s="21"/>
      <c r="M281" s="106"/>
      <c r="N281" s="106">
        <v>18</v>
      </c>
      <c r="O281" s="106"/>
    </row>
    <row r="282" spans="1:15" x14ac:dyDescent="0.25">
      <c r="A282" t="s">
        <v>9528</v>
      </c>
      <c r="B282" s="128" cm="1">
        <f t="array" ref="B282">IF(ROW() &lt; ROW(INDEX(plantings[experiment_ID],ROWS(plantings[experiment_ID]))), COUNTIF(INDEX(plantings[experiment_ID],1):plantings[[#This Row],[experiment_ID]],plantings[[#This Row],[experiment_ID]]), "")</f>
        <v>4</v>
      </c>
      <c r="C282" s="127" t="s">
        <v>9537</v>
      </c>
      <c r="D282" s="21"/>
      <c r="E282" s="106">
        <v>350</v>
      </c>
      <c r="F282" s="127" t="s">
        <v>604</v>
      </c>
      <c r="G282" s="127"/>
      <c r="H282" s="106"/>
      <c r="I282" s="106"/>
      <c r="J282" s="106"/>
      <c r="K282" s="127" t="s">
        <v>9225</v>
      </c>
      <c r="L282" s="21"/>
      <c r="M282" s="106"/>
      <c r="N282" s="106">
        <v>18</v>
      </c>
      <c r="O282" s="106"/>
    </row>
    <row r="283" spans="1:15" x14ac:dyDescent="0.25">
      <c r="A283" t="s">
        <v>9528</v>
      </c>
      <c r="B283" s="128" cm="1">
        <f t="array" ref="B283">IF(ROW() &lt; ROW(INDEX(plantings[experiment_ID],ROWS(plantings[experiment_ID]))), COUNTIF(INDEX(plantings[experiment_ID],1):plantings[[#This Row],[experiment_ID]],plantings[[#This Row],[experiment_ID]]), "")</f>
        <v>5</v>
      </c>
      <c r="C283" s="127" t="s">
        <v>9538</v>
      </c>
      <c r="D283" s="21"/>
      <c r="E283" s="106">
        <v>350</v>
      </c>
      <c r="F283" s="127" t="s">
        <v>604</v>
      </c>
      <c r="G283" s="127"/>
      <c r="H283" s="106"/>
      <c r="I283" s="106"/>
      <c r="J283" s="106"/>
      <c r="K283" s="127" t="s">
        <v>9228</v>
      </c>
      <c r="L283" s="21"/>
      <c r="M283" s="106"/>
      <c r="N283" s="106">
        <v>18</v>
      </c>
      <c r="O283" s="106"/>
    </row>
    <row r="284" spans="1:15" x14ac:dyDescent="0.25">
      <c r="A284" t="s">
        <v>9528</v>
      </c>
      <c r="B284" s="128" cm="1">
        <f t="array" ref="B284">IF(ROW() &lt; ROW(INDEX(plantings[experiment_ID],ROWS(plantings[experiment_ID]))), COUNTIF(INDEX(plantings[experiment_ID],1):plantings[[#This Row],[experiment_ID]],plantings[[#This Row],[experiment_ID]]), "")</f>
        <v>6</v>
      </c>
      <c r="C284" s="127" t="s">
        <v>9539</v>
      </c>
      <c r="D284" s="21"/>
      <c r="E284" s="106">
        <v>350</v>
      </c>
      <c r="F284" s="127" t="s">
        <v>604</v>
      </c>
      <c r="G284" s="127"/>
      <c r="H284" s="106"/>
      <c r="I284" s="106"/>
      <c r="J284" s="106"/>
      <c r="K284" s="127" t="s">
        <v>9229</v>
      </c>
      <c r="L284" s="21"/>
      <c r="M284" s="106"/>
      <c r="N284" s="106">
        <v>18</v>
      </c>
      <c r="O284" s="106"/>
    </row>
    <row r="285" spans="1:15" x14ac:dyDescent="0.25">
      <c r="A285" t="s">
        <v>9529</v>
      </c>
      <c r="B285" s="128" cm="1">
        <f t="array" ref="B285">IF(ROW() &lt; ROW(INDEX(plantings[experiment_ID],ROWS(plantings[experiment_ID]))), COUNTIF(INDEX(plantings[experiment_ID],1):plantings[[#This Row],[experiment_ID]],plantings[[#This Row],[experiment_ID]]), "")</f>
        <v>1</v>
      </c>
      <c r="C285" s="127" t="s">
        <v>9534</v>
      </c>
      <c r="E285" s="106">
        <v>350</v>
      </c>
      <c r="F285" s="127" t="s">
        <v>604</v>
      </c>
      <c r="G285" s="127"/>
      <c r="H285" s="106"/>
      <c r="I285" s="106"/>
      <c r="J285" s="106"/>
      <c r="K285" s="127" t="s">
        <v>9225</v>
      </c>
      <c r="L285" s="24"/>
      <c r="M285" s="106"/>
      <c r="N285" s="106">
        <v>18</v>
      </c>
      <c r="O285" s="106"/>
    </row>
    <row r="286" spans="1:15" x14ac:dyDescent="0.25">
      <c r="A286" t="s">
        <v>9529</v>
      </c>
      <c r="B286" s="128" cm="1">
        <f t="array" ref="B286">IF(ROW() &lt; ROW(INDEX(plantings[experiment_ID],ROWS(plantings[experiment_ID]))), COUNTIF(INDEX(plantings[experiment_ID],1):plantings[[#This Row],[experiment_ID]],plantings[[#This Row],[experiment_ID]]), "")</f>
        <v>2</v>
      </c>
      <c r="C286" s="127" t="s">
        <v>9535</v>
      </c>
      <c r="D286" s="21"/>
      <c r="E286" s="106">
        <v>350</v>
      </c>
      <c r="F286" s="127" t="s">
        <v>604</v>
      </c>
      <c r="G286" s="127"/>
      <c r="H286" s="106"/>
      <c r="I286" s="106"/>
      <c r="J286" s="106"/>
      <c r="K286" s="127" t="s">
        <v>9226</v>
      </c>
      <c r="L286" s="21"/>
      <c r="M286" s="106"/>
      <c r="N286" s="106">
        <v>18</v>
      </c>
      <c r="O286" s="106"/>
    </row>
    <row r="287" spans="1:15" x14ac:dyDescent="0.25">
      <c r="A287" t="s">
        <v>9529</v>
      </c>
      <c r="B287" s="128" cm="1">
        <f t="array" ref="B287">IF(ROW() &lt; ROW(INDEX(plantings[experiment_ID],ROWS(plantings[experiment_ID]))), COUNTIF(INDEX(plantings[experiment_ID],1):plantings[[#This Row],[experiment_ID]],plantings[[#This Row],[experiment_ID]]), "")</f>
        <v>3</v>
      </c>
      <c r="C287" s="127" t="s">
        <v>9536</v>
      </c>
      <c r="D287" s="21"/>
      <c r="E287" s="106">
        <v>350</v>
      </c>
      <c r="F287" s="127" t="s">
        <v>604</v>
      </c>
      <c r="G287" s="127"/>
      <c r="H287" s="106"/>
      <c r="I287" s="106"/>
      <c r="J287" s="106"/>
      <c r="K287" s="127" t="s">
        <v>9227</v>
      </c>
      <c r="L287" s="21"/>
      <c r="M287" s="106"/>
      <c r="N287" s="106">
        <v>18</v>
      </c>
      <c r="O287" s="106"/>
    </row>
    <row r="288" spans="1:15" x14ac:dyDescent="0.25">
      <c r="A288" t="s">
        <v>9529</v>
      </c>
      <c r="B288" cm="1">
        <f t="array" ref="B288">IF(ROW() &lt; ROW(INDEX(plantings[experiment_ID],ROWS(plantings[experiment_ID]))), COUNTIF(INDEX(plantings[experiment_ID],1):plantings[[#This Row],[experiment_ID]],plantings[[#This Row],[experiment_ID]]), "")</f>
        <v>4</v>
      </c>
      <c r="C288" s="127" t="s">
        <v>9537</v>
      </c>
      <c r="D288" s="21"/>
      <c r="E288" s="106">
        <v>350</v>
      </c>
      <c r="F288" s="127" t="s">
        <v>604</v>
      </c>
      <c r="G288" s="127"/>
      <c r="H288" s="106"/>
      <c r="I288" s="106"/>
      <c r="J288" s="106"/>
      <c r="K288" s="127" t="s">
        <v>9225</v>
      </c>
      <c r="L288" s="21"/>
      <c r="M288" s="106"/>
      <c r="N288" s="106">
        <v>18</v>
      </c>
      <c r="O288" s="106"/>
    </row>
    <row r="289" spans="1:15" x14ac:dyDescent="0.25">
      <c r="A289" t="s">
        <v>9529</v>
      </c>
      <c r="B289" s="128" cm="1">
        <f t="array" ref="B289">IF(ROW() &lt; ROW(INDEX(plantings[experiment_ID],ROWS(plantings[experiment_ID]))), COUNTIF(INDEX(plantings[experiment_ID],1):plantings[[#This Row],[experiment_ID]],plantings[[#This Row],[experiment_ID]]), "")</f>
        <v>5</v>
      </c>
      <c r="C289" s="127" t="s">
        <v>9538</v>
      </c>
      <c r="D289" s="21"/>
      <c r="E289" s="106">
        <v>350</v>
      </c>
      <c r="F289" s="127" t="s">
        <v>604</v>
      </c>
      <c r="G289" s="127"/>
      <c r="H289" s="106"/>
      <c r="I289" s="106"/>
      <c r="J289" s="106"/>
      <c r="K289" s="127" t="s">
        <v>9228</v>
      </c>
      <c r="L289" s="21"/>
      <c r="M289" s="106"/>
      <c r="N289" s="106">
        <v>18</v>
      </c>
      <c r="O289" s="106"/>
    </row>
    <row r="290" spans="1:15" x14ac:dyDescent="0.25">
      <c r="A290" t="s">
        <v>9529</v>
      </c>
      <c r="B290" s="128" cm="1">
        <f t="array" ref="B290">IF(ROW() &lt; ROW(INDEX(plantings[experiment_ID],ROWS(plantings[experiment_ID]))), COUNTIF(INDEX(plantings[experiment_ID],1):plantings[[#This Row],[experiment_ID]],plantings[[#This Row],[experiment_ID]]), "")</f>
        <v>6</v>
      </c>
      <c r="C290" s="127" t="s">
        <v>9539</v>
      </c>
      <c r="D290" s="21"/>
      <c r="E290" s="106">
        <v>350</v>
      </c>
      <c r="F290" s="127" t="s">
        <v>604</v>
      </c>
      <c r="G290" s="127"/>
      <c r="H290" s="106"/>
      <c r="I290" s="106"/>
      <c r="J290" s="106"/>
      <c r="K290" s="127" t="s">
        <v>9229</v>
      </c>
      <c r="L290" s="21"/>
      <c r="M290" s="106"/>
      <c r="N290" s="106">
        <v>18</v>
      </c>
      <c r="O290" s="106"/>
    </row>
    <row r="291" spans="1:15" x14ac:dyDescent="0.25">
      <c r="A291" t="s">
        <v>9533</v>
      </c>
      <c r="B291" s="128" cm="1">
        <f t="array" ref="B291">IF(ROW() &lt; ROW(INDEX(plantings[experiment_ID],ROWS(plantings[experiment_ID]))), COUNTIF(INDEX(plantings[experiment_ID],1):plantings[[#This Row],[experiment_ID]],plantings[[#This Row],[experiment_ID]]), "")</f>
        <v>1</v>
      </c>
      <c r="C291" s="127" t="s">
        <v>9534</v>
      </c>
      <c r="E291" s="106">
        <v>350</v>
      </c>
      <c r="F291" s="127" t="s">
        <v>604</v>
      </c>
      <c r="G291" s="127"/>
      <c r="H291" s="106"/>
      <c r="I291" s="106"/>
      <c r="J291" s="106"/>
      <c r="K291" s="127" t="s">
        <v>9225</v>
      </c>
      <c r="L291" s="24"/>
      <c r="M291" s="106"/>
      <c r="N291" s="106">
        <v>18</v>
      </c>
      <c r="O291" s="106"/>
    </row>
    <row r="292" spans="1:15" x14ac:dyDescent="0.25">
      <c r="A292" t="s">
        <v>9533</v>
      </c>
      <c r="B292" s="128" cm="1">
        <f t="array" ref="B292">IF(ROW() &lt; ROW(INDEX(plantings[experiment_ID],ROWS(plantings[experiment_ID]))), COUNTIF(INDEX(plantings[experiment_ID],1):plantings[[#This Row],[experiment_ID]],plantings[[#This Row],[experiment_ID]]), "")</f>
        <v>2</v>
      </c>
      <c r="C292" s="127" t="s">
        <v>9535</v>
      </c>
      <c r="D292" s="21"/>
      <c r="E292" s="106">
        <v>350</v>
      </c>
      <c r="F292" s="127" t="s">
        <v>604</v>
      </c>
      <c r="G292" s="127"/>
      <c r="H292" s="106"/>
      <c r="I292" s="106"/>
      <c r="J292" s="106"/>
      <c r="K292" s="127" t="s">
        <v>9226</v>
      </c>
      <c r="L292" s="21"/>
      <c r="M292" s="106"/>
      <c r="N292" s="106">
        <v>18</v>
      </c>
      <c r="O292" s="106"/>
    </row>
    <row r="293" spans="1:15" x14ac:dyDescent="0.25">
      <c r="A293" t="s">
        <v>9533</v>
      </c>
      <c r="B293" s="128" cm="1">
        <f t="array" ref="B293">IF(ROW() &lt; ROW(INDEX(plantings[experiment_ID],ROWS(plantings[experiment_ID]))), COUNTIF(INDEX(plantings[experiment_ID],1):plantings[[#This Row],[experiment_ID]],plantings[[#This Row],[experiment_ID]]), "")</f>
        <v>3</v>
      </c>
      <c r="C293" s="127" t="s">
        <v>9536</v>
      </c>
      <c r="D293" s="21"/>
      <c r="E293" s="106">
        <v>350</v>
      </c>
      <c r="F293" s="127" t="s">
        <v>604</v>
      </c>
      <c r="G293" s="127"/>
      <c r="H293" s="106"/>
      <c r="I293" s="106"/>
      <c r="J293" s="106"/>
      <c r="K293" s="127" t="s">
        <v>9227</v>
      </c>
      <c r="L293" s="21"/>
      <c r="M293" s="106"/>
      <c r="N293" s="106">
        <v>18</v>
      </c>
      <c r="O293" s="106"/>
    </row>
    <row r="294" spans="1:15" x14ac:dyDescent="0.25">
      <c r="A294" t="s">
        <v>9533</v>
      </c>
      <c r="B294" s="128" cm="1">
        <f t="array" ref="B294">IF(ROW() &lt; ROW(INDEX(plantings[experiment_ID],ROWS(plantings[experiment_ID]))), COUNTIF(INDEX(plantings[experiment_ID],1):plantings[[#This Row],[experiment_ID]],plantings[[#This Row],[experiment_ID]]), "")</f>
        <v>4</v>
      </c>
      <c r="C294" s="127" t="s">
        <v>9537</v>
      </c>
      <c r="D294" s="21"/>
      <c r="E294" s="106">
        <v>350</v>
      </c>
      <c r="F294" s="127" t="s">
        <v>604</v>
      </c>
      <c r="G294" s="127"/>
      <c r="H294" s="106"/>
      <c r="I294" s="106"/>
      <c r="J294" s="106"/>
      <c r="K294" s="127" t="s">
        <v>9225</v>
      </c>
      <c r="L294" s="21"/>
      <c r="M294" s="106"/>
      <c r="N294" s="106">
        <v>18</v>
      </c>
      <c r="O294" s="106"/>
    </row>
    <row r="295" spans="1:15" x14ac:dyDescent="0.25">
      <c r="A295" t="s">
        <v>9533</v>
      </c>
      <c r="B295" s="128" cm="1">
        <f t="array" ref="B295">IF(ROW() &lt; ROW(INDEX(plantings[experiment_ID],ROWS(plantings[experiment_ID]))), COUNTIF(INDEX(plantings[experiment_ID],1):plantings[[#This Row],[experiment_ID]],plantings[[#This Row],[experiment_ID]]), "")</f>
        <v>5</v>
      </c>
      <c r="C295" s="127" t="s">
        <v>9538</v>
      </c>
      <c r="D295" s="21"/>
      <c r="E295" s="106">
        <v>350</v>
      </c>
      <c r="F295" s="127" t="s">
        <v>604</v>
      </c>
      <c r="G295" s="127"/>
      <c r="H295" s="106"/>
      <c r="I295" s="106"/>
      <c r="J295" s="106"/>
      <c r="K295" s="127" t="s">
        <v>9228</v>
      </c>
      <c r="L295" s="21"/>
      <c r="M295" s="106"/>
      <c r="N295" s="106">
        <v>18</v>
      </c>
      <c r="O295" s="106"/>
    </row>
    <row r="296" spans="1:15" x14ac:dyDescent="0.25">
      <c r="A296" t="s">
        <v>9533</v>
      </c>
      <c r="B296" s="128" cm="1">
        <f t="array" ref="B296">IF(ROW() &lt; ROW(INDEX(plantings[experiment_ID],ROWS(plantings[experiment_ID]))), COUNTIF(INDEX(plantings[experiment_ID],1):plantings[[#This Row],[experiment_ID]],plantings[[#This Row],[experiment_ID]]), "")</f>
        <v>6</v>
      </c>
      <c r="C296" s="127" t="s">
        <v>9539</v>
      </c>
      <c r="D296" s="21"/>
      <c r="E296" s="106">
        <v>350</v>
      </c>
      <c r="F296" s="127" t="s">
        <v>604</v>
      </c>
      <c r="G296" s="127"/>
      <c r="H296" s="106"/>
      <c r="I296" s="106"/>
      <c r="J296" s="106"/>
      <c r="K296" s="127" t="s">
        <v>9229</v>
      </c>
      <c r="L296" s="21"/>
      <c r="M296" s="106"/>
      <c r="N296" s="106">
        <v>18</v>
      </c>
      <c r="O296" s="106"/>
    </row>
    <row r="297" spans="1:15" x14ac:dyDescent="0.25">
      <c r="A297" s="127" t="s">
        <v>9646</v>
      </c>
      <c r="B297" s="128" cm="1">
        <f t="array" ref="B297">IF(ROW() &lt; ROW(INDEX(plantings[experiment_ID],ROWS(plantings[experiment_ID]))), COUNTIF(INDEX(plantings[experiment_ID],1):plantings[[#This Row],[experiment_ID]],plantings[[#This Row],[experiment_ID]]), "")</f>
        <v>1</v>
      </c>
      <c r="C297" s="127" t="s">
        <v>9584</v>
      </c>
      <c r="D297" s="21">
        <v>28052</v>
      </c>
      <c r="E297" s="106">
        <v>5</v>
      </c>
      <c r="F297" s="127" t="s">
        <v>604</v>
      </c>
      <c r="G297" s="127" t="s">
        <v>606</v>
      </c>
      <c r="H297" s="106">
        <v>25</v>
      </c>
      <c r="I297" s="106"/>
      <c r="J297" s="106"/>
      <c r="K297" s="127" t="s">
        <v>9591</v>
      </c>
      <c r="L297" s="21"/>
      <c r="M297" s="106"/>
      <c r="N297" s="106"/>
      <c r="O297" s="106"/>
    </row>
    <row r="298" spans="1:15" x14ac:dyDescent="0.25">
      <c r="A298" s="127" t="s">
        <v>9646</v>
      </c>
      <c r="B298" s="128" cm="1">
        <f t="array" ref="B298">IF(ROW() &lt; ROW(INDEX(plantings[experiment_ID],ROWS(plantings[experiment_ID]))), COUNTIF(INDEX(plantings[experiment_ID],1):plantings[[#This Row],[experiment_ID]],plantings[[#This Row],[experiment_ID]]), "")</f>
        <v>2</v>
      </c>
      <c r="C298" s="127" t="s">
        <v>9585</v>
      </c>
      <c r="D298" s="21">
        <v>28052</v>
      </c>
      <c r="E298" s="106">
        <v>25</v>
      </c>
      <c r="F298" s="127" t="s">
        <v>604</v>
      </c>
      <c r="G298" s="127" t="s">
        <v>606</v>
      </c>
      <c r="H298" s="106">
        <v>25</v>
      </c>
      <c r="I298" s="106"/>
      <c r="J298" s="106"/>
      <c r="K298" s="127" t="s">
        <v>9591</v>
      </c>
      <c r="L298" s="21"/>
      <c r="M298" s="106"/>
      <c r="N298" s="106"/>
      <c r="O298" s="106"/>
    </row>
    <row r="299" spans="1:15" x14ac:dyDescent="0.25">
      <c r="A299" s="127" t="s">
        <v>9646</v>
      </c>
      <c r="B299" s="128" cm="1">
        <f t="array" ref="B299">IF(ROW() &lt; ROW(INDEX(plantings[experiment_ID],ROWS(plantings[experiment_ID]))), COUNTIF(INDEX(plantings[experiment_ID],1):plantings[[#This Row],[experiment_ID]],plantings[[#This Row],[experiment_ID]]), "")</f>
        <v>3</v>
      </c>
      <c r="C299" s="127" t="s">
        <v>9586</v>
      </c>
      <c r="D299" s="21">
        <v>28052</v>
      </c>
      <c r="E299" s="106">
        <v>50</v>
      </c>
      <c r="F299" s="127" t="s">
        <v>604</v>
      </c>
      <c r="G299" s="127" t="s">
        <v>606</v>
      </c>
      <c r="H299" s="106">
        <v>25</v>
      </c>
      <c r="I299" s="106"/>
      <c r="J299" s="106"/>
      <c r="K299" s="127" t="s">
        <v>9591</v>
      </c>
      <c r="L299" s="21"/>
      <c r="M299" s="106"/>
      <c r="N299" s="106"/>
      <c r="O299" s="106"/>
    </row>
    <row r="300" spans="1:15" x14ac:dyDescent="0.25">
      <c r="A300" s="127" t="s">
        <v>9646</v>
      </c>
      <c r="B300" s="128" cm="1">
        <f t="array" ref="B300">IF(ROW() &lt; ROW(INDEX(plantings[experiment_ID],ROWS(plantings[experiment_ID]))), COUNTIF(INDEX(plantings[experiment_ID],1):plantings[[#This Row],[experiment_ID]],plantings[[#This Row],[experiment_ID]]), "")</f>
        <v>4</v>
      </c>
      <c r="C300" s="127" t="s">
        <v>9587</v>
      </c>
      <c r="D300" s="21">
        <v>28052</v>
      </c>
      <c r="E300" s="106">
        <v>100</v>
      </c>
      <c r="F300" s="127" t="s">
        <v>604</v>
      </c>
      <c r="G300" s="127" t="s">
        <v>606</v>
      </c>
      <c r="H300" s="106">
        <v>25</v>
      </c>
      <c r="I300" s="106"/>
      <c r="J300" s="106"/>
      <c r="K300" s="127" t="s">
        <v>9591</v>
      </c>
      <c r="L300" s="21"/>
      <c r="M300" s="106"/>
      <c r="N300" s="106"/>
      <c r="O300" s="106"/>
    </row>
    <row r="301" spans="1:15" x14ac:dyDescent="0.25">
      <c r="A301" s="127" t="s">
        <v>9646</v>
      </c>
      <c r="B301" s="128" cm="1">
        <f t="array" ref="B301">IF(ROW() &lt; ROW(INDEX(plantings[experiment_ID],ROWS(plantings[experiment_ID]))), COUNTIF(INDEX(plantings[experiment_ID],1):plantings[[#This Row],[experiment_ID]],plantings[[#This Row],[experiment_ID]]), "")</f>
        <v>5</v>
      </c>
      <c r="C301" s="127" t="s">
        <v>9588</v>
      </c>
      <c r="D301" s="21">
        <v>28052</v>
      </c>
      <c r="E301" s="106">
        <v>200</v>
      </c>
      <c r="F301" s="127" t="s">
        <v>604</v>
      </c>
      <c r="G301" s="127" t="s">
        <v>606</v>
      </c>
      <c r="H301" s="106">
        <v>25</v>
      </c>
      <c r="I301" s="106"/>
      <c r="J301" s="106"/>
      <c r="K301" s="127" t="s">
        <v>9591</v>
      </c>
      <c r="L301" s="21"/>
      <c r="M301" s="106"/>
      <c r="N301" s="106"/>
      <c r="O301" s="106"/>
    </row>
    <row r="302" spans="1:15" x14ac:dyDescent="0.25">
      <c r="A302" s="127" t="s">
        <v>9646</v>
      </c>
      <c r="B302" s="128" cm="1">
        <f t="array" ref="B302">IF(ROW() &lt; ROW(INDEX(plantings[experiment_ID],ROWS(plantings[experiment_ID]))), COUNTIF(INDEX(plantings[experiment_ID],1):plantings[[#This Row],[experiment_ID]],plantings[[#This Row],[experiment_ID]]), "")</f>
        <v>6</v>
      </c>
      <c r="C302" s="127" t="s">
        <v>9589</v>
      </c>
      <c r="D302" s="21">
        <v>28052</v>
      </c>
      <c r="E302" s="106">
        <v>400</v>
      </c>
      <c r="F302" s="127" t="s">
        <v>604</v>
      </c>
      <c r="G302" s="127" t="s">
        <v>606</v>
      </c>
      <c r="H302" s="106">
        <v>25</v>
      </c>
      <c r="I302" s="106"/>
      <c r="J302" s="106"/>
      <c r="K302" s="127" t="s">
        <v>9591</v>
      </c>
      <c r="L302" s="21"/>
      <c r="M302" s="106"/>
      <c r="N302" s="106"/>
      <c r="O302" s="106"/>
    </row>
    <row r="303" spans="1:15" x14ac:dyDescent="0.25">
      <c r="A303" s="127" t="s">
        <v>9646</v>
      </c>
      <c r="B303" s="128" cm="1">
        <f t="array" ref="B303">IF(ROW() &lt; ROW(INDEX(plantings[experiment_ID],ROWS(plantings[experiment_ID]))), COUNTIF(INDEX(plantings[experiment_ID],1):plantings[[#This Row],[experiment_ID]],plantings[[#This Row],[experiment_ID]]), "")</f>
        <v>7</v>
      </c>
      <c r="C303" s="127" t="s">
        <v>9590</v>
      </c>
      <c r="D303" s="21">
        <v>28052</v>
      </c>
      <c r="E303" s="106">
        <v>800</v>
      </c>
      <c r="F303" s="127" t="s">
        <v>604</v>
      </c>
      <c r="G303" s="127" t="s">
        <v>606</v>
      </c>
      <c r="H303" s="106">
        <v>25</v>
      </c>
      <c r="I303" s="106"/>
      <c r="J303" s="106"/>
      <c r="K303" s="127" t="s">
        <v>9591</v>
      </c>
      <c r="L303" s="21"/>
      <c r="M303" s="106"/>
      <c r="N303" s="106"/>
      <c r="O303" s="106"/>
    </row>
    <row r="304" spans="1:15" x14ac:dyDescent="0.25">
      <c r="A304" s="127" t="s">
        <v>9645</v>
      </c>
      <c r="B304" s="128" cm="1">
        <f t="array" ref="B304">IF(ROW() &lt; ROW(INDEX(plantings[experiment_ID],ROWS(plantings[experiment_ID]))), COUNTIF(INDEX(plantings[experiment_ID],1):plantings[[#This Row],[experiment_ID]],plantings[[#This Row],[experiment_ID]]), "")</f>
        <v>1</v>
      </c>
      <c r="C304" s="127"/>
      <c r="D304" s="21">
        <v>28048</v>
      </c>
      <c r="E304" s="106">
        <v>350</v>
      </c>
      <c r="F304" s="127" t="s">
        <v>604</v>
      </c>
      <c r="G304" s="127" t="s">
        <v>606</v>
      </c>
      <c r="H304" s="106"/>
      <c r="I304" s="106"/>
      <c r="J304" s="106"/>
      <c r="K304" s="127" t="s">
        <v>9611</v>
      </c>
      <c r="L304" s="21"/>
      <c r="M304" s="106"/>
      <c r="N304" s="106">
        <v>25</v>
      </c>
      <c r="O304" s="106"/>
    </row>
    <row r="305" spans="1:15" x14ac:dyDescent="0.25">
      <c r="A305" s="127"/>
      <c r="B305" s="128" t="str" cm="1">
        <f t="array" ref="B305">IF(ROW() &lt; ROW(INDEX(plantings[experiment_ID],ROWS(plantings[experiment_ID]))), COUNTIF(INDEX(plantings[experiment_ID],1):plantings[[#This Row],[experiment_ID]],plantings[[#This Row],[experiment_ID]]), "")</f>
        <v/>
      </c>
      <c r="C305" s="127"/>
      <c r="D305" s="21"/>
      <c r="E305" s="106"/>
      <c r="F305" s="127"/>
      <c r="G305" s="127"/>
      <c r="H305" s="106"/>
      <c r="I305" s="106"/>
      <c r="J305" s="106"/>
      <c r="K305" s="127"/>
      <c r="L305" s="21"/>
      <c r="M305" s="106"/>
      <c r="N305" s="106"/>
      <c r="O305" s="106"/>
    </row>
  </sheetData>
  <mergeCells count="1">
    <mergeCell ref="A1:H1"/>
  </mergeCells>
  <phoneticPr fontId="23" type="noConversion"/>
  <dataValidations count="2">
    <dataValidation allowBlank="1" showDropDown="1" showInputMessage="1" showErrorMessage="1" sqref="B93:B111 B5:C92 C96:C304" xr:uid="{B7527842-1F0C-4DB4-BF3C-157A61E662C4}"/>
    <dataValidation type="list" allowBlank="1" showInputMessage="1" showErrorMessage="1" sqref="A5:A305"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F5:F110</xm:sqref>
        </x14:dataValidation>
        <x14:dataValidation type="list" allowBlank="1" showInputMessage="1" showErrorMessage="1" xr:uid="{F81D0C17-3975-4867-BB0B-0B9B68FE9311}">
          <x14:formula1>
            <xm:f>DropDown!$AT$3:$AT$8</xm:f>
          </x14:formula1>
          <xm:sqref>G5:G74</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30"/>
  <sheetViews>
    <sheetView zoomScaleNormal="100" workbookViewId="0">
      <pane ySplit="4" topLeftCell="A80" activePane="bottomLeft" state="frozen"/>
      <selection pane="bottomLeft" activeCell="A86" sqref="A86:A90"/>
    </sheetView>
  </sheetViews>
  <sheetFormatPr defaultColWidth="8.85546875" defaultRowHeight="15" x14ac:dyDescent="0.25"/>
  <cols>
    <col min="1" max="1" width="21.5703125" bestFit="1" customWidth="1"/>
    <col min="2" max="2" width="10.7109375" customWidth="1"/>
    <col min="3" max="3" width="24.85546875" customWidth="1"/>
    <col min="4" max="26" width="20.7109375" customWidth="1"/>
  </cols>
  <sheetData>
    <row r="1" spans="1:14" ht="150" customHeight="1" x14ac:dyDescent="0.25">
      <c r="A1" s="198" t="s">
        <v>6590</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6397</v>
      </c>
      <c r="D3" s="15" t="s">
        <v>6627</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27" t="s">
        <v>9234</v>
      </c>
      <c r="B5" s="128" cm="1">
        <f t="array" ref="B5">IF(ROW() &lt; ROW(INDEX(irrigation[experiment_ID],ROWS(irrigation[experiment_ID]))), COUNTIF(INDEX(irrigation[experiment_ID],1):irrigation[[#This Row],[experiment_ID]],irrigation[[#This Row],[experiment_ID]]), "")</f>
        <v>1</v>
      </c>
      <c r="C5" s="127"/>
      <c r="D5" s="127" t="s">
        <v>609</v>
      </c>
      <c r="E5" s="127"/>
    </row>
    <row r="6" spans="1:14" x14ac:dyDescent="0.25">
      <c r="A6" s="127" t="s">
        <v>9235</v>
      </c>
      <c r="B6" s="128" cm="1">
        <f t="array" ref="B6">IF(ROW() &lt; ROW(INDEX(irrigation[experiment_ID],ROWS(irrigation[experiment_ID]))), COUNTIF(INDEX(irrigation[experiment_ID],1):irrigation[[#This Row],[experiment_ID]],irrigation[[#This Row],[experiment_ID]]), "")</f>
        <v>1</v>
      </c>
      <c r="C6" s="127"/>
      <c r="D6" s="127" t="s">
        <v>609</v>
      </c>
      <c r="E6" s="127"/>
    </row>
    <row r="7" spans="1:14" x14ac:dyDescent="0.25">
      <c r="A7" s="127" t="s">
        <v>9247</v>
      </c>
      <c r="B7" s="128" cm="1">
        <f t="array" ref="B7">IF(ROW() &lt; ROW(INDEX(irrigation[experiment_ID],ROWS(irrigation[experiment_ID]))), COUNTIF(INDEX(irrigation[experiment_ID],1):irrigation[[#This Row],[experiment_ID]],irrigation[[#This Row],[experiment_ID]]), "")</f>
        <v>1</v>
      </c>
      <c r="C7" s="127" t="s">
        <v>9250</v>
      </c>
      <c r="D7" s="127" t="s">
        <v>609</v>
      </c>
      <c r="E7" s="127"/>
    </row>
    <row r="8" spans="1:14" x14ac:dyDescent="0.25">
      <c r="A8" s="127" t="s">
        <v>9247</v>
      </c>
      <c r="B8" s="128" cm="1">
        <f t="array" ref="B8">IF(ROW() &lt; ROW(INDEX(irrigation[experiment_ID],ROWS(irrigation[experiment_ID]))), COUNTIF(INDEX(irrigation[experiment_ID],1):irrigation[[#This Row],[experiment_ID]],irrigation[[#This Row],[experiment_ID]]), "")</f>
        <v>2</v>
      </c>
      <c r="C8" s="127" t="s">
        <v>9251</v>
      </c>
      <c r="D8" s="127" t="s">
        <v>609</v>
      </c>
      <c r="E8" s="127"/>
    </row>
    <row r="9" spans="1:14" x14ac:dyDescent="0.25">
      <c r="A9" s="127" t="s">
        <v>9248</v>
      </c>
      <c r="B9" s="128" cm="1">
        <f t="array" ref="B9">IF(ROW() &lt; ROW(INDEX(irrigation[experiment_ID],ROWS(irrigation[experiment_ID]))), COUNTIF(INDEX(irrigation[experiment_ID],1):irrigation[[#This Row],[experiment_ID]],irrigation[[#This Row],[experiment_ID]]), "")</f>
        <v>1</v>
      </c>
      <c r="C9" s="127" t="s">
        <v>9250</v>
      </c>
      <c r="D9" s="127" t="s">
        <v>609</v>
      </c>
      <c r="E9" s="127"/>
    </row>
    <row r="10" spans="1:14" x14ac:dyDescent="0.25">
      <c r="A10" s="127" t="s">
        <v>9248</v>
      </c>
      <c r="B10" s="128" cm="1">
        <f t="array" ref="B10">IF(ROW() &lt; ROW(INDEX(irrigation[experiment_ID],ROWS(irrigation[experiment_ID]))), COUNTIF(INDEX(irrigation[experiment_ID],1):irrigation[[#This Row],[experiment_ID]],irrigation[[#This Row],[experiment_ID]]), "")</f>
        <v>2</v>
      </c>
      <c r="C10" s="127" t="s">
        <v>9251</v>
      </c>
      <c r="D10" s="127" t="s">
        <v>609</v>
      </c>
      <c r="E10" s="127"/>
    </row>
    <row r="11" spans="1:14" x14ac:dyDescent="0.25">
      <c r="A11" s="127" t="s">
        <v>9254</v>
      </c>
      <c r="B11" s="128" cm="1">
        <f t="array" ref="B11">IF(ROW() &lt; ROW(INDEX(irrigation[experiment_ID],ROWS(irrigation[experiment_ID]))), COUNTIF(INDEX(irrigation[experiment_ID],1):irrigation[[#This Row],[experiment_ID]],irrigation[[#This Row],[experiment_ID]]), "")</f>
        <v>1</v>
      </c>
      <c r="C11" s="127"/>
      <c r="D11" s="127" t="s">
        <v>609</v>
      </c>
      <c r="E11" s="127" t="s">
        <v>9262</v>
      </c>
    </row>
    <row r="12" spans="1:14" x14ac:dyDescent="0.25">
      <c r="A12" s="127" t="s">
        <v>9255</v>
      </c>
      <c r="B12" s="128" cm="1">
        <f t="array" ref="B12">IF(ROW() &lt; ROW(INDEX(irrigation[experiment_ID],ROWS(irrigation[experiment_ID]))), COUNTIF(INDEX(irrigation[experiment_ID],1):irrigation[[#This Row],[experiment_ID]],irrigation[[#This Row],[experiment_ID]]), "")</f>
        <v>1</v>
      </c>
      <c r="C12" s="127"/>
      <c r="D12" s="127" t="s">
        <v>609</v>
      </c>
      <c r="E12" s="127" t="s">
        <v>9262</v>
      </c>
    </row>
    <row r="13" spans="1:14" x14ac:dyDescent="0.25">
      <c r="A13" s="127" t="s">
        <v>9257</v>
      </c>
      <c r="B13" s="128" cm="1">
        <f t="array" ref="B13">IF(ROW() &lt; ROW(INDEX(irrigation[experiment_ID],ROWS(irrigation[experiment_ID]))), COUNTIF(INDEX(irrigation[experiment_ID],1):irrigation[[#This Row],[experiment_ID]],irrigation[[#This Row],[experiment_ID]]), "")</f>
        <v>1</v>
      </c>
      <c r="C13" s="127"/>
      <c r="D13" s="127" t="s">
        <v>609</v>
      </c>
      <c r="E13" s="127" t="s">
        <v>9262</v>
      </c>
    </row>
    <row r="14" spans="1:14" x14ac:dyDescent="0.25">
      <c r="A14" s="127" t="s">
        <v>9279</v>
      </c>
      <c r="B14" s="128" cm="1">
        <f t="array" ref="B14">IF(ROW() &lt; ROW(INDEX(irrigation[experiment_ID],ROWS(irrigation[experiment_ID]))), COUNTIF(INDEX(irrigation[experiment_ID],1):irrigation[[#This Row],[experiment_ID]],irrigation[[#This Row],[experiment_ID]]), "")</f>
        <v>1</v>
      </c>
      <c r="C14" s="127" t="s">
        <v>9332</v>
      </c>
      <c r="D14" s="127" t="s">
        <v>609</v>
      </c>
      <c r="E14" s="127"/>
    </row>
    <row r="15" spans="1:14" x14ac:dyDescent="0.25">
      <c r="A15" s="127" t="s">
        <v>9279</v>
      </c>
      <c r="B15" s="128" cm="1">
        <f t="array" ref="B15">IF(ROW() &lt; ROW(INDEX(irrigation[experiment_ID],ROWS(irrigation[experiment_ID]))), COUNTIF(INDEX(irrigation[experiment_ID],1):irrigation[[#This Row],[experiment_ID]],irrigation[[#This Row],[experiment_ID]]), "")</f>
        <v>2</v>
      </c>
      <c r="C15" s="127" t="s">
        <v>9333</v>
      </c>
      <c r="D15" s="127" t="s">
        <v>609</v>
      </c>
      <c r="E15" s="127" t="s">
        <v>9334</v>
      </c>
    </row>
    <row r="16" spans="1:14" x14ac:dyDescent="0.25">
      <c r="A16" s="127" t="s">
        <v>9280</v>
      </c>
      <c r="B16" s="128" cm="1">
        <f t="array" ref="B16">IF(ROW() &lt; ROW(INDEX(irrigation[experiment_ID],ROWS(irrigation[experiment_ID]))), COUNTIF(INDEX(irrigation[experiment_ID],1):irrigation[[#This Row],[experiment_ID]],irrigation[[#This Row],[experiment_ID]]), "")</f>
        <v>1</v>
      </c>
      <c r="C16" s="127" t="s">
        <v>9332</v>
      </c>
      <c r="D16" s="127" t="s">
        <v>609</v>
      </c>
      <c r="E16" s="127"/>
    </row>
    <row r="17" spans="1:5" x14ac:dyDescent="0.25">
      <c r="A17" s="127" t="s">
        <v>9280</v>
      </c>
      <c r="B17" s="128" cm="1">
        <f t="array" ref="B17">IF(ROW() &lt; ROW(INDEX(irrigation[experiment_ID],ROWS(irrigation[experiment_ID]))), COUNTIF(INDEX(irrigation[experiment_ID],1):irrigation[[#This Row],[experiment_ID]],irrigation[[#This Row],[experiment_ID]]), "")</f>
        <v>2</v>
      </c>
      <c r="C17" s="127" t="s">
        <v>9333</v>
      </c>
      <c r="D17" s="127" t="s">
        <v>609</v>
      </c>
      <c r="E17" s="127" t="s">
        <v>9334</v>
      </c>
    </row>
    <row r="18" spans="1:5" x14ac:dyDescent="0.25">
      <c r="A18" s="127" t="s">
        <v>9281</v>
      </c>
      <c r="B18" s="128" cm="1">
        <f t="array" ref="B18">IF(ROW() &lt; ROW(INDEX(irrigation[experiment_ID],ROWS(irrigation[experiment_ID]))), COUNTIF(INDEX(irrigation[experiment_ID],1):irrigation[[#This Row],[experiment_ID]],irrigation[[#This Row],[experiment_ID]]), "")</f>
        <v>1</v>
      </c>
      <c r="C18" s="127" t="s">
        <v>9332</v>
      </c>
      <c r="D18" s="127" t="s">
        <v>609</v>
      </c>
      <c r="E18" s="127"/>
    </row>
    <row r="19" spans="1:5" x14ac:dyDescent="0.25">
      <c r="A19" s="127" t="s">
        <v>9281</v>
      </c>
      <c r="B19" s="128" cm="1">
        <f t="array" ref="B19">IF(ROW() &lt; ROW(INDEX(irrigation[experiment_ID],ROWS(irrigation[experiment_ID]))), COUNTIF(INDEX(irrigation[experiment_ID],1):irrigation[[#This Row],[experiment_ID]],irrigation[[#This Row],[experiment_ID]]), "")</f>
        <v>2</v>
      </c>
      <c r="C19" s="127" t="s">
        <v>9333</v>
      </c>
      <c r="D19" s="127" t="s">
        <v>609</v>
      </c>
      <c r="E19" s="127" t="s">
        <v>9334</v>
      </c>
    </row>
    <row r="20" spans="1:5" x14ac:dyDescent="0.25">
      <c r="A20" s="127" t="s">
        <v>9282</v>
      </c>
      <c r="B20" s="128" cm="1">
        <f t="array" ref="B20">IF(ROW() &lt; ROW(INDEX(irrigation[experiment_ID],ROWS(irrigation[experiment_ID]))), COUNTIF(INDEX(irrigation[experiment_ID],1):irrigation[[#This Row],[experiment_ID]],irrigation[[#This Row],[experiment_ID]]), "")</f>
        <v>1</v>
      </c>
      <c r="C20" s="127" t="s">
        <v>9332</v>
      </c>
      <c r="D20" s="127" t="s">
        <v>609</v>
      </c>
      <c r="E20" s="127"/>
    </row>
    <row r="21" spans="1:5" x14ac:dyDescent="0.25">
      <c r="A21" s="127" t="s">
        <v>9282</v>
      </c>
      <c r="B21" s="128" cm="1">
        <f t="array" ref="B21">IF(ROW() &lt; ROW(INDEX(irrigation[experiment_ID],ROWS(irrigation[experiment_ID]))), COUNTIF(INDEX(irrigation[experiment_ID],1):irrigation[[#This Row],[experiment_ID]],irrigation[[#This Row],[experiment_ID]]), "")</f>
        <v>2</v>
      </c>
      <c r="C21" s="127" t="s">
        <v>9333</v>
      </c>
      <c r="D21" s="127" t="s">
        <v>609</v>
      </c>
      <c r="E21" s="127" t="s">
        <v>9334</v>
      </c>
    </row>
    <row r="22" spans="1:5" x14ac:dyDescent="0.25">
      <c r="A22" s="127" t="s">
        <v>9283</v>
      </c>
      <c r="B22" s="128" cm="1">
        <f t="array" ref="B22">IF(ROW() &lt; ROW(INDEX(irrigation[experiment_ID],ROWS(irrigation[experiment_ID]))), COUNTIF(INDEX(irrigation[experiment_ID],1):irrigation[[#This Row],[experiment_ID]],irrigation[[#This Row],[experiment_ID]]), "")</f>
        <v>1</v>
      </c>
      <c r="C22" s="127" t="s">
        <v>9332</v>
      </c>
      <c r="D22" s="127" t="s">
        <v>609</v>
      </c>
      <c r="E22" s="127"/>
    </row>
    <row r="23" spans="1:5" x14ac:dyDescent="0.25">
      <c r="A23" s="127" t="s">
        <v>9283</v>
      </c>
      <c r="B23" s="128" cm="1">
        <f t="array" ref="B23">IF(ROW() &lt; ROW(INDEX(irrigation[experiment_ID],ROWS(irrigation[experiment_ID]))), COUNTIF(INDEX(irrigation[experiment_ID],1):irrigation[[#This Row],[experiment_ID]],irrigation[[#This Row],[experiment_ID]]), "")</f>
        <v>2</v>
      </c>
      <c r="C23" s="127" t="s">
        <v>9333</v>
      </c>
      <c r="D23" s="127" t="s">
        <v>609</v>
      </c>
      <c r="E23" s="127" t="s">
        <v>9334</v>
      </c>
    </row>
    <row r="24" spans="1:5" x14ac:dyDescent="0.25">
      <c r="A24" s="127" t="s">
        <v>9284</v>
      </c>
      <c r="B24" s="128" cm="1">
        <f t="array" ref="B24">IF(ROW() &lt; ROW(INDEX(irrigation[experiment_ID],ROWS(irrigation[experiment_ID]))), COUNTIF(INDEX(irrigation[experiment_ID],1):irrigation[[#This Row],[experiment_ID]],irrigation[[#This Row],[experiment_ID]]), "")</f>
        <v>1</v>
      </c>
      <c r="C24" s="127" t="s">
        <v>9332</v>
      </c>
      <c r="D24" s="127" t="s">
        <v>609</v>
      </c>
      <c r="E24" s="127"/>
    </row>
    <row r="25" spans="1:5" x14ac:dyDescent="0.25">
      <c r="A25" s="127" t="s">
        <v>9284</v>
      </c>
      <c r="B25" s="128" cm="1">
        <f t="array" ref="B25">IF(ROW() &lt; ROW(INDEX(irrigation[experiment_ID],ROWS(irrigation[experiment_ID]))), COUNTIF(INDEX(irrigation[experiment_ID],1):irrigation[[#This Row],[experiment_ID]],irrigation[[#This Row],[experiment_ID]]), "")</f>
        <v>2</v>
      </c>
      <c r="C25" s="127" t="s">
        <v>9333</v>
      </c>
      <c r="D25" s="127" t="s">
        <v>609</v>
      </c>
      <c r="E25" s="127" t="s">
        <v>9334</v>
      </c>
    </row>
    <row r="26" spans="1:5" x14ac:dyDescent="0.25">
      <c r="A26" s="127" t="s">
        <v>9285</v>
      </c>
      <c r="B26" s="128" cm="1">
        <f t="array" ref="B26">IF(ROW() &lt; ROW(INDEX(irrigation[experiment_ID],ROWS(irrigation[experiment_ID]))), COUNTIF(INDEX(irrigation[experiment_ID],1):irrigation[[#This Row],[experiment_ID]],irrigation[[#This Row],[experiment_ID]]), "")</f>
        <v>1</v>
      </c>
      <c r="C26" s="127" t="s">
        <v>9332</v>
      </c>
      <c r="D26" s="127" t="s">
        <v>609</v>
      </c>
      <c r="E26" s="127"/>
    </row>
    <row r="27" spans="1:5" x14ac:dyDescent="0.25">
      <c r="A27" s="127" t="s">
        <v>9285</v>
      </c>
      <c r="B27" s="128" cm="1">
        <f t="array" ref="B27">IF(ROW() &lt; ROW(INDEX(irrigation[experiment_ID],ROWS(irrigation[experiment_ID]))), COUNTIF(INDEX(irrigation[experiment_ID],1):irrigation[[#This Row],[experiment_ID]],irrigation[[#This Row],[experiment_ID]]), "")</f>
        <v>2</v>
      </c>
      <c r="C27" s="127" t="s">
        <v>9333</v>
      </c>
      <c r="D27" s="127" t="s">
        <v>609</v>
      </c>
      <c r="E27" s="127" t="s">
        <v>9334</v>
      </c>
    </row>
    <row r="28" spans="1:5" x14ac:dyDescent="0.25">
      <c r="A28" s="127" t="s">
        <v>9286</v>
      </c>
      <c r="B28" s="128" cm="1">
        <f t="array" ref="B28">IF(ROW() &lt; ROW(INDEX(irrigation[experiment_ID],ROWS(irrigation[experiment_ID]))), COUNTIF(INDEX(irrigation[experiment_ID],1):irrigation[[#This Row],[experiment_ID]],irrigation[[#This Row],[experiment_ID]]), "")</f>
        <v>1</v>
      </c>
      <c r="C28" s="127" t="s">
        <v>9332</v>
      </c>
      <c r="D28" s="127" t="s">
        <v>609</v>
      </c>
      <c r="E28" s="127"/>
    </row>
    <row r="29" spans="1:5" x14ac:dyDescent="0.25">
      <c r="A29" s="127" t="s">
        <v>9286</v>
      </c>
      <c r="B29" s="128" cm="1">
        <f t="array" ref="B29">IF(ROW() &lt; ROW(INDEX(irrigation[experiment_ID],ROWS(irrigation[experiment_ID]))), COUNTIF(INDEX(irrigation[experiment_ID],1):irrigation[[#This Row],[experiment_ID]],irrigation[[#This Row],[experiment_ID]]), "")</f>
        <v>2</v>
      </c>
      <c r="C29" s="127" t="s">
        <v>9333</v>
      </c>
      <c r="D29" s="127" t="s">
        <v>609</v>
      </c>
      <c r="E29" s="127" t="s">
        <v>9334</v>
      </c>
    </row>
    <row r="30" spans="1:5" x14ac:dyDescent="0.25">
      <c r="A30" s="127" t="s">
        <v>9287</v>
      </c>
      <c r="B30" s="128" cm="1">
        <f t="array" ref="B30">IF(ROW() &lt; ROW(INDEX(irrigation[experiment_ID],ROWS(irrigation[experiment_ID]))), COUNTIF(INDEX(irrigation[experiment_ID],1):irrigation[[#This Row],[experiment_ID]],irrigation[[#This Row],[experiment_ID]]), "")</f>
        <v>1</v>
      </c>
      <c r="C30" s="127" t="s">
        <v>9332</v>
      </c>
      <c r="D30" s="127" t="s">
        <v>609</v>
      </c>
      <c r="E30" s="127"/>
    </row>
    <row r="31" spans="1:5" x14ac:dyDescent="0.25">
      <c r="A31" s="127" t="s">
        <v>9287</v>
      </c>
      <c r="B31" s="128" cm="1">
        <f t="array" ref="B31">IF(ROW() &lt; ROW(INDEX(irrigation[experiment_ID],ROWS(irrigation[experiment_ID]))), COUNTIF(INDEX(irrigation[experiment_ID],1):irrigation[[#This Row],[experiment_ID]],irrigation[[#This Row],[experiment_ID]]), "")</f>
        <v>2</v>
      </c>
      <c r="C31" s="127" t="s">
        <v>9333</v>
      </c>
      <c r="D31" s="127" t="s">
        <v>609</v>
      </c>
      <c r="E31" s="127" t="s">
        <v>9334</v>
      </c>
    </row>
    <row r="32" spans="1:5" x14ac:dyDescent="0.25">
      <c r="A32" s="127" t="s">
        <v>9288</v>
      </c>
      <c r="B32" s="128" cm="1">
        <f t="array" ref="B32">IF(ROW() &lt; ROW(INDEX(irrigation[experiment_ID],ROWS(irrigation[experiment_ID]))), COUNTIF(INDEX(irrigation[experiment_ID],1):irrigation[[#This Row],[experiment_ID]],irrigation[[#This Row],[experiment_ID]]), "")</f>
        <v>1</v>
      </c>
      <c r="C32" s="127" t="s">
        <v>9332</v>
      </c>
      <c r="D32" s="127" t="s">
        <v>609</v>
      </c>
      <c r="E32" s="127"/>
    </row>
    <row r="33" spans="1:5" x14ac:dyDescent="0.25">
      <c r="A33" s="127" t="s">
        <v>9288</v>
      </c>
      <c r="B33" s="128" cm="1">
        <f t="array" ref="B33">IF(ROW() &lt; ROW(INDEX(irrigation[experiment_ID],ROWS(irrigation[experiment_ID]))), COUNTIF(INDEX(irrigation[experiment_ID],1):irrigation[[#This Row],[experiment_ID]],irrigation[[#This Row],[experiment_ID]]), "")</f>
        <v>2</v>
      </c>
      <c r="C33" s="127" t="s">
        <v>9333</v>
      </c>
      <c r="D33" s="127" t="s">
        <v>609</v>
      </c>
      <c r="E33" s="127" t="s">
        <v>9334</v>
      </c>
    </row>
    <row r="34" spans="1:5" x14ac:dyDescent="0.25">
      <c r="A34" s="127" t="s">
        <v>9289</v>
      </c>
      <c r="B34" s="128" cm="1">
        <f t="array" ref="B34">IF(ROW() &lt; ROW(INDEX(irrigation[experiment_ID],ROWS(irrigation[experiment_ID]))), COUNTIF(INDEX(irrigation[experiment_ID],1):irrigation[[#This Row],[experiment_ID]],irrigation[[#This Row],[experiment_ID]]), "")</f>
        <v>1</v>
      </c>
      <c r="C34" s="127" t="s">
        <v>9332</v>
      </c>
      <c r="D34" s="127" t="s">
        <v>609</v>
      </c>
      <c r="E34" s="127"/>
    </row>
    <row r="35" spans="1:5" x14ac:dyDescent="0.25">
      <c r="A35" s="127" t="s">
        <v>9289</v>
      </c>
      <c r="B35" s="128" cm="1">
        <f t="array" ref="B35">IF(ROW() &lt; ROW(INDEX(irrigation[experiment_ID],ROWS(irrigation[experiment_ID]))), COUNTIF(INDEX(irrigation[experiment_ID],1):irrigation[[#This Row],[experiment_ID]],irrigation[[#This Row],[experiment_ID]]), "")</f>
        <v>2</v>
      </c>
      <c r="C35" s="127" t="s">
        <v>9333</v>
      </c>
      <c r="D35" s="127" t="s">
        <v>609</v>
      </c>
      <c r="E35" s="127" t="s">
        <v>9334</v>
      </c>
    </row>
    <row r="36" spans="1:5" x14ac:dyDescent="0.25">
      <c r="A36" s="127" t="s">
        <v>9290</v>
      </c>
      <c r="B36" s="128" cm="1">
        <f t="array" ref="B36">IF(ROW() &lt; ROW(INDEX(irrigation[experiment_ID],ROWS(irrigation[experiment_ID]))), COUNTIF(INDEX(irrigation[experiment_ID],1):irrigation[[#This Row],[experiment_ID]],irrigation[[#This Row],[experiment_ID]]), "")</f>
        <v>1</v>
      </c>
      <c r="C36" s="127" t="s">
        <v>9332</v>
      </c>
      <c r="D36" s="127" t="s">
        <v>609</v>
      </c>
      <c r="E36" s="127"/>
    </row>
    <row r="37" spans="1:5" x14ac:dyDescent="0.25">
      <c r="A37" s="127" t="s">
        <v>9290</v>
      </c>
      <c r="B37" s="128" cm="1">
        <f t="array" ref="B37">IF(ROW() &lt; ROW(INDEX(irrigation[experiment_ID],ROWS(irrigation[experiment_ID]))), COUNTIF(INDEX(irrigation[experiment_ID],1):irrigation[[#This Row],[experiment_ID]],irrigation[[#This Row],[experiment_ID]]), "")</f>
        <v>2</v>
      </c>
      <c r="C37" s="127" t="s">
        <v>9333</v>
      </c>
      <c r="D37" s="127" t="s">
        <v>609</v>
      </c>
      <c r="E37" s="127" t="s">
        <v>9334</v>
      </c>
    </row>
    <row r="38" spans="1:5" x14ac:dyDescent="0.25">
      <c r="A38" s="127" t="s">
        <v>9291</v>
      </c>
      <c r="B38" s="128" cm="1">
        <f t="array" ref="B38">IF(ROW() &lt; ROW(INDEX(irrigation[experiment_ID],ROWS(irrigation[experiment_ID]))), COUNTIF(INDEX(irrigation[experiment_ID],1):irrigation[[#This Row],[experiment_ID]],irrigation[[#This Row],[experiment_ID]]), "")</f>
        <v>1</v>
      </c>
      <c r="C38" s="127" t="s">
        <v>9332</v>
      </c>
      <c r="D38" s="127" t="s">
        <v>609</v>
      </c>
      <c r="E38" s="127"/>
    </row>
    <row r="39" spans="1:5" x14ac:dyDescent="0.25">
      <c r="A39" s="127" t="s">
        <v>9291</v>
      </c>
      <c r="B39" s="128" cm="1">
        <f t="array" ref="B39">IF(ROW() &lt; ROW(INDEX(irrigation[experiment_ID],ROWS(irrigation[experiment_ID]))), COUNTIF(INDEX(irrigation[experiment_ID],1):irrigation[[#This Row],[experiment_ID]],irrigation[[#This Row],[experiment_ID]]), "")</f>
        <v>2</v>
      </c>
      <c r="C39" s="127" t="s">
        <v>9333</v>
      </c>
      <c r="D39" s="127" t="s">
        <v>609</v>
      </c>
      <c r="E39" s="127" t="s">
        <v>9334</v>
      </c>
    </row>
    <row r="40" spans="1:5" x14ac:dyDescent="0.25">
      <c r="A40" s="127" t="s">
        <v>9292</v>
      </c>
      <c r="B40" s="128" cm="1">
        <f t="array" ref="B40">IF(ROW() &lt; ROW(INDEX(irrigation[experiment_ID],ROWS(irrigation[experiment_ID]))), COUNTIF(INDEX(irrigation[experiment_ID],1):irrigation[[#This Row],[experiment_ID]],irrigation[[#This Row],[experiment_ID]]), "")</f>
        <v>1</v>
      </c>
      <c r="C40" s="127" t="s">
        <v>9332</v>
      </c>
      <c r="D40" s="127" t="s">
        <v>609</v>
      </c>
      <c r="E40" s="127"/>
    </row>
    <row r="41" spans="1:5" x14ac:dyDescent="0.25">
      <c r="A41" s="127" t="s">
        <v>9292</v>
      </c>
      <c r="B41" s="128" cm="1">
        <f t="array" ref="B41">IF(ROW() &lt; ROW(INDEX(irrigation[experiment_ID],ROWS(irrigation[experiment_ID]))), COUNTIF(INDEX(irrigation[experiment_ID],1):irrigation[[#This Row],[experiment_ID]],irrigation[[#This Row],[experiment_ID]]), "")</f>
        <v>2</v>
      </c>
      <c r="C41" s="127" t="s">
        <v>9333</v>
      </c>
      <c r="D41" s="127" t="s">
        <v>609</v>
      </c>
      <c r="E41" s="127" t="s">
        <v>9334</v>
      </c>
    </row>
    <row r="42" spans="1:5" x14ac:dyDescent="0.25">
      <c r="A42" s="127" t="s">
        <v>9293</v>
      </c>
      <c r="B42" s="128" cm="1">
        <f t="array" ref="B42">IF(ROW() &lt; ROW(INDEX(irrigation[experiment_ID],ROWS(irrigation[experiment_ID]))), COUNTIF(INDEX(irrigation[experiment_ID],1):irrigation[[#This Row],[experiment_ID]],irrigation[[#This Row],[experiment_ID]]), "")</f>
        <v>1</v>
      </c>
      <c r="C42" s="127" t="s">
        <v>9332</v>
      </c>
      <c r="D42" s="127" t="s">
        <v>609</v>
      </c>
      <c r="E42" s="127"/>
    </row>
    <row r="43" spans="1:5" x14ac:dyDescent="0.25">
      <c r="A43" s="127" t="s">
        <v>9293</v>
      </c>
      <c r="B43" s="128" cm="1">
        <f t="array" ref="B43">IF(ROW() &lt; ROW(INDEX(irrigation[experiment_ID],ROWS(irrigation[experiment_ID]))), COUNTIF(INDEX(irrigation[experiment_ID],1):irrigation[[#This Row],[experiment_ID]],irrigation[[#This Row],[experiment_ID]]), "")</f>
        <v>2</v>
      </c>
      <c r="C43" s="127" t="s">
        <v>9333</v>
      </c>
      <c r="D43" s="127" t="s">
        <v>609</v>
      </c>
      <c r="E43" s="127" t="s">
        <v>9334</v>
      </c>
    </row>
    <row r="44" spans="1:5" x14ac:dyDescent="0.25">
      <c r="A44" s="127" t="s">
        <v>9294</v>
      </c>
      <c r="B44" s="128" cm="1">
        <f t="array" ref="B44">IF(ROW() &lt; ROW(INDEX(irrigation[experiment_ID],ROWS(irrigation[experiment_ID]))), COUNTIF(INDEX(irrigation[experiment_ID],1):irrigation[[#This Row],[experiment_ID]],irrigation[[#This Row],[experiment_ID]]), "")</f>
        <v>1</v>
      </c>
      <c r="C44" s="127" t="s">
        <v>9332</v>
      </c>
      <c r="D44" s="127" t="s">
        <v>609</v>
      </c>
      <c r="E44" s="127"/>
    </row>
    <row r="45" spans="1:5" x14ac:dyDescent="0.25">
      <c r="A45" s="127" t="s">
        <v>9294</v>
      </c>
      <c r="B45" s="128" cm="1">
        <f t="array" ref="B45">IF(ROW() &lt; ROW(INDEX(irrigation[experiment_ID],ROWS(irrigation[experiment_ID]))), COUNTIF(INDEX(irrigation[experiment_ID],1):irrigation[[#This Row],[experiment_ID]],irrigation[[#This Row],[experiment_ID]]), "")</f>
        <v>2</v>
      </c>
      <c r="C45" s="127" t="s">
        <v>9333</v>
      </c>
      <c r="D45" s="127" t="s">
        <v>609</v>
      </c>
      <c r="E45" s="127" t="s">
        <v>9334</v>
      </c>
    </row>
    <row r="46" spans="1:5" x14ac:dyDescent="0.25">
      <c r="A46" s="127" t="s">
        <v>9295</v>
      </c>
      <c r="B46" s="128" cm="1">
        <f t="array" ref="B46">IF(ROW() &lt; ROW(INDEX(irrigation[experiment_ID],ROWS(irrigation[experiment_ID]))), COUNTIF(INDEX(irrigation[experiment_ID],1):irrigation[[#This Row],[experiment_ID]],irrigation[[#This Row],[experiment_ID]]), "")</f>
        <v>1</v>
      </c>
      <c r="C46" s="127" t="s">
        <v>9332</v>
      </c>
      <c r="D46" s="127" t="s">
        <v>609</v>
      </c>
      <c r="E46" s="127"/>
    </row>
    <row r="47" spans="1:5" x14ac:dyDescent="0.25">
      <c r="A47" s="127" t="s">
        <v>9295</v>
      </c>
      <c r="B47" s="128" cm="1">
        <f t="array" ref="B47">IF(ROW() &lt; ROW(INDEX(irrigation[experiment_ID],ROWS(irrigation[experiment_ID]))), COUNTIF(INDEX(irrigation[experiment_ID],1):irrigation[[#This Row],[experiment_ID]],irrigation[[#This Row],[experiment_ID]]), "")</f>
        <v>2</v>
      </c>
      <c r="C47" s="127" t="s">
        <v>9333</v>
      </c>
      <c r="D47" s="127" t="s">
        <v>609</v>
      </c>
      <c r="E47" s="127" t="s">
        <v>9334</v>
      </c>
    </row>
    <row r="48" spans="1:5" x14ac:dyDescent="0.25">
      <c r="A48" s="127" t="s">
        <v>9296</v>
      </c>
      <c r="B48" s="128" cm="1">
        <f t="array" ref="B48">IF(ROW() &lt; ROW(INDEX(irrigation[experiment_ID],ROWS(irrigation[experiment_ID]))), COUNTIF(INDEX(irrigation[experiment_ID],1):irrigation[[#This Row],[experiment_ID]],irrigation[[#This Row],[experiment_ID]]), "")</f>
        <v>1</v>
      </c>
      <c r="C48" s="127" t="s">
        <v>9332</v>
      </c>
      <c r="D48" s="127" t="s">
        <v>609</v>
      </c>
      <c r="E48" s="127"/>
    </row>
    <row r="49" spans="1:5" x14ac:dyDescent="0.25">
      <c r="A49" s="127" t="s">
        <v>9296</v>
      </c>
      <c r="B49" s="128" cm="1">
        <f t="array" ref="B49">IF(ROW() &lt; ROW(INDEX(irrigation[experiment_ID],ROWS(irrigation[experiment_ID]))), COUNTIF(INDEX(irrigation[experiment_ID],1):irrigation[[#This Row],[experiment_ID]],irrigation[[#This Row],[experiment_ID]]), "")</f>
        <v>2</v>
      </c>
      <c r="C49" s="127" t="s">
        <v>9333</v>
      </c>
      <c r="D49" s="127" t="s">
        <v>609</v>
      </c>
      <c r="E49" s="127" t="s">
        <v>9334</v>
      </c>
    </row>
    <row r="50" spans="1:5" x14ac:dyDescent="0.25">
      <c r="A50" s="127" t="s">
        <v>9297</v>
      </c>
      <c r="B50" s="128" cm="1">
        <f t="array" ref="B50">IF(ROW() &lt; ROW(INDEX(irrigation[experiment_ID],ROWS(irrigation[experiment_ID]))), COUNTIF(INDEX(irrigation[experiment_ID],1):irrigation[[#This Row],[experiment_ID]],irrigation[[#This Row],[experiment_ID]]), "")</f>
        <v>1</v>
      </c>
      <c r="C50" s="127" t="s">
        <v>9332</v>
      </c>
      <c r="D50" s="127" t="s">
        <v>609</v>
      </c>
      <c r="E50" s="127"/>
    </row>
    <row r="51" spans="1:5" x14ac:dyDescent="0.25">
      <c r="A51" s="127" t="s">
        <v>9297</v>
      </c>
      <c r="B51" s="128" cm="1">
        <f t="array" ref="B51">IF(ROW() &lt; ROW(INDEX(irrigation[experiment_ID],ROWS(irrigation[experiment_ID]))), COUNTIF(INDEX(irrigation[experiment_ID],1):irrigation[[#This Row],[experiment_ID]],irrigation[[#This Row],[experiment_ID]]), "")</f>
        <v>2</v>
      </c>
      <c r="C51" s="127" t="s">
        <v>9333</v>
      </c>
      <c r="D51" s="127" t="s">
        <v>609</v>
      </c>
      <c r="E51" s="127" t="s">
        <v>9334</v>
      </c>
    </row>
    <row r="52" spans="1:5" x14ac:dyDescent="0.25">
      <c r="A52" s="127" t="s">
        <v>9298</v>
      </c>
      <c r="B52" s="128" cm="1">
        <f t="array" ref="B52">IF(ROW() &lt; ROW(INDEX(irrigation[experiment_ID],ROWS(irrigation[experiment_ID]))), COUNTIF(INDEX(irrigation[experiment_ID],1):irrigation[[#This Row],[experiment_ID]],irrigation[[#This Row],[experiment_ID]]), "")</f>
        <v>1</v>
      </c>
      <c r="C52" s="127" t="s">
        <v>9332</v>
      </c>
      <c r="D52" s="127" t="s">
        <v>609</v>
      </c>
      <c r="E52" s="127"/>
    </row>
    <row r="53" spans="1:5" x14ac:dyDescent="0.25">
      <c r="A53" s="127" t="s">
        <v>9298</v>
      </c>
      <c r="B53" s="128" cm="1">
        <f t="array" ref="B53">IF(ROW() &lt; ROW(INDEX(irrigation[experiment_ID],ROWS(irrigation[experiment_ID]))), COUNTIF(INDEX(irrigation[experiment_ID],1):irrigation[[#This Row],[experiment_ID]],irrigation[[#This Row],[experiment_ID]]), "")</f>
        <v>2</v>
      </c>
      <c r="C53" s="127" t="s">
        <v>9333</v>
      </c>
      <c r="D53" s="127" t="s">
        <v>609</v>
      </c>
      <c r="E53" s="127" t="s">
        <v>9334</v>
      </c>
    </row>
    <row r="54" spans="1:5" x14ac:dyDescent="0.25">
      <c r="A54" s="127" t="s">
        <v>9299</v>
      </c>
      <c r="B54" s="128" cm="1">
        <f t="array" ref="B54">IF(ROW() &lt; ROW(INDEX(irrigation[experiment_ID],ROWS(irrigation[experiment_ID]))), COUNTIF(INDEX(irrigation[experiment_ID],1):irrigation[[#This Row],[experiment_ID]],irrigation[[#This Row],[experiment_ID]]), "")</f>
        <v>1</v>
      </c>
      <c r="C54" s="127" t="s">
        <v>9332</v>
      </c>
      <c r="D54" s="127" t="s">
        <v>609</v>
      </c>
      <c r="E54" s="127"/>
    </row>
    <row r="55" spans="1:5" x14ac:dyDescent="0.25">
      <c r="A55" s="127" t="s">
        <v>9299</v>
      </c>
      <c r="B55" s="128" cm="1">
        <f t="array" ref="B55">IF(ROW() &lt; ROW(INDEX(irrigation[experiment_ID],ROWS(irrigation[experiment_ID]))), COUNTIF(INDEX(irrigation[experiment_ID],1):irrigation[[#This Row],[experiment_ID]],irrigation[[#This Row],[experiment_ID]]), "")</f>
        <v>2</v>
      </c>
      <c r="C55" s="127" t="s">
        <v>9333</v>
      </c>
      <c r="D55" s="127" t="s">
        <v>609</v>
      </c>
      <c r="E55" s="127" t="s">
        <v>9334</v>
      </c>
    </row>
    <row r="56" spans="1:5" x14ac:dyDescent="0.25">
      <c r="A56" s="127" t="s">
        <v>9300</v>
      </c>
      <c r="B56" s="128" cm="1">
        <f t="array" ref="B56">IF(ROW() &lt; ROW(INDEX(irrigation[experiment_ID],ROWS(irrigation[experiment_ID]))), COUNTIF(INDEX(irrigation[experiment_ID],1):irrigation[[#This Row],[experiment_ID]],irrigation[[#This Row],[experiment_ID]]), "")</f>
        <v>1</v>
      </c>
      <c r="C56" s="127" t="s">
        <v>9332</v>
      </c>
      <c r="D56" s="127" t="s">
        <v>609</v>
      </c>
      <c r="E56" s="127"/>
    </row>
    <row r="57" spans="1:5" x14ac:dyDescent="0.25">
      <c r="A57" s="127" t="s">
        <v>9300</v>
      </c>
      <c r="B57" s="128" cm="1">
        <f t="array" ref="B57">IF(ROW() &lt; ROW(INDEX(irrigation[experiment_ID],ROWS(irrigation[experiment_ID]))), COUNTIF(INDEX(irrigation[experiment_ID],1):irrigation[[#This Row],[experiment_ID]],irrigation[[#This Row],[experiment_ID]]), "")</f>
        <v>2</v>
      </c>
      <c r="C57" s="127" t="s">
        <v>9333</v>
      </c>
      <c r="D57" s="127" t="s">
        <v>609</v>
      </c>
      <c r="E57" s="127" t="s">
        <v>9334</v>
      </c>
    </row>
    <row r="58" spans="1:5" x14ac:dyDescent="0.25">
      <c r="A58" s="127" t="s">
        <v>9301</v>
      </c>
      <c r="B58" s="128" cm="1">
        <f t="array" ref="B58">IF(ROW() &lt; ROW(INDEX(irrigation[experiment_ID],ROWS(irrigation[experiment_ID]))), COUNTIF(INDEX(irrigation[experiment_ID],1):irrigation[[#This Row],[experiment_ID]],irrigation[[#This Row],[experiment_ID]]), "")</f>
        <v>1</v>
      </c>
      <c r="C58" s="127" t="s">
        <v>9332</v>
      </c>
      <c r="D58" s="127" t="s">
        <v>609</v>
      </c>
      <c r="E58" s="127"/>
    </row>
    <row r="59" spans="1:5" x14ac:dyDescent="0.25">
      <c r="A59" s="127" t="s">
        <v>9301</v>
      </c>
      <c r="B59" s="128" cm="1">
        <f t="array" ref="B59">IF(ROW() &lt; ROW(INDEX(irrigation[experiment_ID],ROWS(irrigation[experiment_ID]))), COUNTIF(INDEX(irrigation[experiment_ID],1):irrigation[[#This Row],[experiment_ID]],irrigation[[#This Row],[experiment_ID]]), "")</f>
        <v>2</v>
      </c>
      <c r="C59" s="127" t="s">
        <v>9333</v>
      </c>
      <c r="D59" s="127" t="s">
        <v>609</v>
      </c>
      <c r="E59" s="127" t="s">
        <v>9334</v>
      </c>
    </row>
    <row r="60" spans="1:5" x14ac:dyDescent="0.25">
      <c r="A60" s="127" t="s">
        <v>9302</v>
      </c>
      <c r="B60" s="128" cm="1">
        <f t="array" ref="B60">IF(ROW() &lt; ROW(INDEX(irrigation[experiment_ID],ROWS(irrigation[experiment_ID]))), COUNTIF(INDEX(irrigation[experiment_ID],1):irrigation[[#This Row],[experiment_ID]],irrigation[[#This Row],[experiment_ID]]), "")</f>
        <v>1</v>
      </c>
      <c r="C60" s="127" t="s">
        <v>9332</v>
      </c>
      <c r="D60" s="127" t="s">
        <v>609</v>
      </c>
      <c r="E60" s="127"/>
    </row>
    <row r="61" spans="1:5" x14ac:dyDescent="0.25">
      <c r="A61" s="127" t="s">
        <v>9302</v>
      </c>
      <c r="B61" s="128" cm="1">
        <f t="array" ref="B61">IF(ROW() &lt; ROW(INDEX(irrigation[experiment_ID],ROWS(irrigation[experiment_ID]))), COUNTIF(INDEX(irrigation[experiment_ID],1):irrigation[[#This Row],[experiment_ID]],irrigation[[#This Row],[experiment_ID]]), "")</f>
        <v>2</v>
      </c>
      <c r="C61" s="127" t="s">
        <v>9333</v>
      </c>
      <c r="D61" s="127" t="s">
        <v>609</v>
      </c>
      <c r="E61" s="127" t="s">
        <v>9334</v>
      </c>
    </row>
    <row r="62" spans="1:5" x14ac:dyDescent="0.25">
      <c r="A62" s="127" t="s">
        <v>9303</v>
      </c>
      <c r="B62" s="128" cm="1">
        <f t="array" ref="B62">IF(ROW() &lt; ROW(INDEX(irrigation[experiment_ID],ROWS(irrigation[experiment_ID]))), COUNTIF(INDEX(irrigation[experiment_ID],1):irrigation[[#This Row],[experiment_ID]],irrigation[[#This Row],[experiment_ID]]), "")</f>
        <v>1</v>
      </c>
      <c r="C62" s="127" t="s">
        <v>9332</v>
      </c>
      <c r="D62" s="127" t="s">
        <v>609</v>
      </c>
      <c r="E62" s="127"/>
    </row>
    <row r="63" spans="1:5" x14ac:dyDescent="0.25">
      <c r="A63" s="127" t="s">
        <v>9303</v>
      </c>
      <c r="B63" s="128" cm="1">
        <f t="array" ref="B63">IF(ROW() &lt; ROW(INDEX(irrigation[experiment_ID],ROWS(irrigation[experiment_ID]))), COUNTIF(INDEX(irrigation[experiment_ID],1):irrigation[[#This Row],[experiment_ID]],irrigation[[#This Row],[experiment_ID]]), "")</f>
        <v>2</v>
      </c>
      <c r="C63" s="127" t="s">
        <v>9333</v>
      </c>
      <c r="D63" s="127" t="s">
        <v>609</v>
      </c>
      <c r="E63" s="127" t="s">
        <v>9334</v>
      </c>
    </row>
    <row r="64" spans="1:5" x14ac:dyDescent="0.25">
      <c r="A64" s="127" t="s">
        <v>9304</v>
      </c>
      <c r="B64" s="128" cm="1">
        <f t="array" ref="B64">IF(ROW() &lt; ROW(INDEX(irrigation[experiment_ID],ROWS(irrigation[experiment_ID]))), COUNTIF(INDEX(irrigation[experiment_ID],1):irrigation[[#This Row],[experiment_ID]],irrigation[[#This Row],[experiment_ID]]), "")</f>
        <v>1</v>
      </c>
      <c r="C64" s="127" t="s">
        <v>9332</v>
      </c>
      <c r="D64" s="127" t="s">
        <v>609</v>
      </c>
      <c r="E64" s="127"/>
    </row>
    <row r="65" spans="1:5" x14ac:dyDescent="0.25">
      <c r="A65" s="127" t="s">
        <v>9304</v>
      </c>
      <c r="B65" s="128" cm="1">
        <f t="array" ref="B65">IF(ROW() &lt; ROW(INDEX(irrigation[experiment_ID],ROWS(irrigation[experiment_ID]))), COUNTIF(INDEX(irrigation[experiment_ID],1):irrigation[[#This Row],[experiment_ID]],irrigation[[#This Row],[experiment_ID]]), "")</f>
        <v>2</v>
      </c>
      <c r="C65" s="127" t="s">
        <v>9333</v>
      </c>
      <c r="D65" s="127" t="s">
        <v>609</v>
      </c>
      <c r="E65" s="127" t="s">
        <v>9334</v>
      </c>
    </row>
    <row r="66" spans="1:5" ht="12" customHeight="1" x14ac:dyDescent="0.25">
      <c r="A66" s="127" t="s">
        <v>9305</v>
      </c>
      <c r="B66" s="128" cm="1">
        <f t="array" ref="B66">IF(ROW() &lt; ROW(INDEX(irrigation[experiment_ID],ROWS(irrigation[experiment_ID]))), COUNTIF(INDEX(irrigation[experiment_ID],1):irrigation[[#This Row],[experiment_ID]],irrigation[[#This Row],[experiment_ID]]), "")</f>
        <v>1</v>
      </c>
      <c r="C66" s="127" t="s">
        <v>9332</v>
      </c>
      <c r="D66" s="127" t="s">
        <v>609</v>
      </c>
      <c r="E66" s="127"/>
    </row>
    <row r="67" spans="1:5" ht="12" customHeight="1" x14ac:dyDescent="0.25">
      <c r="A67" s="127" t="s">
        <v>9305</v>
      </c>
      <c r="B67" s="128" cm="1">
        <f t="array" ref="B67">IF(ROW() &lt; ROW(INDEX(irrigation[experiment_ID],ROWS(irrigation[experiment_ID]))), COUNTIF(INDEX(irrigation[experiment_ID],1):irrigation[[#This Row],[experiment_ID]],irrigation[[#This Row],[experiment_ID]]), "")</f>
        <v>2</v>
      </c>
      <c r="C67" s="127" t="s">
        <v>9333</v>
      </c>
      <c r="D67" s="127" t="s">
        <v>609</v>
      </c>
      <c r="E67" s="127" t="s">
        <v>9334</v>
      </c>
    </row>
    <row r="68" spans="1:5" ht="12" customHeight="1" x14ac:dyDescent="0.25">
      <c r="A68" s="127" t="s">
        <v>9306</v>
      </c>
      <c r="B68" s="128" cm="1">
        <f t="array" ref="B68">IF(ROW() &lt; ROW(INDEX(irrigation[experiment_ID],ROWS(irrigation[experiment_ID]))), COUNTIF(INDEX(irrigation[experiment_ID],1):irrigation[[#This Row],[experiment_ID]],irrigation[[#This Row],[experiment_ID]]), "")</f>
        <v>1</v>
      </c>
      <c r="C68" s="127" t="s">
        <v>9332</v>
      </c>
      <c r="D68" s="127" t="s">
        <v>609</v>
      </c>
      <c r="E68" s="127"/>
    </row>
    <row r="69" spans="1:5" ht="12" customHeight="1" x14ac:dyDescent="0.25">
      <c r="A69" s="127" t="s">
        <v>9306</v>
      </c>
      <c r="B69" s="128" cm="1">
        <f t="array" ref="B69">IF(ROW() &lt; ROW(INDEX(irrigation[experiment_ID],ROWS(irrigation[experiment_ID]))), COUNTIF(INDEX(irrigation[experiment_ID],1):irrigation[[#This Row],[experiment_ID]],irrigation[[#This Row],[experiment_ID]]), "")</f>
        <v>2</v>
      </c>
      <c r="C69" s="127" t="s">
        <v>9333</v>
      </c>
      <c r="D69" s="127" t="s">
        <v>609</v>
      </c>
      <c r="E69" s="127" t="s">
        <v>9334</v>
      </c>
    </row>
    <row r="70" spans="1:5" ht="12" customHeight="1" x14ac:dyDescent="0.25">
      <c r="A70" s="127" t="s">
        <v>9307</v>
      </c>
      <c r="B70" s="128" cm="1">
        <f t="array" ref="B70">IF(ROW() &lt; ROW(INDEX(irrigation[experiment_ID],ROWS(irrigation[experiment_ID]))), COUNTIF(INDEX(irrigation[experiment_ID],1):irrigation[[#This Row],[experiment_ID]],irrigation[[#This Row],[experiment_ID]]), "")</f>
        <v>1</v>
      </c>
      <c r="C70" s="127" t="s">
        <v>9332</v>
      </c>
      <c r="D70" s="127" t="s">
        <v>609</v>
      </c>
      <c r="E70" s="127"/>
    </row>
    <row r="71" spans="1:5" ht="12" customHeight="1" x14ac:dyDescent="0.25">
      <c r="A71" s="127" t="s">
        <v>9307</v>
      </c>
      <c r="B71" s="128" cm="1">
        <f t="array" ref="B71">IF(ROW() &lt; ROW(INDEX(irrigation[experiment_ID],ROWS(irrigation[experiment_ID]))), COUNTIF(INDEX(irrigation[experiment_ID],1):irrigation[[#This Row],[experiment_ID]],irrigation[[#This Row],[experiment_ID]]), "")</f>
        <v>2</v>
      </c>
      <c r="C71" s="127" t="s">
        <v>9333</v>
      </c>
      <c r="D71" s="127" t="s">
        <v>609</v>
      </c>
      <c r="E71" s="127" t="s">
        <v>9334</v>
      </c>
    </row>
    <row r="72" spans="1:5" ht="12" customHeight="1" x14ac:dyDescent="0.25">
      <c r="A72" s="127" t="s">
        <v>9308</v>
      </c>
      <c r="B72" s="128" cm="1">
        <f t="array" ref="B72">IF(ROW() &lt; ROW(INDEX(irrigation[experiment_ID],ROWS(irrigation[experiment_ID]))), COUNTIF(INDEX(irrigation[experiment_ID],1):irrigation[[#This Row],[experiment_ID]],irrigation[[#This Row],[experiment_ID]]), "")</f>
        <v>1</v>
      </c>
      <c r="C72" s="127" t="s">
        <v>9332</v>
      </c>
      <c r="D72" s="127" t="s">
        <v>609</v>
      </c>
      <c r="E72" s="127"/>
    </row>
    <row r="73" spans="1:5" ht="12" customHeight="1" x14ac:dyDescent="0.25">
      <c r="A73" s="127" t="s">
        <v>9308</v>
      </c>
      <c r="B73" s="128" cm="1">
        <f t="array" ref="B73">IF(ROW() &lt; ROW(INDEX(irrigation[experiment_ID],ROWS(irrigation[experiment_ID]))), COUNTIF(INDEX(irrigation[experiment_ID],1):irrigation[[#This Row],[experiment_ID]],irrigation[[#This Row],[experiment_ID]]), "")</f>
        <v>2</v>
      </c>
      <c r="C73" s="127" t="s">
        <v>9333</v>
      </c>
      <c r="D73" s="127" t="s">
        <v>609</v>
      </c>
      <c r="E73" s="127" t="s">
        <v>9334</v>
      </c>
    </row>
    <row r="74" spans="1:5" ht="12" customHeight="1" x14ac:dyDescent="0.25">
      <c r="A74" s="127" t="s">
        <v>9309</v>
      </c>
      <c r="B74" s="128" cm="1">
        <f t="array" ref="B74">IF(ROW() &lt; ROW(INDEX(irrigation[experiment_ID],ROWS(irrigation[experiment_ID]))), COUNTIF(INDEX(irrigation[experiment_ID],1):irrigation[[#This Row],[experiment_ID]],irrigation[[#This Row],[experiment_ID]]), "")</f>
        <v>1</v>
      </c>
      <c r="C74" s="127" t="s">
        <v>9332</v>
      </c>
      <c r="D74" s="127" t="s">
        <v>609</v>
      </c>
      <c r="E74" s="127"/>
    </row>
    <row r="75" spans="1:5" ht="12" customHeight="1" x14ac:dyDescent="0.25">
      <c r="A75" s="127" t="s">
        <v>9309</v>
      </c>
      <c r="B75" s="128" cm="1">
        <f t="array" ref="B75">IF(ROW() &lt; ROW(INDEX(irrigation[experiment_ID],ROWS(irrigation[experiment_ID]))), COUNTIF(INDEX(irrigation[experiment_ID],1):irrigation[[#This Row],[experiment_ID]],irrigation[[#This Row],[experiment_ID]]), "")</f>
        <v>2</v>
      </c>
      <c r="C75" s="127" t="s">
        <v>9333</v>
      </c>
      <c r="D75" s="127" t="s">
        <v>609</v>
      </c>
      <c r="E75" s="127" t="s">
        <v>9334</v>
      </c>
    </row>
    <row r="76" spans="1:5" ht="12" customHeight="1" x14ac:dyDescent="0.25">
      <c r="A76" s="127" t="s">
        <v>9310</v>
      </c>
      <c r="B76" s="128" cm="1">
        <f t="array" ref="B76">IF(ROW() &lt; ROW(INDEX(irrigation[experiment_ID],ROWS(irrigation[experiment_ID]))), COUNTIF(INDEX(irrigation[experiment_ID],1):irrigation[[#This Row],[experiment_ID]],irrigation[[#This Row],[experiment_ID]]), "")</f>
        <v>1</v>
      </c>
      <c r="C76" s="127" t="s">
        <v>9332</v>
      </c>
      <c r="D76" s="127" t="s">
        <v>609</v>
      </c>
      <c r="E76" s="127"/>
    </row>
    <row r="77" spans="1:5" ht="12" customHeight="1" x14ac:dyDescent="0.25">
      <c r="A77" s="127" t="s">
        <v>9310</v>
      </c>
      <c r="B77" s="128" cm="1">
        <f t="array" ref="B77">IF(ROW() &lt; ROW(INDEX(irrigation[experiment_ID],ROWS(irrigation[experiment_ID]))), COUNTIF(INDEX(irrigation[experiment_ID],1):irrigation[[#This Row],[experiment_ID]],irrigation[[#This Row],[experiment_ID]]), "")</f>
        <v>2</v>
      </c>
      <c r="C77" s="127" t="s">
        <v>9333</v>
      </c>
      <c r="D77" s="127" t="s">
        <v>609</v>
      </c>
      <c r="E77" s="127" t="s">
        <v>9334</v>
      </c>
    </row>
    <row r="78" spans="1:5" ht="12" customHeight="1" x14ac:dyDescent="0.25">
      <c r="A78" s="127" t="s">
        <v>9311</v>
      </c>
      <c r="B78" s="128" cm="1">
        <f t="array" ref="B78">IF(ROW() &lt; ROW(INDEX(irrigation[experiment_ID],ROWS(irrigation[experiment_ID]))), COUNTIF(INDEX(irrigation[experiment_ID],1):irrigation[[#This Row],[experiment_ID]],irrigation[[#This Row],[experiment_ID]]), "")</f>
        <v>1</v>
      </c>
      <c r="C78" s="127" t="s">
        <v>9332</v>
      </c>
      <c r="D78" s="127" t="s">
        <v>609</v>
      </c>
      <c r="E78" s="127"/>
    </row>
    <row r="79" spans="1:5" ht="12" customHeight="1" x14ac:dyDescent="0.25">
      <c r="A79" s="127" t="s">
        <v>9311</v>
      </c>
      <c r="B79" s="128" cm="1">
        <f t="array" ref="B79">IF(ROW() &lt; ROW(INDEX(irrigation[experiment_ID],ROWS(irrigation[experiment_ID]))), COUNTIF(INDEX(irrigation[experiment_ID],1):irrigation[[#This Row],[experiment_ID]],irrigation[[#This Row],[experiment_ID]]), "")</f>
        <v>2</v>
      </c>
      <c r="C79" s="127" t="s">
        <v>9333</v>
      </c>
      <c r="D79" s="127" t="s">
        <v>609</v>
      </c>
      <c r="E79" s="127" t="s">
        <v>9334</v>
      </c>
    </row>
    <row r="80" spans="1:5" ht="12" customHeight="1" x14ac:dyDescent="0.25">
      <c r="A80" s="127" t="s">
        <v>9312</v>
      </c>
      <c r="B80" s="128" cm="1">
        <f t="array" ref="B80">IF(ROW() &lt; ROW(INDEX(irrigation[experiment_ID],ROWS(irrigation[experiment_ID]))), COUNTIF(INDEX(irrigation[experiment_ID],1):irrigation[[#This Row],[experiment_ID]],irrigation[[#This Row],[experiment_ID]]), "")</f>
        <v>1</v>
      </c>
      <c r="C80" s="127" t="s">
        <v>9332</v>
      </c>
      <c r="D80" s="127" t="s">
        <v>609</v>
      </c>
      <c r="E80" s="127"/>
    </row>
    <row r="81" spans="1:5" ht="12" customHeight="1" x14ac:dyDescent="0.25">
      <c r="A81" s="127" t="s">
        <v>9312</v>
      </c>
      <c r="B81" s="128" cm="1">
        <f t="array" ref="B81">IF(ROW() &lt; ROW(INDEX(irrigation[experiment_ID],ROWS(irrigation[experiment_ID]))), COUNTIF(INDEX(irrigation[experiment_ID],1):irrigation[[#This Row],[experiment_ID]],irrigation[[#This Row],[experiment_ID]]), "")</f>
        <v>2</v>
      </c>
      <c r="C81" s="127" t="s">
        <v>9333</v>
      </c>
      <c r="D81" s="127" t="s">
        <v>609</v>
      </c>
      <c r="E81" s="127" t="s">
        <v>9334</v>
      </c>
    </row>
    <row r="82" spans="1:5" x14ac:dyDescent="0.25">
      <c r="A82" s="127" t="s">
        <v>9313</v>
      </c>
      <c r="B82" s="128" cm="1">
        <f t="array" ref="B82">IF(ROW() &lt; ROW(INDEX(irrigation[experiment_ID],ROWS(irrigation[experiment_ID]))), COUNTIF(INDEX(irrigation[experiment_ID],1):irrigation[[#This Row],[experiment_ID]],irrigation[[#This Row],[experiment_ID]]), "")</f>
        <v>1</v>
      </c>
      <c r="C82" s="127" t="s">
        <v>9332</v>
      </c>
      <c r="D82" s="127" t="s">
        <v>609</v>
      </c>
      <c r="E82" s="127"/>
    </row>
    <row r="83" spans="1:5" x14ac:dyDescent="0.25">
      <c r="A83" s="127" t="s">
        <v>9313</v>
      </c>
      <c r="B83" s="128" cm="1">
        <f t="array" ref="B83">IF(ROW() &lt; ROW(INDEX(irrigation[experiment_ID],ROWS(irrigation[experiment_ID]))), COUNTIF(INDEX(irrigation[experiment_ID],1):irrigation[[#This Row],[experiment_ID]],irrigation[[#This Row],[experiment_ID]]), "")</f>
        <v>2</v>
      </c>
      <c r="C83" s="127" t="s">
        <v>9333</v>
      </c>
      <c r="D83" s="127" t="s">
        <v>609</v>
      </c>
      <c r="E83" s="127" t="s">
        <v>9334</v>
      </c>
    </row>
    <row r="84" spans="1:5" x14ac:dyDescent="0.25">
      <c r="A84" s="127" t="s">
        <v>9314</v>
      </c>
      <c r="B84" s="128" cm="1">
        <f t="array" ref="B84">IF(ROW() &lt; ROW(INDEX(irrigation[experiment_ID],ROWS(irrigation[experiment_ID]))), COUNTIF(INDEX(irrigation[experiment_ID],1):irrigation[[#This Row],[experiment_ID]],irrigation[[#This Row],[experiment_ID]]), "")</f>
        <v>1</v>
      </c>
      <c r="C84" s="127" t="s">
        <v>9332</v>
      </c>
      <c r="D84" s="127" t="s">
        <v>609</v>
      </c>
      <c r="E84" s="127"/>
    </row>
    <row r="85" spans="1:5" x14ac:dyDescent="0.25">
      <c r="A85" s="127" t="s">
        <v>9314</v>
      </c>
      <c r="B85" s="128" cm="1">
        <f t="array" ref="B85">IF(ROW() &lt; ROW(INDEX(irrigation[experiment_ID],ROWS(irrigation[experiment_ID]))), COUNTIF(INDEX(irrigation[experiment_ID],1):irrigation[[#This Row],[experiment_ID]],irrigation[[#This Row],[experiment_ID]]), "")</f>
        <v>2</v>
      </c>
      <c r="C85" s="127" t="s">
        <v>9333</v>
      </c>
      <c r="D85" s="127" t="s">
        <v>609</v>
      </c>
      <c r="E85" s="127" t="s">
        <v>9334</v>
      </c>
    </row>
    <row r="86" spans="1:5" x14ac:dyDescent="0.25">
      <c r="A86" s="127" t="s">
        <v>9366</v>
      </c>
      <c r="B86" s="128" cm="1">
        <f t="array" ref="B86">IF(ROW() &lt; ROW(INDEX(irrigation[experiment_ID],ROWS(irrigation[experiment_ID]))), COUNTIF(INDEX(irrigation[experiment_ID],1):irrigation[[#This Row],[experiment_ID]],irrigation[[#This Row],[experiment_ID]]), "")</f>
        <v>1</v>
      </c>
      <c r="C86" s="127" t="s">
        <v>8703</v>
      </c>
      <c r="D86" s="127" t="s">
        <v>643</v>
      </c>
      <c r="E86" s="127"/>
    </row>
    <row r="87" spans="1:5" x14ac:dyDescent="0.25">
      <c r="A87" s="127" t="s">
        <v>9367</v>
      </c>
      <c r="B87" s="128" cm="1">
        <f t="array" ref="B87">IF(ROW() &lt; ROW(INDEX(irrigation[experiment_ID],ROWS(irrigation[experiment_ID]))), COUNTIF(INDEX(irrigation[experiment_ID],1):irrigation[[#This Row],[experiment_ID]],irrigation[[#This Row],[experiment_ID]]), "")</f>
        <v>1</v>
      </c>
      <c r="C87" s="127" t="s">
        <v>8703</v>
      </c>
      <c r="D87" s="127" t="s">
        <v>643</v>
      </c>
      <c r="E87" s="127"/>
    </row>
    <row r="88" spans="1:5" x14ac:dyDescent="0.25">
      <c r="A88" s="127" t="s">
        <v>9367</v>
      </c>
      <c r="B88" s="128" cm="1">
        <f t="array" ref="B88">IF(ROW() &lt; ROW(INDEX(irrigation[experiment_ID],ROWS(irrigation[experiment_ID]))), COUNTIF(INDEX(irrigation[experiment_ID],1):irrigation[[#This Row],[experiment_ID]],irrigation[[#This Row],[experiment_ID]]), "")</f>
        <v>2</v>
      </c>
      <c r="C88" s="127" t="s">
        <v>8704</v>
      </c>
      <c r="D88" s="127" t="s">
        <v>609</v>
      </c>
      <c r="E88" s="127"/>
    </row>
    <row r="89" spans="1:5" x14ac:dyDescent="0.25">
      <c r="A89" s="127" t="s">
        <v>9368</v>
      </c>
      <c r="B89" s="128" cm="1">
        <f t="array" ref="B89">IF(ROW() &lt; ROW(INDEX(irrigation[experiment_ID],ROWS(irrigation[experiment_ID]))), COUNTIF(INDEX(irrigation[experiment_ID],1):irrigation[[#This Row],[experiment_ID]],irrigation[[#This Row],[experiment_ID]]), "")</f>
        <v>1</v>
      </c>
      <c r="C89" s="127" t="s">
        <v>8703</v>
      </c>
      <c r="D89" s="127" t="s">
        <v>643</v>
      </c>
      <c r="E89" s="127"/>
    </row>
    <row r="90" spans="1:5" x14ac:dyDescent="0.25">
      <c r="A90" s="127" t="s">
        <v>9368</v>
      </c>
      <c r="B90" s="128" cm="1">
        <f t="array" ref="B90">IF(ROW() &lt; ROW(INDEX(irrigation[experiment_ID],ROWS(irrigation[experiment_ID]))), COUNTIF(INDEX(irrigation[experiment_ID],1):irrigation[[#This Row],[experiment_ID]],irrigation[[#This Row],[experiment_ID]]), "")</f>
        <v>2</v>
      </c>
      <c r="C90" s="127" t="s">
        <v>8704</v>
      </c>
      <c r="D90" s="127" t="s">
        <v>609</v>
      </c>
      <c r="E90" s="127"/>
    </row>
    <row r="91" spans="1:5" x14ac:dyDescent="0.25">
      <c r="A91" s="127" t="s">
        <v>9434</v>
      </c>
      <c r="B91" s="128" cm="1">
        <f t="array" ref="B91">IF(ROW() &lt; ROW(INDEX(irrigation[experiment_ID],ROWS(irrigation[experiment_ID]))), COUNTIF(INDEX(irrigation[experiment_ID],1):irrigation[[#This Row],[experiment_ID]],irrigation[[#This Row],[experiment_ID]]), "")</f>
        <v>1</v>
      </c>
      <c r="C91" s="127" t="s">
        <v>9438</v>
      </c>
      <c r="D91" s="127" t="s">
        <v>609</v>
      </c>
      <c r="E91" s="127"/>
    </row>
    <row r="92" spans="1:5" x14ac:dyDescent="0.25">
      <c r="A92" s="127" t="s">
        <v>9434</v>
      </c>
      <c r="B92" s="128" cm="1">
        <f t="array" ref="B92">IF(ROW() &lt; ROW(INDEX(irrigation[experiment_ID],ROWS(irrigation[experiment_ID]))), COUNTIF(INDEX(irrigation[experiment_ID],1):irrigation[[#This Row],[experiment_ID]],irrigation[[#This Row],[experiment_ID]]), "")</f>
        <v>2</v>
      </c>
      <c r="C92" s="127" t="s">
        <v>9439</v>
      </c>
      <c r="D92" s="127" t="s">
        <v>609</v>
      </c>
      <c r="E92" s="127"/>
    </row>
    <row r="93" spans="1:5" x14ac:dyDescent="0.25">
      <c r="A93" s="127" t="s">
        <v>9434</v>
      </c>
      <c r="B93" s="128" cm="1">
        <f t="array" ref="B93">IF(ROW() &lt; ROW(INDEX(irrigation[experiment_ID],ROWS(irrigation[experiment_ID]))), COUNTIF(INDEX(irrigation[experiment_ID],1):irrigation[[#This Row],[experiment_ID]],irrigation[[#This Row],[experiment_ID]]), "")</f>
        <v>3</v>
      </c>
      <c r="C93" s="127" t="s">
        <v>9440</v>
      </c>
      <c r="D93" s="127" t="s">
        <v>609</v>
      </c>
      <c r="E93" s="127"/>
    </row>
    <row r="94" spans="1:5" x14ac:dyDescent="0.25">
      <c r="A94" s="127" t="s">
        <v>9434</v>
      </c>
      <c r="B94" s="128" cm="1">
        <f t="array" ref="B94">IF(ROW() &lt; ROW(INDEX(irrigation[experiment_ID],ROWS(irrigation[experiment_ID]))), COUNTIF(INDEX(irrigation[experiment_ID],1):irrigation[[#This Row],[experiment_ID]],irrigation[[#This Row],[experiment_ID]]), "")</f>
        <v>4</v>
      </c>
      <c r="C94" s="127" t="s">
        <v>9441</v>
      </c>
      <c r="D94" s="127" t="s">
        <v>609</v>
      </c>
      <c r="E94" s="127"/>
    </row>
    <row r="95" spans="1:5" x14ac:dyDescent="0.25">
      <c r="A95" s="127" t="s">
        <v>9434</v>
      </c>
      <c r="B95" s="128" cm="1">
        <f t="array" ref="B95">IF(ROW() &lt; ROW(INDEX(irrigation[experiment_ID],ROWS(irrigation[experiment_ID]))), COUNTIF(INDEX(irrigation[experiment_ID],1):irrigation[[#This Row],[experiment_ID]],irrigation[[#This Row],[experiment_ID]]), "")</f>
        <v>5</v>
      </c>
      <c r="C95" s="127" t="s">
        <v>9442</v>
      </c>
      <c r="D95" s="127" t="s">
        <v>609</v>
      </c>
      <c r="E95" s="127"/>
    </row>
    <row r="96" spans="1:5" x14ac:dyDescent="0.25">
      <c r="A96" s="127" t="s">
        <v>9435</v>
      </c>
      <c r="B96" s="128" cm="1">
        <f t="array" ref="B96">IF(ROW() &lt; ROW(INDEX(irrigation[experiment_ID],ROWS(irrigation[experiment_ID]))), COUNTIF(INDEX(irrigation[experiment_ID],1):irrigation[[#This Row],[experiment_ID]],irrigation[[#This Row],[experiment_ID]]), "")</f>
        <v>1</v>
      </c>
      <c r="C96" s="127" t="s">
        <v>9438</v>
      </c>
      <c r="D96" s="127" t="s">
        <v>609</v>
      </c>
      <c r="E96" s="127"/>
    </row>
    <row r="97" spans="1:5" x14ac:dyDescent="0.25">
      <c r="A97" s="127" t="s">
        <v>9435</v>
      </c>
      <c r="B97" s="128" cm="1">
        <f t="array" ref="B97">IF(ROW() &lt; ROW(INDEX(irrigation[experiment_ID],ROWS(irrigation[experiment_ID]))), COUNTIF(INDEX(irrigation[experiment_ID],1):irrigation[[#This Row],[experiment_ID]],irrigation[[#This Row],[experiment_ID]]), "")</f>
        <v>2</v>
      </c>
      <c r="C97" s="127" t="s">
        <v>9439</v>
      </c>
      <c r="D97" s="127" t="s">
        <v>609</v>
      </c>
      <c r="E97" s="127"/>
    </row>
    <row r="98" spans="1:5" x14ac:dyDescent="0.25">
      <c r="A98" s="127" t="s">
        <v>9435</v>
      </c>
      <c r="B98" s="128" cm="1">
        <f t="array" ref="B98">IF(ROW() &lt; ROW(INDEX(irrigation[experiment_ID],ROWS(irrigation[experiment_ID]))), COUNTIF(INDEX(irrigation[experiment_ID],1):irrigation[[#This Row],[experiment_ID]],irrigation[[#This Row],[experiment_ID]]), "")</f>
        <v>3</v>
      </c>
      <c r="C98" s="127" t="s">
        <v>9440</v>
      </c>
      <c r="D98" s="127" t="s">
        <v>609</v>
      </c>
      <c r="E98" s="127"/>
    </row>
    <row r="99" spans="1:5" x14ac:dyDescent="0.25">
      <c r="A99" s="127" t="s">
        <v>9435</v>
      </c>
      <c r="B99" s="128" cm="1">
        <f t="array" ref="B99">IF(ROW() &lt; ROW(INDEX(irrigation[experiment_ID],ROWS(irrigation[experiment_ID]))), COUNTIF(INDEX(irrigation[experiment_ID],1):irrigation[[#This Row],[experiment_ID]],irrigation[[#This Row],[experiment_ID]]), "")</f>
        <v>4</v>
      </c>
      <c r="C99" s="127" t="s">
        <v>9441</v>
      </c>
      <c r="D99" s="127" t="s">
        <v>609</v>
      </c>
      <c r="E99" s="127"/>
    </row>
    <row r="100" spans="1:5" x14ac:dyDescent="0.25">
      <c r="A100" s="127" t="s">
        <v>9435</v>
      </c>
      <c r="B100" s="128" cm="1">
        <f t="array" ref="B100">IF(ROW() &lt; ROW(INDEX(irrigation[experiment_ID],ROWS(irrigation[experiment_ID]))), COUNTIF(INDEX(irrigation[experiment_ID],1):irrigation[[#This Row],[experiment_ID]],irrigation[[#This Row],[experiment_ID]]), "")</f>
        <v>5</v>
      </c>
      <c r="C100" s="127" t="s">
        <v>9442</v>
      </c>
      <c r="D100" s="127" t="s">
        <v>609</v>
      </c>
      <c r="E100" s="127"/>
    </row>
    <row r="101" spans="1:5" x14ac:dyDescent="0.25">
      <c r="A101" s="127" t="s">
        <v>9436</v>
      </c>
      <c r="B101" s="128" cm="1">
        <f t="array" ref="B101">IF(ROW() &lt; ROW(INDEX(irrigation[experiment_ID],ROWS(irrigation[experiment_ID]))), COUNTIF(INDEX(irrigation[experiment_ID],1):irrigation[[#This Row],[experiment_ID]],irrigation[[#This Row],[experiment_ID]]), "")</f>
        <v>1</v>
      </c>
      <c r="C101" s="127" t="s">
        <v>9438</v>
      </c>
      <c r="D101" s="127" t="s">
        <v>609</v>
      </c>
      <c r="E101" s="127"/>
    </row>
    <row r="102" spans="1:5" x14ac:dyDescent="0.25">
      <c r="A102" s="127" t="s">
        <v>9436</v>
      </c>
      <c r="B102" s="128" cm="1">
        <f t="array" ref="B102">IF(ROW() &lt; ROW(INDEX(irrigation[experiment_ID],ROWS(irrigation[experiment_ID]))), COUNTIF(INDEX(irrigation[experiment_ID],1):irrigation[[#This Row],[experiment_ID]],irrigation[[#This Row],[experiment_ID]]), "")</f>
        <v>2</v>
      </c>
      <c r="C102" s="127" t="s">
        <v>9439</v>
      </c>
      <c r="D102" s="127" t="s">
        <v>609</v>
      </c>
      <c r="E102" s="127"/>
    </row>
    <row r="103" spans="1:5" x14ac:dyDescent="0.25">
      <c r="A103" s="127" t="s">
        <v>9436</v>
      </c>
      <c r="B103" s="128" cm="1">
        <f t="array" ref="B103">IF(ROW() &lt; ROW(INDEX(irrigation[experiment_ID],ROWS(irrigation[experiment_ID]))), COUNTIF(INDEX(irrigation[experiment_ID],1):irrigation[[#This Row],[experiment_ID]],irrigation[[#This Row],[experiment_ID]]), "")</f>
        <v>3</v>
      </c>
      <c r="C103" s="127" t="s">
        <v>9440</v>
      </c>
      <c r="D103" s="127" t="s">
        <v>609</v>
      </c>
      <c r="E103" s="127"/>
    </row>
    <row r="104" spans="1:5" x14ac:dyDescent="0.25">
      <c r="A104" s="127" t="s">
        <v>9436</v>
      </c>
      <c r="B104" s="128" cm="1">
        <f t="array" ref="B104">IF(ROW() &lt; ROW(INDEX(irrigation[experiment_ID],ROWS(irrigation[experiment_ID]))), COUNTIF(INDEX(irrigation[experiment_ID],1):irrigation[[#This Row],[experiment_ID]],irrigation[[#This Row],[experiment_ID]]), "")</f>
        <v>4</v>
      </c>
      <c r="C104" s="127" t="s">
        <v>9441</v>
      </c>
      <c r="D104" s="127" t="s">
        <v>609</v>
      </c>
      <c r="E104" s="127"/>
    </row>
    <row r="105" spans="1:5" x14ac:dyDescent="0.25">
      <c r="A105" s="127" t="s">
        <v>9436</v>
      </c>
      <c r="B105" s="128" cm="1">
        <f t="array" ref="B105">IF(ROW() &lt; ROW(INDEX(irrigation[experiment_ID],ROWS(irrigation[experiment_ID]))), COUNTIF(INDEX(irrigation[experiment_ID],1):irrigation[[#This Row],[experiment_ID]],irrigation[[#This Row],[experiment_ID]]), "")</f>
        <v>5</v>
      </c>
      <c r="C105" s="127" t="s">
        <v>9442</v>
      </c>
      <c r="D105" s="127" t="s">
        <v>609</v>
      </c>
      <c r="E105" s="127"/>
    </row>
    <row r="106" spans="1:5" x14ac:dyDescent="0.25">
      <c r="A106" s="127" t="s">
        <v>9448</v>
      </c>
      <c r="B106" s="128" cm="1">
        <f t="array" ref="B106">IF(ROW() &lt; ROW(INDEX(irrigation[experiment_ID],ROWS(irrigation[experiment_ID]))), COUNTIF(INDEX(irrigation[experiment_ID],1):irrigation[[#This Row],[experiment_ID]],irrigation[[#This Row],[experiment_ID]]), "")</f>
        <v>1</v>
      </c>
      <c r="C106" s="127"/>
      <c r="D106" s="127" t="s">
        <v>643</v>
      </c>
      <c r="E106" s="127" t="s">
        <v>8782</v>
      </c>
    </row>
    <row r="107" spans="1:5" x14ac:dyDescent="0.25">
      <c r="A107" s="127" t="s">
        <v>9449</v>
      </c>
      <c r="B107" s="128" cm="1">
        <f t="array" ref="B107">IF(ROW() &lt; ROW(INDEX(irrigation[experiment_ID],ROWS(irrigation[experiment_ID]))), COUNTIF(INDEX(irrigation[experiment_ID],1):irrigation[[#This Row],[experiment_ID]],irrigation[[#This Row],[experiment_ID]]), "")</f>
        <v>1</v>
      </c>
      <c r="C107" s="127"/>
      <c r="D107" s="127" t="s">
        <v>643</v>
      </c>
      <c r="E107" s="127" t="s">
        <v>8782</v>
      </c>
    </row>
    <row r="108" spans="1:5" x14ac:dyDescent="0.25">
      <c r="A108" s="127" t="s">
        <v>9450</v>
      </c>
      <c r="B108" s="128" cm="1">
        <f t="array" ref="B108">IF(ROW() &lt; ROW(INDEX(irrigation[experiment_ID],ROWS(irrigation[experiment_ID]))), COUNTIF(INDEX(irrigation[experiment_ID],1):irrigation[[#This Row],[experiment_ID]],irrigation[[#This Row],[experiment_ID]]), "")</f>
        <v>1</v>
      </c>
      <c r="C108" s="127"/>
      <c r="D108" s="127" t="s">
        <v>643</v>
      </c>
      <c r="E108" s="127" t="s">
        <v>8782</v>
      </c>
    </row>
    <row r="109" spans="1:5" x14ac:dyDescent="0.25">
      <c r="A109" s="127" t="s">
        <v>9451</v>
      </c>
      <c r="B109" s="128" cm="1">
        <f t="array" ref="B109">IF(ROW() &lt; ROW(INDEX(irrigation[experiment_ID],ROWS(irrigation[experiment_ID]))), COUNTIF(INDEX(irrigation[experiment_ID],1):irrigation[[#This Row],[experiment_ID]],irrigation[[#This Row],[experiment_ID]]), "")</f>
        <v>1</v>
      </c>
      <c r="C109" s="127"/>
      <c r="D109" s="127" t="s">
        <v>643</v>
      </c>
      <c r="E109" s="127" t="s">
        <v>8782</v>
      </c>
    </row>
    <row r="110" spans="1:5" x14ac:dyDescent="0.25">
      <c r="A110" s="127" t="s">
        <v>9452</v>
      </c>
      <c r="B110" s="128" cm="1">
        <f t="array" ref="B110">IF(ROW() &lt; ROW(INDEX(irrigation[experiment_ID],ROWS(irrigation[experiment_ID]))), COUNTIF(INDEX(irrigation[experiment_ID],1):irrigation[[#This Row],[experiment_ID]],irrigation[[#This Row],[experiment_ID]]), "")</f>
        <v>1</v>
      </c>
      <c r="C110" s="127"/>
      <c r="D110" s="127" t="s">
        <v>643</v>
      </c>
      <c r="E110" s="127" t="s">
        <v>8782</v>
      </c>
    </row>
    <row r="111" spans="1:5" x14ac:dyDescent="0.25">
      <c r="A111" s="127" t="s">
        <v>9453</v>
      </c>
      <c r="B111" s="128" cm="1">
        <f t="array" ref="B111">IF(ROW() &lt; ROW(INDEX(irrigation[experiment_ID],ROWS(irrigation[experiment_ID]))), COUNTIF(INDEX(irrigation[experiment_ID],1):irrigation[[#This Row],[experiment_ID]],irrigation[[#This Row],[experiment_ID]]), "")</f>
        <v>1</v>
      </c>
      <c r="C111" s="127"/>
      <c r="D111" s="127" t="s">
        <v>643</v>
      </c>
      <c r="E111" s="127" t="s">
        <v>8782</v>
      </c>
    </row>
    <row r="112" spans="1:5" x14ac:dyDescent="0.25">
      <c r="A112" s="127" t="s">
        <v>9454</v>
      </c>
      <c r="B112" s="128" cm="1">
        <f t="array" ref="B112">IF(ROW() &lt; ROW(INDEX(irrigation[experiment_ID],ROWS(irrigation[experiment_ID]))), COUNTIF(INDEX(irrigation[experiment_ID],1):irrigation[[#This Row],[experiment_ID]],irrigation[[#This Row],[experiment_ID]]), "")</f>
        <v>1</v>
      </c>
      <c r="C112" s="127"/>
      <c r="D112" s="127" t="s">
        <v>643</v>
      </c>
      <c r="E112" s="127" t="s">
        <v>8782</v>
      </c>
    </row>
    <row r="113" spans="1:5" x14ac:dyDescent="0.25">
      <c r="A113" s="127" t="s">
        <v>9455</v>
      </c>
      <c r="B113" s="128" cm="1">
        <f t="array" ref="B113">IF(ROW() &lt; ROW(INDEX(irrigation[experiment_ID],ROWS(irrigation[experiment_ID]))), COUNTIF(INDEX(irrigation[experiment_ID],1):irrigation[[#This Row],[experiment_ID]],irrigation[[#This Row],[experiment_ID]]), "")</f>
        <v>1</v>
      </c>
      <c r="C113" s="127"/>
      <c r="D113" s="127" t="s">
        <v>643</v>
      </c>
      <c r="E113" s="127" t="s">
        <v>8782</v>
      </c>
    </row>
    <row r="114" spans="1:5" x14ac:dyDescent="0.25">
      <c r="A114" s="127" t="s">
        <v>9456</v>
      </c>
      <c r="B114" s="128" cm="1">
        <f t="array" ref="B114">IF(ROW() &lt; ROW(INDEX(irrigation[experiment_ID],ROWS(irrigation[experiment_ID]))), COUNTIF(INDEX(irrigation[experiment_ID],1):irrigation[[#This Row],[experiment_ID]],irrigation[[#This Row],[experiment_ID]]), "")</f>
        <v>1</v>
      </c>
      <c r="C114" s="127"/>
      <c r="D114" s="127" t="s">
        <v>643</v>
      </c>
      <c r="E114" s="127" t="s">
        <v>8782</v>
      </c>
    </row>
    <row r="115" spans="1:5" x14ac:dyDescent="0.25">
      <c r="A115" s="127" t="s">
        <v>9457</v>
      </c>
      <c r="B115" s="128" cm="1">
        <f t="array" ref="B115">IF(ROW() &lt; ROW(INDEX(irrigation[experiment_ID],ROWS(irrigation[experiment_ID]))), COUNTIF(INDEX(irrigation[experiment_ID],1):irrigation[[#This Row],[experiment_ID]],irrigation[[#This Row],[experiment_ID]]), "")</f>
        <v>1</v>
      </c>
      <c r="C115" s="127"/>
      <c r="D115" s="127" t="s">
        <v>643</v>
      </c>
      <c r="E115" s="127" t="s">
        <v>8782</v>
      </c>
    </row>
    <row r="116" spans="1:5" x14ac:dyDescent="0.25">
      <c r="A116" s="127" t="s">
        <v>9458</v>
      </c>
      <c r="B116" s="128" cm="1">
        <f t="array" ref="B116">IF(ROW() &lt; ROW(INDEX(irrigation[experiment_ID],ROWS(irrigation[experiment_ID]))), COUNTIF(INDEX(irrigation[experiment_ID],1):irrigation[[#This Row],[experiment_ID]],irrigation[[#This Row],[experiment_ID]]), "")</f>
        <v>1</v>
      </c>
      <c r="C116" s="127"/>
      <c r="D116" s="127" t="s">
        <v>643</v>
      </c>
      <c r="E116" s="127" t="s">
        <v>8782</v>
      </c>
    </row>
    <row r="117" spans="1:5" x14ac:dyDescent="0.25">
      <c r="A117" s="127" t="s">
        <v>9459</v>
      </c>
      <c r="B117" s="128" cm="1">
        <f t="array" ref="B117">IF(ROW() &lt; ROW(INDEX(irrigation[experiment_ID],ROWS(irrigation[experiment_ID]))), COUNTIF(INDEX(irrigation[experiment_ID],1):irrigation[[#This Row],[experiment_ID]],irrigation[[#This Row],[experiment_ID]]), "")</f>
        <v>1</v>
      </c>
      <c r="C117" s="127"/>
      <c r="D117" s="127" t="s">
        <v>643</v>
      </c>
      <c r="E117" s="127" t="s">
        <v>8782</v>
      </c>
    </row>
    <row r="118" spans="1:5" x14ac:dyDescent="0.25">
      <c r="A118" s="127" t="s">
        <v>9460</v>
      </c>
      <c r="B118" s="128" cm="1">
        <f t="array" ref="B118">IF(ROW() &lt; ROW(INDEX(irrigation[experiment_ID],ROWS(irrigation[experiment_ID]))), COUNTIF(INDEX(irrigation[experiment_ID],1):irrigation[[#This Row],[experiment_ID]],irrigation[[#This Row],[experiment_ID]]), "")</f>
        <v>1</v>
      </c>
      <c r="C118" s="127"/>
      <c r="D118" s="127" t="s">
        <v>643</v>
      </c>
      <c r="E118" s="127" t="s">
        <v>8782</v>
      </c>
    </row>
    <row r="119" spans="1:5" x14ac:dyDescent="0.25">
      <c r="A119" s="127" t="s">
        <v>9461</v>
      </c>
      <c r="B119" s="128" cm="1">
        <f t="array" ref="B119">IF(ROW() &lt; ROW(INDEX(irrigation[experiment_ID],ROWS(irrigation[experiment_ID]))), COUNTIF(INDEX(irrigation[experiment_ID],1):irrigation[[#This Row],[experiment_ID]],irrigation[[#This Row],[experiment_ID]]), "")</f>
        <v>1</v>
      </c>
      <c r="C119" s="127"/>
      <c r="D119" s="127" t="s">
        <v>643</v>
      </c>
      <c r="E119" s="127" t="s">
        <v>8782</v>
      </c>
    </row>
    <row r="120" spans="1:5" x14ac:dyDescent="0.25">
      <c r="A120" s="127" t="s">
        <v>9462</v>
      </c>
      <c r="B120" s="128" cm="1">
        <f t="array" ref="B120">IF(ROW() &lt; ROW(INDEX(irrigation[experiment_ID],ROWS(irrigation[experiment_ID]))), COUNTIF(INDEX(irrigation[experiment_ID],1):irrigation[[#This Row],[experiment_ID]],irrigation[[#This Row],[experiment_ID]]), "")</f>
        <v>1</v>
      </c>
      <c r="C120" s="127"/>
      <c r="D120" s="127" t="s">
        <v>643</v>
      </c>
      <c r="E120" s="127" t="s">
        <v>8782</v>
      </c>
    </row>
    <row r="121" spans="1:5" x14ac:dyDescent="0.25">
      <c r="A121" s="127" t="s">
        <v>9463</v>
      </c>
      <c r="B121" s="128" cm="1">
        <f t="array" ref="B121">IF(ROW() &lt; ROW(INDEX(irrigation[experiment_ID],ROWS(irrigation[experiment_ID]))), COUNTIF(INDEX(irrigation[experiment_ID],1):irrigation[[#This Row],[experiment_ID]],irrigation[[#This Row],[experiment_ID]]), "")</f>
        <v>1</v>
      </c>
      <c r="C121" s="127"/>
      <c r="D121" s="127" t="s">
        <v>643</v>
      </c>
      <c r="E121" s="127" t="s">
        <v>8782</v>
      </c>
    </row>
    <row r="122" spans="1:5" x14ac:dyDescent="0.25">
      <c r="A122" s="127" t="s">
        <v>9469</v>
      </c>
      <c r="B122" s="128" cm="1">
        <f t="array" ref="B122">IF(ROW() &lt; ROW(INDEX(irrigation[experiment_ID],ROWS(irrigation[experiment_ID]))), COUNTIF(INDEX(irrigation[experiment_ID],1):irrigation[[#This Row],[experiment_ID]],irrigation[[#This Row],[experiment_ID]]), "")</f>
        <v>1</v>
      </c>
      <c r="C122" s="127"/>
      <c r="D122" s="127" t="s">
        <v>643</v>
      </c>
      <c r="E122" s="127"/>
    </row>
    <row r="123" spans="1:5" x14ac:dyDescent="0.25">
      <c r="A123" s="127" t="s">
        <v>9470</v>
      </c>
      <c r="B123" s="128" cm="1">
        <f t="array" ref="B123">IF(ROW() &lt; ROW(INDEX(irrigation[experiment_ID],ROWS(irrigation[experiment_ID]))), COUNTIF(INDEX(irrigation[experiment_ID],1):irrigation[[#This Row],[experiment_ID]],irrigation[[#This Row],[experiment_ID]]), "")</f>
        <v>1</v>
      </c>
      <c r="C123" s="127"/>
      <c r="D123" s="127" t="s">
        <v>643</v>
      </c>
      <c r="E123" s="127"/>
    </row>
    <row r="124" spans="1:5" x14ac:dyDescent="0.25">
      <c r="A124" s="127" t="s">
        <v>9471</v>
      </c>
      <c r="B124" s="128" cm="1">
        <f t="array" ref="B124">IF(ROW() &lt; ROW(INDEX(irrigation[experiment_ID],ROWS(irrigation[experiment_ID]))), COUNTIF(INDEX(irrigation[experiment_ID],1):irrigation[[#This Row],[experiment_ID]],irrigation[[#This Row],[experiment_ID]]), "")</f>
        <v>1</v>
      </c>
      <c r="C124" s="127"/>
      <c r="D124" s="127" t="s">
        <v>609</v>
      </c>
      <c r="E124" s="127"/>
    </row>
    <row r="125" spans="1:5" x14ac:dyDescent="0.25">
      <c r="A125" s="127" t="s">
        <v>9472</v>
      </c>
      <c r="B125" s="128" cm="1">
        <f t="array" ref="B125">IF(ROW() &lt; ROW(INDEX(irrigation[experiment_ID],ROWS(irrigation[experiment_ID]))), COUNTIF(INDEX(irrigation[experiment_ID],1):irrigation[[#This Row],[experiment_ID]],irrigation[[#This Row],[experiment_ID]]), "")</f>
        <v>1</v>
      </c>
      <c r="C125" s="127"/>
      <c r="D125" s="127" t="s">
        <v>609</v>
      </c>
      <c r="E125" s="127"/>
    </row>
    <row r="126" spans="1:5" x14ac:dyDescent="0.25">
      <c r="A126" s="127" t="s">
        <v>9473</v>
      </c>
      <c r="B126" s="128" cm="1">
        <f t="array" ref="B126">IF(ROW() &lt; ROW(INDEX(irrigation[experiment_ID],ROWS(irrigation[experiment_ID]))), COUNTIF(INDEX(irrigation[experiment_ID],1):irrigation[[#This Row],[experiment_ID]],irrigation[[#This Row],[experiment_ID]]), "")</f>
        <v>1</v>
      </c>
      <c r="C126" s="127"/>
      <c r="D126" s="127" t="s">
        <v>609</v>
      </c>
      <c r="E126" s="127"/>
    </row>
    <row r="127" spans="1:5" x14ac:dyDescent="0.25">
      <c r="A127" s="127" t="s">
        <v>9474</v>
      </c>
      <c r="B127" s="128" cm="1">
        <f t="array" ref="B127">IF(ROW() &lt; ROW(INDEX(irrigation[experiment_ID],ROWS(irrigation[experiment_ID]))), COUNTIF(INDEX(irrigation[experiment_ID],1):irrigation[[#This Row],[experiment_ID]],irrigation[[#This Row],[experiment_ID]]), "")</f>
        <v>1</v>
      </c>
      <c r="C127" s="127"/>
      <c r="D127" s="127" t="s">
        <v>609</v>
      </c>
      <c r="E127" s="127"/>
    </row>
    <row r="128" spans="1:5" x14ac:dyDescent="0.25">
      <c r="A128" s="127" t="s">
        <v>9646</v>
      </c>
      <c r="B128" s="128" cm="1">
        <f t="array" ref="B128">IF(ROW() &lt; ROW(INDEX(irrigation[experiment_ID],ROWS(irrigation[experiment_ID]))), COUNTIF(INDEX(irrigation[experiment_ID],1):irrigation[[#This Row],[experiment_ID]],irrigation[[#This Row],[experiment_ID]]), "")</f>
        <v>1</v>
      </c>
      <c r="C128" s="127"/>
      <c r="D128" s="127" t="s">
        <v>643</v>
      </c>
      <c r="E128" s="127"/>
    </row>
    <row r="129" spans="1:5" x14ac:dyDescent="0.25">
      <c r="A129" s="127" t="s">
        <v>9645</v>
      </c>
      <c r="B129" s="128" cm="1">
        <f t="array" ref="B129">IF(ROW() &lt; ROW(INDEX(irrigation[experiment_ID],ROWS(irrigation[experiment_ID]))), COUNTIF(INDEX(irrigation[experiment_ID],1):irrigation[[#This Row],[experiment_ID]],irrigation[[#This Row],[experiment_ID]]), "")</f>
        <v>1</v>
      </c>
      <c r="C129" s="127"/>
      <c r="D129" s="127" t="s">
        <v>643</v>
      </c>
      <c r="E129" s="127"/>
    </row>
    <row r="130" spans="1:5" x14ac:dyDescent="0.25">
      <c r="A130" s="127"/>
      <c r="B130" s="128" t="str" cm="1">
        <f t="array" ref="B130">IF(ROW() &lt; ROW(INDEX(irrigation[experiment_ID],ROWS(irrigation[experiment_ID]))), COUNTIF(INDEX(irrigation[experiment_ID],1):irrigation[[#This Row],[experiment_ID]],irrigation[[#This Row],[experiment_ID]]), "")</f>
        <v/>
      </c>
      <c r="C130" s="127"/>
      <c r="D130" s="127"/>
      <c r="E130" s="127"/>
    </row>
  </sheetData>
  <mergeCells count="1">
    <mergeCell ref="A1:H1"/>
  </mergeCells>
  <phoneticPr fontId="23" type="noConversion"/>
  <dataValidations count="2">
    <dataValidation allowBlank="1" showDropDown="1" showInputMessage="1" showErrorMessage="1" sqref="E11:E13 B106:B121 B5:C105 B122:C130 E106:E121" xr:uid="{E1280430-16A0-4906-9B8A-36EAC398F632}"/>
    <dataValidation type="list" allowBlank="1" showInputMessage="1" showErrorMessage="1" sqref="A5:A130" xr:uid="{C33EEDC2-6BF4-4F8C-9144-C1881BFB46A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D5:D130</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M159"/>
  <sheetViews>
    <sheetView zoomScaleNormal="100" workbookViewId="0">
      <pane ySplit="4" topLeftCell="A5" activePane="bottomLeft" state="frozen"/>
      <selection pane="bottomLeft" activeCell="A5" sqref="A5"/>
    </sheetView>
  </sheetViews>
  <sheetFormatPr defaultColWidth="8.85546875" defaultRowHeight="15" x14ac:dyDescent="0.25"/>
  <cols>
    <col min="1" max="1" width="13.7109375" customWidth="1"/>
    <col min="2" max="2" width="10.7109375" customWidth="1"/>
    <col min="3" max="3" width="20.7109375" customWidth="1"/>
    <col min="4" max="4" width="17.140625" customWidth="1"/>
    <col min="5" max="25" width="20.7109375" customWidth="1"/>
  </cols>
  <sheetData>
    <row r="1" spans="1:13" ht="150" customHeight="1" x14ac:dyDescent="0.25">
      <c r="A1" s="198" t="s">
        <v>6591</v>
      </c>
      <c r="B1" s="198"/>
      <c r="C1" s="198"/>
      <c r="D1" s="198"/>
      <c r="E1" s="198"/>
      <c r="F1" s="198"/>
      <c r="G1" s="198"/>
    </row>
    <row r="2" spans="1:13" ht="28.5" customHeight="1" x14ac:dyDescent="0.25">
      <c r="A2" s="30"/>
      <c r="B2" s="30"/>
    </row>
    <row r="3" spans="1:13" s="81" customFormat="1" ht="32.25" customHeight="1" x14ac:dyDescent="0.25">
      <c r="A3" s="15" t="s">
        <v>1923</v>
      </c>
      <c r="B3" s="15" t="s">
        <v>1950</v>
      </c>
      <c r="C3" s="15" t="s">
        <v>6398</v>
      </c>
      <c r="D3" s="15" t="s">
        <v>2056</v>
      </c>
      <c r="E3" s="15" t="s">
        <v>2051</v>
      </c>
      <c r="F3" s="15" t="s">
        <v>1888</v>
      </c>
      <c r="G3" s="81" t="s">
        <v>1895</v>
      </c>
      <c r="H3" s="15"/>
      <c r="I3" s="16"/>
      <c r="J3" s="15"/>
      <c r="L3" s="16"/>
      <c r="M3" s="15"/>
    </row>
    <row r="4" spans="1:13" x14ac:dyDescent="0.25">
      <c r="A4" s="4" t="s">
        <v>93</v>
      </c>
      <c r="B4" s="4" t="s">
        <v>123</v>
      </c>
      <c r="C4" s="4" t="s">
        <v>2710</v>
      </c>
      <c r="D4" s="120" t="s">
        <v>177</v>
      </c>
      <c r="E4" s="120" t="s">
        <v>178</v>
      </c>
      <c r="F4" s="120" t="s">
        <v>179</v>
      </c>
      <c r="G4" s="120" t="s">
        <v>7526</v>
      </c>
    </row>
    <row r="5" spans="1:13" x14ac:dyDescent="0.25">
      <c r="A5" s="131" t="s">
        <v>9234</v>
      </c>
      <c r="B5" s="118">
        <v>1</v>
      </c>
      <c r="C5" s="127"/>
      <c r="D5" s="21"/>
      <c r="E5" s="144"/>
      <c r="F5" s="145">
        <v>30</v>
      </c>
      <c r="G5" t="s">
        <v>8587</v>
      </c>
    </row>
    <row r="6" spans="1:13" x14ac:dyDescent="0.25">
      <c r="A6" s="131" t="s">
        <v>9234</v>
      </c>
      <c r="B6" s="118">
        <v>1</v>
      </c>
      <c r="C6" s="127"/>
      <c r="D6" s="21"/>
      <c r="E6" s="144"/>
      <c r="F6" s="145">
        <v>40</v>
      </c>
      <c r="G6" t="s">
        <v>8588</v>
      </c>
    </row>
    <row r="7" spans="1:13" x14ac:dyDescent="0.25">
      <c r="A7" s="131" t="s">
        <v>9234</v>
      </c>
      <c r="B7" s="118">
        <v>1</v>
      </c>
      <c r="C7" s="127"/>
      <c r="D7" s="21"/>
      <c r="E7" s="144"/>
      <c r="F7" s="145">
        <v>30</v>
      </c>
      <c r="G7" t="s">
        <v>8589</v>
      </c>
    </row>
    <row r="8" spans="1:13" x14ac:dyDescent="0.25">
      <c r="A8" s="131" t="s">
        <v>9234</v>
      </c>
      <c r="B8" s="118">
        <v>1</v>
      </c>
      <c r="C8" s="127"/>
      <c r="D8" s="21"/>
      <c r="E8" s="144"/>
      <c r="F8" s="145">
        <v>35</v>
      </c>
      <c r="G8" t="s">
        <v>8590</v>
      </c>
    </row>
    <row r="9" spans="1:13" x14ac:dyDescent="0.25">
      <c r="A9" s="131" t="s">
        <v>9234</v>
      </c>
      <c r="B9" s="118">
        <v>1</v>
      </c>
      <c r="C9" s="127"/>
      <c r="D9" s="21"/>
      <c r="E9" s="144"/>
      <c r="F9" s="145">
        <v>30</v>
      </c>
      <c r="G9" t="s">
        <v>8591</v>
      </c>
    </row>
    <row r="10" spans="1:13" x14ac:dyDescent="0.25">
      <c r="A10" s="131" t="s">
        <v>9234</v>
      </c>
      <c r="B10" s="118">
        <v>1</v>
      </c>
      <c r="C10" s="127"/>
      <c r="D10" s="21"/>
      <c r="E10" s="144"/>
      <c r="F10" s="145">
        <v>35</v>
      </c>
      <c r="G10" t="s">
        <v>8592</v>
      </c>
    </row>
    <row r="11" spans="1:13" x14ac:dyDescent="0.25">
      <c r="A11" s="131" t="s">
        <v>9234</v>
      </c>
      <c r="B11" s="118">
        <v>1</v>
      </c>
      <c r="C11" s="127"/>
      <c r="D11" s="21"/>
      <c r="E11" s="144"/>
      <c r="F11" s="145">
        <v>35</v>
      </c>
      <c r="G11" t="s">
        <v>8593</v>
      </c>
    </row>
    <row r="12" spans="1:13" x14ac:dyDescent="0.25">
      <c r="A12" s="131" t="s">
        <v>9234</v>
      </c>
      <c r="B12" s="118">
        <v>1</v>
      </c>
      <c r="C12" s="127"/>
      <c r="D12" s="21"/>
      <c r="E12" s="144"/>
      <c r="F12" s="145">
        <v>35</v>
      </c>
      <c r="G12" t="s">
        <v>8594</v>
      </c>
    </row>
    <row r="13" spans="1:13" x14ac:dyDescent="0.25">
      <c r="A13" s="131" t="s">
        <v>9235</v>
      </c>
      <c r="B13" s="118">
        <v>1</v>
      </c>
      <c r="C13" s="127"/>
      <c r="D13" s="21"/>
      <c r="E13" s="144"/>
      <c r="F13" s="145">
        <v>30</v>
      </c>
      <c r="G13" t="s">
        <v>8587</v>
      </c>
    </row>
    <row r="14" spans="1:13" x14ac:dyDescent="0.25">
      <c r="A14" s="131" t="s">
        <v>9235</v>
      </c>
      <c r="B14" s="118">
        <v>1</v>
      </c>
      <c r="C14" s="127"/>
      <c r="D14" s="21"/>
      <c r="E14" s="144"/>
      <c r="F14" s="145">
        <v>40</v>
      </c>
      <c r="G14" t="s">
        <v>8588</v>
      </c>
    </row>
    <row r="15" spans="1:13" x14ac:dyDescent="0.25">
      <c r="A15" s="131" t="s">
        <v>9235</v>
      </c>
      <c r="B15" s="118">
        <v>1</v>
      </c>
      <c r="C15" s="127"/>
      <c r="D15" s="21"/>
      <c r="E15" s="144"/>
      <c r="F15" s="145">
        <v>30</v>
      </c>
      <c r="G15" t="s">
        <v>8589</v>
      </c>
    </row>
    <row r="16" spans="1:13" x14ac:dyDescent="0.25">
      <c r="A16" s="131" t="s">
        <v>9235</v>
      </c>
      <c r="B16" s="118">
        <v>1</v>
      </c>
      <c r="C16" s="127"/>
      <c r="D16" s="21"/>
      <c r="E16" s="144"/>
      <c r="F16" s="145">
        <v>35</v>
      </c>
      <c r="G16" t="s">
        <v>8590</v>
      </c>
    </row>
    <row r="17" spans="1:7" x14ac:dyDescent="0.25">
      <c r="A17" s="131" t="s">
        <v>9235</v>
      </c>
      <c r="B17" s="118">
        <v>1</v>
      </c>
      <c r="C17" s="127"/>
      <c r="D17" s="21"/>
      <c r="E17" s="144"/>
      <c r="F17" s="145">
        <v>30</v>
      </c>
      <c r="G17" t="s">
        <v>8591</v>
      </c>
    </row>
    <row r="18" spans="1:7" x14ac:dyDescent="0.25">
      <c r="A18" s="131" t="s">
        <v>9235</v>
      </c>
      <c r="B18" s="118">
        <v>1</v>
      </c>
      <c r="C18" s="127"/>
      <c r="D18" s="21"/>
      <c r="E18" s="144"/>
      <c r="F18" s="145">
        <v>35</v>
      </c>
      <c r="G18" t="s">
        <v>8592</v>
      </c>
    </row>
    <row r="19" spans="1:7" x14ac:dyDescent="0.25">
      <c r="A19" s="131" t="s">
        <v>9235</v>
      </c>
      <c r="B19" s="118">
        <v>1</v>
      </c>
      <c r="C19" s="127"/>
      <c r="D19" s="21"/>
      <c r="E19" s="144"/>
      <c r="F19" s="145">
        <v>35</v>
      </c>
      <c r="G19" t="s">
        <v>8593</v>
      </c>
    </row>
    <row r="20" spans="1:7" x14ac:dyDescent="0.25">
      <c r="A20" s="131" t="s">
        <v>9247</v>
      </c>
      <c r="B20" s="118">
        <v>1</v>
      </c>
      <c r="C20" s="127" t="s">
        <v>9250</v>
      </c>
      <c r="D20" s="21">
        <v>33953</v>
      </c>
      <c r="E20" s="144" t="s">
        <v>732</v>
      </c>
      <c r="F20" s="145">
        <v>300</v>
      </c>
    </row>
    <row r="21" spans="1:7" x14ac:dyDescent="0.25">
      <c r="A21" s="131" t="s">
        <v>9247</v>
      </c>
      <c r="B21" s="118">
        <v>1</v>
      </c>
      <c r="C21" s="127" t="s">
        <v>9250</v>
      </c>
      <c r="D21" s="21"/>
      <c r="E21" s="144" t="s">
        <v>732</v>
      </c>
      <c r="F21" s="145">
        <v>600</v>
      </c>
      <c r="G21" t="s">
        <v>8613</v>
      </c>
    </row>
    <row r="22" spans="1:7" x14ac:dyDescent="0.25">
      <c r="A22" s="131" t="s">
        <v>9247</v>
      </c>
      <c r="B22" s="118">
        <v>2</v>
      </c>
      <c r="C22" s="127" t="s">
        <v>9251</v>
      </c>
      <c r="D22" s="21">
        <v>33953</v>
      </c>
      <c r="E22" s="144" t="s">
        <v>732</v>
      </c>
      <c r="F22" s="145">
        <v>300</v>
      </c>
    </row>
    <row r="23" spans="1:7" x14ac:dyDescent="0.25">
      <c r="A23" s="131" t="s">
        <v>9247</v>
      </c>
      <c r="B23" s="118">
        <v>2</v>
      </c>
      <c r="C23" s="127" t="s">
        <v>9251</v>
      </c>
      <c r="D23" s="21"/>
      <c r="E23" s="144" t="s">
        <v>732</v>
      </c>
      <c r="F23" s="145">
        <v>275</v>
      </c>
      <c r="G23" t="s">
        <v>8614</v>
      </c>
    </row>
    <row r="24" spans="1:7" x14ac:dyDescent="0.25">
      <c r="A24" s="131" t="s">
        <v>9248</v>
      </c>
      <c r="B24" s="118">
        <v>1</v>
      </c>
      <c r="C24" s="127" t="s">
        <v>9250</v>
      </c>
      <c r="D24" s="21">
        <v>34311</v>
      </c>
      <c r="E24" s="144" t="s">
        <v>706</v>
      </c>
      <c r="F24" s="145">
        <v>30</v>
      </c>
    </row>
    <row r="25" spans="1:7" x14ac:dyDescent="0.25">
      <c r="A25" s="131" t="s">
        <v>9248</v>
      </c>
      <c r="B25" s="118">
        <v>1</v>
      </c>
      <c r="C25" s="127" t="s">
        <v>9250</v>
      </c>
      <c r="D25" s="21"/>
      <c r="E25" s="144" t="s">
        <v>706</v>
      </c>
      <c r="F25" s="145">
        <v>620</v>
      </c>
      <c r="G25" t="s">
        <v>8615</v>
      </c>
    </row>
    <row r="26" spans="1:7" x14ac:dyDescent="0.25">
      <c r="A26" s="131" t="s">
        <v>9248</v>
      </c>
      <c r="B26" s="118">
        <v>2</v>
      </c>
      <c r="C26" s="127" t="s">
        <v>9251</v>
      </c>
      <c r="D26" s="21">
        <v>34311</v>
      </c>
      <c r="E26" s="144" t="s">
        <v>706</v>
      </c>
      <c r="F26" s="145">
        <v>30</v>
      </c>
    </row>
    <row r="27" spans="1:7" x14ac:dyDescent="0.25">
      <c r="A27" s="131" t="s">
        <v>9248</v>
      </c>
      <c r="B27" s="118">
        <v>2</v>
      </c>
      <c r="C27" s="127" t="s">
        <v>9251</v>
      </c>
      <c r="D27" s="21"/>
      <c r="E27" s="144" t="s">
        <v>732</v>
      </c>
      <c r="F27" s="145">
        <v>257</v>
      </c>
      <c r="G27" t="s">
        <v>8616</v>
      </c>
    </row>
    <row r="28" spans="1:7" x14ac:dyDescent="0.25">
      <c r="A28" s="131" t="s">
        <v>9254</v>
      </c>
      <c r="B28" s="118">
        <v>1</v>
      </c>
      <c r="C28" s="127"/>
      <c r="D28" s="21"/>
      <c r="E28" s="144"/>
      <c r="F28" s="145"/>
      <c r="G28" t="s">
        <v>8641</v>
      </c>
    </row>
    <row r="29" spans="1:7" x14ac:dyDescent="0.25">
      <c r="A29" s="131" t="s">
        <v>9255</v>
      </c>
      <c r="B29" s="118">
        <v>1</v>
      </c>
      <c r="C29" s="131"/>
      <c r="D29" s="21"/>
      <c r="E29" s="144"/>
      <c r="F29" s="145"/>
      <c r="G29" t="s">
        <v>8641</v>
      </c>
    </row>
    <row r="30" spans="1:7" x14ac:dyDescent="0.25">
      <c r="A30" s="131" t="s">
        <v>9257</v>
      </c>
      <c r="B30" s="118">
        <v>1</v>
      </c>
      <c r="C30" s="131"/>
      <c r="D30" s="21"/>
      <c r="E30" s="144"/>
      <c r="F30" s="145"/>
      <c r="G30" t="s">
        <v>8641</v>
      </c>
    </row>
    <row r="31" spans="1:7" x14ac:dyDescent="0.25">
      <c r="A31" s="131" t="s">
        <v>9279</v>
      </c>
      <c r="B31" s="118">
        <v>1</v>
      </c>
      <c r="C31" s="127" t="s">
        <v>9332</v>
      </c>
      <c r="D31" s="21"/>
      <c r="E31" s="144"/>
      <c r="F31" s="145"/>
      <c r="G31" t="s">
        <v>8682</v>
      </c>
    </row>
    <row r="32" spans="1:7" x14ac:dyDescent="0.25">
      <c r="A32" s="131" t="s">
        <v>9279</v>
      </c>
      <c r="B32" s="118">
        <v>2</v>
      </c>
      <c r="C32" s="127" t="s">
        <v>9333</v>
      </c>
      <c r="D32" s="21"/>
      <c r="E32" s="144"/>
      <c r="F32" s="145">
        <v>50</v>
      </c>
      <c r="G32" t="s">
        <v>8682</v>
      </c>
    </row>
    <row r="33" spans="1:7" x14ac:dyDescent="0.25">
      <c r="A33" s="131" t="s">
        <v>9280</v>
      </c>
      <c r="B33" s="118">
        <v>1</v>
      </c>
      <c r="C33" s="127" t="s">
        <v>9332</v>
      </c>
      <c r="D33" s="21"/>
      <c r="E33" s="144"/>
      <c r="F33" s="145"/>
      <c r="G33" t="s">
        <v>8682</v>
      </c>
    </row>
    <row r="34" spans="1:7" x14ac:dyDescent="0.25">
      <c r="A34" s="131" t="s">
        <v>9280</v>
      </c>
      <c r="B34" s="118">
        <v>2</v>
      </c>
      <c r="C34" s="127" t="s">
        <v>9333</v>
      </c>
      <c r="D34" s="21"/>
      <c r="E34" s="144"/>
      <c r="F34" s="145">
        <v>50</v>
      </c>
      <c r="G34" t="s">
        <v>8682</v>
      </c>
    </row>
    <row r="35" spans="1:7" x14ac:dyDescent="0.25">
      <c r="A35" s="131" t="s">
        <v>9281</v>
      </c>
      <c r="B35" s="118">
        <v>1</v>
      </c>
      <c r="C35" s="127" t="s">
        <v>9332</v>
      </c>
      <c r="D35" s="21"/>
      <c r="E35" s="144"/>
      <c r="F35" s="145"/>
      <c r="G35" t="s">
        <v>8682</v>
      </c>
    </row>
    <row r="36" spans="1:7" x14ac:dyDescent="0.25">
      <c r="A36" s="131" t="s">
        <v>9281</v>
      </c>
      <c r="B36" s="118">
        <v>2</v>
      </c>
      <c r="C36" s="127" t="s">
        <v>9333</v>
      </c>
      <c r="D36" s="21"/>
      <c r="E36" s="144"/>
      <c r="F36" s="145">
        <v>50</v>
      </c>
      <c r="G36" t="s">
        <v>8682</v>
      </c>
    </row>
    <row r="37" spans="1:7" x14ac:dyDescent="0.25">
      <c r="A37" s="131" t="s">
        <v>9282</v>
      </c>
      <c r="B37" s="118">
        <v>1</v>
      </c>
      <c r="C37" s="127" t="s">
        <v>9332</v>
      </c>
      <c r="D37" s="21"/>
      <c r="E37" s="144"/>
      <c r="F37" s="145"/>
      <c r="G37" t="s">
        <v>8682</v>
      </c>
    </row>
    <row r="38" spans="1:7" x14ac:dyDescent="0.25">
      <c r="A38" s="131" t="s">
        <v>9282</v>
      </c>
      <c r="B38" s="118">
        <v>2</v>
      </c>
      <c r="C38" s="127" t="s">
        <v>9333</v>
      </c>
      <c r="D38" s="21"/>
      <c r="E38" s="144"/>
      <c r="F38" s="145">
        <v>50</v>
      </c>
      <c r="G38" t="s">
        <v>8682</v>
      </c>
    </row>
    <row r="39" spans="1:7" x14ac:dyDescent="0.25">
      <c r="A39" s="131" t="s">
        <v>9283</v>
      </c>
      <c r="B39" s="118">
        <v>1</v>
      </c>
      <c r="C39" s="127" t="s">
        <v>9332</v>
      </c>
      <c r="D39" s="21"/>
      <c r="E39" s="144"/>
      <c r="F39" s="145"/>
      <c r="G39" t="s">
        <v>8682</v>
      </c>
    </row>
    <row r="40" spans="1:7" x14ac:dyDescent="0.25">
      <c r="A40" s="131" t="s">
        <v>9283</v>
      </c>
      <c r="B40" s="118">
        <v>2</v>
      </c>
      <c r="C40" s="127" t="s">
        <v>9333</v>
      </c>
      <c r="D40" s="21"/>
      <c r="E40" s="144"/>
      <c r="F40" s="145">
        <v>50</v>
      </c>
      <c r="G40" t="s">
        <v>8682</v>
      </c>
    </row>
    <row r="41" spans="1:7" x14ac:dyDescent="0.25">
      <c r="A41" s="131" t="s">
        <v>9284</v>
      </c>
      <c r="B41" s="118">
        <v>1</v>
      </c>
      <c r="C41" s="127" t="s">
        <v>9332</v>
      </c>
      <c r="D41" s="21"/>
      <c r="E41" s="144"/>
      <c r="F41" s="145"/>
      <c r="G41" t="s">
        <v>8682</v>
      </c>
    </row>
    <row r="42" spans="1:7" x14ac:dyDescent="0.25">
      <c r="A42" s="131" t="s">
        <v>9284</v>
      </c>
      <c r="B42" s="118">
        <v>2</v>
      </c>
      <c r="C42" s="127" t="s">
        <v>9333</v>
      </c>
      <c r="D42" s="21"/>
      <c r="E42" s="144"/>
      <c r="F42" s="145">
        <v>50</v>
      </c>
      <c r="G42" t="s">
        <v>8682</v>
      </c>
    </row>
    <row r="43" spans="1:7" x14ac:dyDescent="0.25">
      <c r="A43" s="131" t="s">
        <v>9285</v>
      </c>
      <c r="B43" s="118">
        <v>1</v>
      </c>
      <c r="C43" s="127" t="s">
        <v>9332</v>
      </c>
      <c r="D43" s="21"/>
      <c r="E43" s="144"/>
      <c r="F43" s="145"/>
      <c r="G43" t="s">
        <v>8682</v>
      </c>
    </row>
    <row r="44" spans="1:7" x14ac:dyDescent="0.25">
      <c r="A44" s="131" t="s">
        <v>9285</v>
      </c>
      <c r="B44" s="118">
        <v>2</v>
      </c>
      <c r="C44" s="127" t="s">
        <v>9333</v>
      </c>
      <c r="D44" s="21"/>
      <c r="E44" s="144"/>
      <c r="F44" s="145">
        <v>50</v>
      </c>
      <c r="G44" t="s">
        <v>8682</v>
      </c>
    </row>
    <row r="45" spans="1:7" x14ac:dyDescent="0.25">
      <c r="A45" s="131" t="s">
        <v>9286</v>
      </c>
      <c r="B45" s="118">
        <v>1</v>
      </c>
      <c r="C45" s="127" t="s">
        <v>9332</v>
      </c>
      <c r="D45" s="21"/>
      <c r="E45" s="144"/>
      <c r="F45" s="145"/>
      <c r="G45" t="s">
        <v>8682</v>
      </c>
    </row>
    <row r="46" spans="1:7" x14ac:dyDescent="0.25">
      <c r="A46" s="131" t="s">
        <v>9286</v>
      </c>
      <c r="B46" s="118">
        <v>2</v>
      </c>
      <c r="C46" s="127" t="s">
        <v>9333</v>
      </c>
      <c r="D46" s="21"/>
      <c r="E46" s="144"/>
      <c r="F46" s="145">
        <v>50</v>
      </c>
      <c r="G46" t="s">
        <v>8682</v>
      </c>
    </row>
    <row r="47" spans="1:7" x14ac:dyDescent="0.25">
      <c r="A47" s="131" t="s">
        <v>9287</v>
      </c>
      <c r="B47" s="118">
        <v>1</v>
      </c>
      <c r="C47" s="127" t="s">
        <v>9332</v>
      </c>
      <c r="D47" s="21"/>
      <c r="E47" s="144"/>
      <c r="F47" s="145"/>
      <c r="G47" t="s">
        <v>8682</v>
      </c>
    </row>
    <row r="48" spans="1:7" x14ac:dyDescent="0.25">
      <c r="A48" s="131" t="s">
        <v>9287</v>
      </c>
      <c r="B48" s="118">
        <v>2</v>
      </c>
      <c r="C48" s="127" t="s">
        <v>9333</v>
      </c>
      <c r="D48" s="21"/>
      <c r="E48" s="144"/>
      <c r="F48" s="145">
        <v>50</v>
      </c>
      <c r="G48" t="s">
        <v>8682</v>
      </c>
    </row>
    <row r="49" spans="1:7" x14ac:dyDescent="0.25">
      <c r="A49" s="131" t="s">
        <v>9288</v>
      </c>
      <c r="B49" s="118">
        <v>1</v>
      </c>
      <c r="C49" s="127" t="s">
        <v>9332</v>
      </c>
      <c r="D49" s="21"/>
      <c r="E49" s="144"/>
      <c r="F49" s="145"/>
      <c r="G49" t="s">
        <v>8682</v>
      </c>
    </row>
    <row r="50" spans="1:7" x14ac:dyDescent="0.25">
      <c r="A50" s="131" t="s">
        <v>9288</v>
      </c>
      <c r="B50" s="118">
        <v>2</v>
      </c>
      <c r="C50" s="127" t="s">
        <v>9333</v>
      </c>
      <c r="D50" s="21"/>
      <c r="E50" s="144"/>
      <c r="F50" s="145">
        <v>50</v>
      </c>
      <c r="G50" t="s">
        <v>8682</v>
      </c>
    </row>
    <row r="51" spans="1:7" x14ac:dyDescent="0.25">
      <c r="A51" s="131" t="s">
        <v>9289</v>
      </c>
      <c r="B51" s="118">
        <v>1</v>
      </c>
      <c r="C51" s="127" t="s">
        <v>9332</v>
      </c>
      <c r="D51" s="21"/>
      <c r="E51" s="144"/>
      <c r="F51" s="145"/>
      <c r="G51" t="s">
        <v>8682</v>
      </c>
    </row>
    <row r="52" spans="1:7" x14ac:dyDescent="0.25">
      <c r="A52" s="131" t="s">
        <v>9289</v>
      </c>
      <c r="B52" s="118">
        <v>2</v>
      </c>
      <c r="C52" s="127" t="s">
        <v>9333</v>
      </c>
      <c r="D52" s="21"/>
      <c r="E52" s="144"/>
      <c r="F52" s="145">
        <v>50</v>
      </c>
      <c r="G52" t="s">
        <v>8682</v>
      </c>
    </row>
    <row r="53" spans="1:7" x14ac:dyDescent="0.25">
      <c r="A53" s="131" t="s">
        <v>9290</v>
      </c>
      <c r="B53" s="118">
        <v>1</v>
      </c>
      <c r="C53" s="127" t="s">
        <v>9332</v>
      </c>
      <c r="D53" s="21"/>
      <c r="E53" s="144"/>
      <c r="F53" s="145"/>
      <c r="G53" t="s">
        <v>8682</v>
      </c>
    </row>
    <row r="54" spans="1:7" x14ac:dyDescent="0.25">
      <c r="A54" s="131" t="s">
        <v>9290</v>
      </c>
      <c r="B54" s="118">
        <v>2</v>
      </c>
      <c r="C54" s="127" t="s">
        <v>9333</v>
      </c>
      <c r="D54" s="21"/>
      <c r="E54" s="144"/>
      <c r="F54" s="145">
        <v>50</v>
      </c>
      <c r="G54" t="s">
        <v>8682</v>
      </c>
    </row>
    <row r="55" spans="1:7" x14ac:dyDescent="0.25">
      <c r="A55" s="131" t="s">
        <v>9291</v>
      </c>
      <c r="B55" s="118">
        <v>1</v>
      </c>
      <c r="C55" s="127" t="s">
        <v>9332</v>
      </c>
      <c r="D55" s="21"/>
      <c r="E55" s="144"/>
      <c r="F55" s="145"/>
      <c r="G55" t="s">
        <v>8682</v>
      </c>
    </row>
    <row r="56" spans="1:7" x14ac:dyDescent="0.25">
      <c r="A56" s="131" t="s">
        <v>9291</v>
      </c>
      <c r="B56" s="118">
        <v>2</v>
      </c>
      <c r="C56" s="127" t="s">
        <v>9333</v>
      </c>
      <c r="D56" s="21"/>
      <c r="E56" s="144"/>
      <c r="F56" s="145">
        <v>50</v>
      </c>
      <c r="G56" t="s">
        <v>8682</v>
      </c>
    </row>
    <row r="57" spans="1:7" x14ac:dyDescent="0.25">
      <c r="A57" s="131" t="s">
        <v>9292</v>
      </c>
      <c r="B57" s="118">
        <v>1</v>
      </c>
      <c r="C57" s="127" t="s">
        <v>9332</v>
      </c>
      <c r="D57" s="21"/>
      <c r="E57" s="144"/>
      <c r="F57" s="145"/>
      <c r="G57" t="s">
        <v>8682</v>
      </c>
    </row>
    <row r="58" spans="1:7" x14ac:dyDescent="0.25">
      <c r="A58" s="131" t="s">
        <v>9292</v>
      </c>
      <c r="B58" s="118">
        <v>2</v>
      </c>
      <c r="C58" s="127" t="s">
        <v>9333</v>
      </c>
      <c r="D58" s="21"/>
      <c r="E58" s="144"/>
      <c r="F58" s="145">
        <v>50</v>
      </c>
      <c r="G58" t="s">
        <v>8682</v>
      </c>
    </row>
    <row r="59" spans="1:7" x14ac:dyDescent="0.25">
      <c r="A59" s="131" t="s">
        <v>9293</v>
      </c>
      <c r="B59" s="118">
        <v>1</v>
      </c>
      <c r="C59" s="127" t="s">
        <v>9332</v>
      </c>
      <c r="D59" s="21"/>
      <c r="E59" s="144"/>
      <c r="F59" s="145"/>
      <c r="G59" t="s">
        <v>8682</v>
      </c>
    </row>
    <row r="60" spans="1:7" x14ac:dyDescent="0.25">
      <c r="A60" s="131" t="s">
        <v>9293</v>
      </c>
      <c r="B60" s="118">
        <v>2</v>
      </c>
      <c r="C60" s="127" t="s">
        <v>9333</v>
      </c>
      <c r="D60" s="21"/>
      <c r="E60" s="144"/>
      <c r="F60" s="145">
        <v>50</v>
      </c>
      <c r="G60" t="s">
        <v>8682</v>
      </c>
    </row>
    <row r="61" spans="1:7" x14ac:dyDescent="0.25">
      <c r="A61" s="131" t="s">
        <v>9294</v>
      </c>
      <c r="B61" s="118">
        <v>1</v>
      </c>
      <c r="C61" s="127" t="s">
        <v>9332</v>
      </c>
      <c r="D61" s="21"/>
      <c r="E61" s="144"/>
      <c r="F61" s="145"/>
      <c r="G61" t="s">
        <v>8682</v>
      </c>
    </row>
    <row r="62" spans="1:7" x14ac:dyDescent="0.25">
      <c r="A62" s="131" t="s">
        <v>9294</v>
      </c>
      <c r="B62" s="118">
        <v>2</v>
      </c>
      <c r="C62" s="127" t="s">
        <v>9333</v>
      </c>
      <c r="D62" s="21"/>
      <c r="E62" s="144"/>
      <c r="F62" s="145">
        <v>50</v>
      </c>
      <c r="G62" t="s">
        <v>8682</v>
      </c>
    </row>
    <row r="63" spans="1:7" x14ac:dyDescent="0.25">
      <c r="A63" s="131" t="s">
        <v>9295</v>
      </c>
      <c r="B63" s="118">
        <v>1</v>
      </c>
      <c r="C63" s="127" t="s">
        <v>9332</v>
      </c>
      <c r="D63" s="21"/>
      <c r="E63" s="144"/>
      <c r="F63" s="145"/>
      <c r="G63" t="s">
        <v>8682</v>
      </c>
    </row>
    <row r="64" spans="1:7" x14ac:dyDescent="0.25">
      <c r="A64" s="131" t="s">
        <v>9295</v>
      </c>
      <c r="B64" s="118">
        <v>2</v>
      </c>
      <c r="C64" s="127" t="s">
        <v>9333</v>
      </c>
      <c r="D64" s="21"/>
      <c r="E64" s="144"/>
      <c r="F64" s="145">
        <v>50</v>
      </c>
      <c r="G64" t="s">
        <v>8682</v>
      </c>
    </row>
    <row r="65" spans="1:7" x14ac:dyDescent="0.25">
      <c r="A65" s="131" t="s">
        <v>9296</v>
      </c>
      <c r="B65" s="118">
        <v>1</v>
      </c>
      <c r="C65" s="127" t="s">
        <v>9332</v>
      </c>
      <c r="D65" s="21"/>
      <c r="E65" s="144"/>
      <c r="F65" s="145"/>
      <c r="G65" t="s">
        <v>8682</v>
      </c>
    </row>
    <row r="66" spans="1:7" x14ac:dyDescent="0.25">
      <c r="A66" s="131" t="s">
        <v>9296</v>
      </c>
      <c r="B66" s="118">
        <v>2</v>
      </c>
      <c r="C66" s="127" t="s">
        <v>9333</v>
      </c>
      <c r="D66" s="21"/>
      <c r="E66" s="144"/>
      <c r="F66" s="145">
        <v>50</v>
      </c>
      <c r="G66" t="s">
        <v>8682</v>
      </c>
    </row>
    <row r="67" spans="1:7" x14ac:dyDescent="0.25">
      <c r="A67" s="131" t="s">
        <v>9297</v>
      </c>
      <c r="B67" s="118">
        <v>1</v>
      </c>
      <c r="C67" s="127" t="s">
        <v>9332</v>
      </c>
      <c r="D67" s="21"/>
      <c r="E67" s="144"/>
      <c r="F67" s="145"/>
      <c r="G67" t="s">
        <v>8682</v>
      </c>
    </row>
    <row r="68" spans="1:7" x14ac:dyDescent="0.25">
      <c r="A68" s="131" t="s">
        <v>9297</v>
      </c>
      <c r="B68" s="118">
        <v>2</v>
      </c>
      <c r="C68" s="127" t="s">
        <v>9333</v>
      </c>
      <c r="D68" s="21"/>
      <c r="E68" s="144"/>
      <c r="F68" s="145">
        <v>50</v>
      </c>
      <c r="G68" t="s">
        <v>8682</v>
      </c>
    </row>
    <row r="69" spans="1:7" x14ac:dyDescent="0.25">
      <c r="A69" s="131" t="s">
        <v>9298</v>
      </c>
      <c r="B69" s="118">
        <v>1</v>
      </c>
      <c r="C69" s="127" t="s">
        <v>9332</v>
      </c>
      <c r="D69" s="21"/>
      <c r="E69" s="144"/>
      <c r="F69" s="145"/>
      <c r="G69" t="s">
        <v>8682</v>
      </c>
    </row>
    <row r="70" spans="1:7" x14ac:dyDescent="0.25">
      <c r="A70" s="131" t="s">
        <v>9298</v>
      </c>
      <c r="B70" s="118">
        <v>2</v>
      </c>
      <c r="C70" s="127" t="s">
        <v>9333</v>
      </c>
      <c r="D70" s="21"/>
      <c r="E70" s="144"/>
      <c r="F70" s="145">
        <v>50</v>
      </c>
      <c r="G70" t="s">
        <v>8682</v>
      </c>
    </row>
    <row r="71" spans="1:7" x14ac:dyDescent="0.25">
      <c r="A71" s="131" t="s">
        <v>9299</v>
      </c>
      <c r="B71" s="118">
        <v>1</v>
      </c>
      <c r="C71" s="127" t="s">
        <v>9332</v>
      </c>
      <c r="D71" s="21"/>
      <c r="E71" s="144"/>
      <c r="F71" s="145"/>
      <c r="G71" t="s">
        <v>8682</v>
      </c>
    </row>
    <row r="72" spans="1:7" x14ac:dyDescent="0.25">
      <c r="A72" s="131" t="s">
        <v>9299</v>
      </c>
      <c r="B72" s="118">
        <v>2</v>
      </c>
      <c r="C72" s="127" t="s">
        <v>9333</v>
      </c>
      <c r="D72" s="21"/>
      <c r="E72" s="144"/>
      <c r="F72" s="145">
        <v>50</v>
      </c>
      <c r="G72" t="s">
        <v>8682</v>
      </c>
    </row>
    <row r="73" spans="1:7" x14ac:dyDescent="0.25">
      <c r="A73" s="131" t="s">
        <v>9300</v>
      </c>
      <c r="B73" s="118">
        <v>1</v>
      </c>
      <c r="C73" s="127" t="s">
        <v>9332</v>
      </c>
      <c r="D73" s="21"/>
      <c r="E73" s="144"/>
      <c r="F73" s="145"/>
      <c r="G73" t="s">
        <v>8682</v>
      </c>
    </row>
    <row r="74" spans="1:7" x14ac:dyDescent="0.25">
      <c r="A74" s="131" t="s">
        <v>9300</v>
      </c>
      <c r="B74" s="118">
        <v>2</v>
      </c>
      <c r="C74" s="127" t="s">
        <v>9333</v>
      </c>
      <c r="D74" s="21"/>
      <c r="E74" s="144"/>
      <c r="F74" s="145">
        <v>50</v>
      </c>
      <c r="G74" t="s">
        <v>8682</v>
      </c>
    </row>
    <row r="75" spans="1:7" x14ac:dyDescent="0.25">
      <c r="A75" s="131" t="s">
        <v>9301</v>
      </c>
      <c r="B75" s="118">
        <v>1</v>
      </c>
      <c r="C75" s="127" t="s">
        <v>9332</v>
      </c>
      <c r="D75" s="21"/>
      <c r="E75" s="144"/>
      <c r="F75" s="145"/>
      <c r="G75" t="s">
        <v>8682</v>
      </c>
    </row>
    <row r="76" spans="1:7" x14ac:dyDescent="0.25">
      <c r="A76" s="131" t="s">
        <v>9301</v>
      </c>
      <c r="B76" s="118">
        <v>2</v>
      </c>
      <c r="C76" s="127" t="s">
        <v>9333</v>
      </c>
      <c r="D76" s="21"/>
      <c r="E76" s="144"/>
      <c r="F76" s="145">
        <v>50</v>
      </c>
      <c r="G76" t="s">
        <v>8682</v>
      </c>
    </row>
    <row r="77" spans="1:7" x14ac:dyDescent="0.25">
      <c r="A77" s="131" t="s">
        <v>9302</v>
      </c>
      <c r="B77" s="118">
        <v>1</v>
      </c>
      <c r="C77" s="127" t="s">
        <v>9332</v>
      </c>
      <c r="D77" s="21"/>
      <c r="E77" s="144"/>
      <c r="F77" s="145"/>
      <c r="G77" t="s">
        <v>8682</v>
      </c>
    </row>
    <row r="78" spans="1:7" x14ac:dyDescent="0.25">
      <c r="A78" s="131" t="s">
        <v>9302</v>
      </c>
      <c r="B78" s="118">
        <v>2</v>
      </c>
      <c r="C78" s="127" t="s">
        <v>9333</v>
      </c>
      <c r="D78" s="21"/>
      <c r="E78" s="144"/>
      <c r="F78" s="145">
        <v>50</v>
      </c>
      <c r="G78" t="s">
        <v>8682</v>
      </c>
    </row>
    <row r="79" spans="1:7" x14ac:dyDescent="0.25">
      <c r="A79" s="131" t="s">
        <v>9303</v>
      </c>
      <c r="B79" s="118">
        <v>1</v>
      </c>
      <c r="C79" s="127" t="s">
        <v>9332</v>
      </c>
      <c r="D79" s="21"/>
      <c r="E79" s="144"/>
      <c r="F79" s="145"/>
      <c r="G79" t="s">
        <v>8682</v>
      </c>
    </row>
    <row r="80" spans="1:7" x14ac:dyDescent="0.25">
      <c r="A80" s="131" t="s">
        <v>9303</v>
      </c>
      <c r="B80" s="118">
        <v>2</v>
      </c>
      <c r="C80" s="127" t="s">
        <v>9333</v>
      </c>
      <c r="D80" s="21"/>
      <c r="E80" s="144"/>
      <c r="F80" s="145">
        <v>50</v>
      </c>
      <c r="G80" t="s">
        <v>8682</v>
      </c>
    </row>
    <row r="81" spans="1:7" x14ac:dyDescent="0.25">
      <c r="A81" s="131" t="s">
        <v>9304</v>
      </c>
      <c r="B81" s="118">
        <v>1</v>
      </c>
      <c r="C81" s="127" t="s">
        <v>9332</v>
      </c>
      <c r="D81" s="21"/>
      <c r="E81" s="144"/>
      <c r="F81" s="145"/>
      <c r="G81" t="s">
        <v>8682</v>
      </c>
    </row>
    <row r="82" spans="1:7" x14ac:dyDescent="0.25">
      <c r="A82" s="131" t="s">
        <v>9304</v>
      </c>
      <c r="B82" s="118">
        <v>2</v>
      </c>
      <c r="C82" s="127" t="s">
        <v>9333</v>
      </c>
      <c r="D82" s="21"/>
      <c r="E82" s="144"/>
      <c r="F82" s="145">
        <v>50</v>
      </c>
      <c r="G82" t="s">
        <v>8682</v>
      </c>
    </row>
    <row r="83" spans="1:7" x14ac:dyDescent="0.25">
      <c r="A83" s="131" t="s">
        <v>9305</v>
      </c>
      <c r="B83" s="118">
        <v>1</v>
      </c>
      <c r="C83" s="127" t="s">
        <v>9332</v>
      </c>
      <c r="D83" s="21"/>
      <c r="E83" s="144"/>
      <c r="F83" s="145"/>
      <c r="G83" t="s">
        <v>8682</v>
      </c>
    </row>
    <row r="84" spans="1:7" x14ac:dyDescent="0.25">
      <c r="A84" s="131" t="s">
        <v>9305</v>
      </c>
      <c r="B84" s="118">
        <v>2</v>
      </c>
      <c r="C84" s="127" t="s">
        <v>9333</v>
      </c>
      <c r="D84" s="21"/>
      <c r="E84" s="144"/>
      <c r="F84" s="145">
        <v>50</v>
      </c>
      <c r="G84" t="s">
        <v>8682</v>
      </c>
    </row>
    <row r="85" spans="1:7" x14ac:dyDescent="0.25">
      <c r="A85" s="131" t="s">
        <v>9306</v>
      </c>
      <c r="B85" s="118">
        <v>1</v>
      </c>
      <c r="C85" s="127" t="s">
        <v>9332</v>
      </c>
      <c r="D85" s="21"/>
      <c r="E85" s="144"/>
      <c r="F85" s="145"/>
      <c r="G85" t="s">
        <v>8682</v>
      </c>
    </row>
    <row r="86" spans="1:7" x14ac:dyDescent="0.25">
      <c r="A86" s="131" t="s">
        <v>9306</v>
      </c>
      <c r="B86" s="118">
        <v>2</v>
      </c>
      <c r="C86" s="127" t="s">
        <v>9333</v>
      </c>
      <c r="D86" s="21"/>
      <c r="E86" s="144"/>
      <c r="F86" s="145">
        <v>50</v>
      </c>
      <c r="G86" t="s">
        <v>8682</v>
      </c>
    </row>
    <row r="87" spans="1:7" x14ac:dyDescent="0.25">
      <c r="A87" s="131" t="s">
        <v>9307</v>
      </c>
      <c r="B87" s="118">
        <v>1</v>
      </c>
      <c r="C87" s="127" t="s">
        <v>9332</v>
      </c>
      <c r="D87" s="21"/>
      <c r="E87" s="144"/>
      <c r="F87" s="145"/>
      <c r="G87" t="s">
        <v>8682</v>
      </c>
    </row>
    <row r="88" spans="1:7" x14ac:dyDescent="0.25">
      <c r="A88" s="131" t="s">
        <v>9307</v>
      </c>
      <c r="B88" s="118">
        <v>2</v>
      </c>
      <c r="C88" s="127" t="s">
        <v>9333</v>
      </c>
      <c r="D88" s="21"/>
      <c r="E88" s="144"/>
      <c r="F88" s="145">
        <v>50</v>
      </c>
      <c r="G88" t="s">
        <v>8682</v>
      </c>
    </row>
    <row r="89" spans="1:7" x14ac:dyDescent="0.25">
      <c r="A89" s="131" t="s">
        <v>9308</v>
      </c>
      <c r="B89" s="118">
        <v>1</v>
      </c>
      <c r="C89" s="127" t="s">
        <v>9332</v>
      </c>
      <c r="D89" s="21"/>
      <c r="E89" s="144"/>
      <c r="F89" s="145"/>
      <c r="G89" t="s">
        <v>8682</v>
      </c>
    </row>
    <row r="90" spans="1:7" x14ac:dyDescent="0.25">
      <c r="A90" s="131" t="s">
        <v>9308</v>
      </c>
      <c r="B90" s="118">
        <v>2</v>
      </c>
      <c r="C90" s="127" t="s">
        <v>9333</v>
      </c>
      <c r="D90" s="21"/>
      <c r="E90" s="144"/>
      <c r="F90" s="145">
        <v>50</v>
      </c>
      <c r="G90" t="s">
        <v>8682</v>
      </c>
    </row>
    <row r="91" spans="1:7" x14ac:dyDescent="0.25">
      <c r="A91" s="131" t="s">
        <v>9309</v>
      </c>
      <c r="B91" s="118">
        <v>1</v>
      </c>
      <c r="C91" s="127" t="s">
        <v>9332</v>
      </c>
      <c r="D91" s="21"/>
      <c r="E91" s="144"/>
      <c r="F91" s="145"/>
      <c r="G91" t="s">
        <v>8682</v>
      </c>
    </row>
    <row r="92" spans="1:7" x14ac:dyDescent="0.25">
      <c r="A92" s="131" t="s">
        <v>9309</v>
      </c>
      <c r="B92" s="118">
        <v>2</v>
      </c>
      <c r="C92" s="127" t="s">
        <v>9333</v>
      </c>
      <c r="D92" s="21"/>
      <c r="E92" s="144"/>
      <c r="F92" s="145">
        <v>50</v>
      </c>
      <c r="G92" t="s">
        <v>8682</v>
      </c>
    </row>
    <row r="93" spans="1:7" x14ac:dyDescent="0.25">
      <c r="A93" s="131" t="s">
        <v>9310</v>
      </c>
      <c r="B93" s="118">
        <v>1</v>
      </c>
      <c r="C93" s="127" t="s">
        <v>9332</v>
      </c>
      <c r="D93" s="21"/>
      <c r="E93" s="144"/>
      <c r="F93" s="145"/>
      <c r="G93" t="s">
        <v>8682</v>
      </c>
    </row>
    <row r="94" spans="1:7" x14ac:dyDescent="0.25">
      <c r="A94" s="131" t="s">
        <v>9310</v>
      </c>
      <c r="B94" s="118">
        <v>2</v>
      </c>
      <c r="C94" s="127" t="s">
        <v>9333</v>
      </c>
      <c r="D94" s="21"/>
      <c r="E94" s="144"/>
      <c r="F94" s="145">
        <v>50</v>
      </c>
      <c r="G94" t="s">
        <v>8682</v>
      </c>
    </row>
    <row r="95" spans="1:7" x14ac:dyDescent="0.25">
      <c r="A95" s="131" t="s">
        <v>9311</v>
      </c>
      <c r="B95" s="118">
        <v>1</v>
      </c>
      <c r="C95" s="127" t="s">
        <v>9332</v>
      </c>
      <c r="D95" s="21"/>
      <c r="E95" s="144"/>
      <c r="F95" s="145"/>
      <c r="G95" t="s">
        <v>8682</v>
      </c>
    </row>
    <row r="96" spans="1:7" x14ac:dyDescent="0.25">
      <c r="A96" s="131" t="s">
        <v>9311</v>
      </c>
      <c r="B96" s="118">
        <v>2</v>
      </c>
      <c r="C96" s="127" t="s">
        <v>9333</v>
      </c>
      <c r="D96" s="21"/>
      <c r="E96" s="144"/>
      <c r="F96" s="145">
        <v>50</v>
      </c>
      <c r="G96" t="s">
        <v>8682</v>
      </c>
    </row>
    <row r="97" spans="1:7" x14ac:dyDescent="0.25">
      <c r="A97" s="131" t="s">
        <v>9312</v>
      </c>
      <c r="B97" s="118">
        <v>1</v>
      </c>
      <c r="C97" s="127" t="s">
        <v>9332</v>
      </c>
      <c r="D97" s="21"/>
      <c r="E97" s="144"/>
      <c r="F97" s="145"/>
      <c r="G97" t="s">
        <v>8682</v>
      </c>
    </row>
    <row r="98" spans="1:7" x14ac:dyDescent="0.25">
      <c r="A98" s="131" t="s">
        <v>9312</v>
      </c>
      <c r="B98" s="118">
        <v>2</v>
      </c>
      <c r="C98" s="127" t="s">
        <v>9333</v>
      </c>
      <c r="D98" s="21"/>
      <c r="E98" s="144"/>
      <c r="F98" s="145">
        <v>50</v>
      </c>
      <c r="G98" t="s">
        <v>8682</v>
      </c>
    </row>
    <row r="99" spans="1:7" x14ac:dyDescent="0.25">
      <c r="A99" s="131" t="s">
        <v>9313</v>
      </c>
      <c r="B99" s="118">
        <v>1</v>
      </c>
      <c r="C99" s="127" t="s">
        <v>9332</v>
      </c>
      <c r="D99" s="21"/>
      <c r="E99" s="144"/>
      <c r="F99" s="145"/>
      <c r="G99" t="s">
        <v>8682</v>
      </c>
    </row>
    <row r="100" spans="1:7" x14ac:dyDescent="0.25">
      <c r="A100" s="131" t="s">
        <v>9313</v>
      </c>
      <c r="B100" s="118">
        <v>2</v>
      </c>
      <c r="C100" s="127" t="s">
        <v>9333</v>
      </c>
      <c r="D100" s="21"/>
      <c r="E100" s="144"/>
      <c r="F100" s="145">
        <v>50</v>
      </c>
      <c r="G100" t="s">
        <v>8682</v>
      </c>
    </row>
    <row r="101" spans="1:7" x14ac:dyDescent="0.25">
      <c r="A101" s="131" t="s">
        <v>9314</v>
      </c>
      <c r="B101" s="118">
        <v>1</v>
      </c>
      <c r="C101" s="127" t="s">
        <v>9332</v>
      </c>
      <c r="D101" s="21"/>
      <c r="E101" s="144"/>
      <c r="F101" s="145"/>
      <c r="G101" t="s">
        <v>8682</v>
      </c>
    </row>
    <row r="102" spans="1:7" x14ac:dyDescent="0.25">
      <c r="A102" s="131" t="s">
        <v>9314</v>
      </c>
      <c r="B102" s="118">
        <v>2</v>
      </c>
      <c r="C102" s="127" t="s">
        <v>9333</v>
      </c>
      <c r="D102" s="21"/>
      <c r="E102" s="144"/>
      <c r="F102" s="145">
        <v>50</v>
      </c>
      <c r="G102" t="s">
        <v>8682</v>
      </c>
    </row>
    <row r="103" spans="1:7" x14ac:dyDescent="0.25">
      <c r="A103" s="131" t="s">
        <v>9434</v>
      </c>
      <c r="B103" s="118">
        <v>1</v>
      </c>
      <c r="C103" s="131" t="s">
        <v>9438</v>
      </c>
      <c r="D103" s="21"/>
      <c r="E103" s="144"/>
      <c r="F103" s="145"/>
      <c r="G103" t="s">
        <v>8758</v>
      </c>
    </row>
    <row r="104" spans="1:7" x14ac:dyDescent="0.25">
      <c r="A104" s="131" t="s">
        <v>9434</v>
      </c>
      <c r="B104" s="128">
        <v>1</v>
      </c>
      <c r="C104" s="131" t="s">
        <v>9438</v>
      </c>
      <c r="D104" s="21"/>
      <c r="E104" s="144"/>
      <c r="F104" s="145"/>
      <c r="G104" t="s">
        <v>8759</v>
      </c>
    </row>
    <row r="105" spans="1:7" x14ac:dyDescent="0.25">
      <c r="A105" s="131" t="s">
        <v>9434</v>
      </c>
      <c r="B105" s="128">
        <v>1</v>
      </c>
      <c r="C105" s="131" t="s">
        <v>9438</v>
      </c>
      <c r="D105" s="21"/>
      <c r="E105" s="144"/>
      <c r="F105" s="145"/>
      <c r="G105" t="s">
        <v>8760</v>
      </c>
    </row>
    <row r="106" spans="1:7" x14ac:dyDescent="0.25">
      <c r="A106" s="131" t="s">
        <v>9434</v>
      </c>
      <c r="B106" s="118">
        <v>2</v>
      </c>
      <c r="C106" s="131" t="s">
        <v>9439</v>
      </c>
      <c r="D106" s="21"/>
      <c r="E106" s="144"/>
      <c r="F106" s="145"/>
      <c r="G106" t="s">
        <v>8758</v>
      </c>
    </row>
    <row r="107" spans="1:7" x14ac:dyDescent="0.25">
      <c r="A107" s="131" t="s">
        <v>9434</v>
      </c>
      <c r="B107" s="128">
        <v>2</v>
      </c>
      <c r="C107" s="131" t="s">
        <v>9439</v>
      </c>
      <c r="D107" s="21"/>
      <c r="E107" s="144"/>
      <c r="F107" s="145"/>
      <c r="G107" t="s">
        <v>8759</v>
      </c>
    </row>
    <row r="108" spans="1:7" x14ac:dyDescent="0.25">
      <c r="A108" s="131" t="s">
        <v>9434</v>
      </c>
      <c r="B108" s="128">
        <v>2</v>
      </c>
      <c r="C108" s="131" t="s">
        <v>9439</v>
      </c>
      <c r="D108" s="21"/>
      <c r="E108" s="144"/>
      <c r="F108" s="145"/>
      <c r="G108" t="s">
        <v>8761</v>
      </c>
    </row>
    <row r="109" spans="1:7" x14ac:dyDescent="0.25">
      <c r="A109" s="131" t="s">
        <v>9434</v>
      </c>
      <c r="B109" s="118">
        <v>3</v>
      </c>
      <c r="C109" s="131" t="s">
        <v>9440</v>
      </c>
      <c r="D109" s="21"/>
      <c r="E109" s="144"/>
      <c r="F109" s="145"/>
      <c r="G109" t="s">
        <v>8758</v>
      </c>
    </row>
    <row r="110" spans="1:7" x14ac:dyDescent="0.25">
      <c r="A110" s="131" t="s">
        <v>9434</v>
      </c>
      <c r="B110" s="128">
        <v>3</v>
      </c>
      <c r="C110" s="131" t="s">
        <v>9440</v>
      </c>
      <c r="D110" s="21"/>
      <c r="E110" s="144"/>
      <c r="F110" s="145"/>
      <c r="G110" t="s">
        <v>8759</v>
      </c>
    </row>
    <row r="111" spans="1:7" x14ac:dyDescent="0.25">
      <c r="A111" s="131" t="s">
        <v>9434</v>
      </c>
      <c r="B111" s="128">
        <v>3</v>
      </c>
      <c r="C111" s="131" t="s">
        <v>9440</v>
      </c>
      <c r="D111" s="21"/>
      <c r="E111" s="144"/>
      <c r="F111" s="145"/>
      <c r="G111" t="s">
        <v>8762</v>
      </c>
    </row>
    <row r="112" spans="1:7" x14ac:dyDescent="0.25">
      <c r="A112" s="131" t="s">
        <v>9434</v>
      </c>
      <c r="B112" s="118">
        <v>4</v>
      </c>
      <c r="C112" s="131" t="s">
        <v>9441</v>
      </c>
      <c r="D112" s="21"/>
      <c r="E112" s="144"/>
      <c r="F112" s="145"/>
      <c r="G112" t="s">
        <v>8758</v>
      </c>
    </row>
    <row r="113" spans="1:7" x14ac:dyDescent="0.25">
      <c r="A113" s="131" t="s">
        <v>9434</v>
      </c>
      <c r="B113" s="128">
        <v>4</v>
      </c>
      <c r="C113" s="131" t="s">
        <v>9441</v>
      </c>
      <c r="D113" s="21"/>
      <c r="E113" s="144"/>
      <c r="F113" s="145"/>
      <c r="G113" t="s">
        <v>8759</v>
      </c>
    </row>
    <row r="114" spans="1:7" x14ac:dyDescent="0.25">
      <c r="A114" s="131" t="s">
        <v>9434</v>
      </c>
      <c r="B114" s="128">
        <v>4</v>
      </c>
      <c r="C114" s="131" t="s">
        <v>9441</v>
      </c>
      <c r="D114" s="21"/>
      <c r="E114" s="144"/>
      <c r="F114" s="145"/>
      <c r="G114" t="s">
        <v>8763</v>
      </c>
    </row>
    <row r="115" spans="1:7" x14ac:dyDescent="0.25">
      <c r="A115" s="131" t="s">
        <v>9434</v>
      </c>
      <c r="B115" s="118">
        <v>5</v>
      </c>
      <c r="C115" s="131" t="s">
        <v>9442</v>
      </c>
      <c r="D115" s="21"/>
      <c r="E115" s="144"/>
      <c r="F115" s="145"/>
      <c r="G115" t="s">
        <v>8758</v>
      </c>
    </row>
    <row r="116" spans="1:7" x14ac:dyDescent="0.25">
      <c r="A116" s="131" t="s">
        <v>9434</v>
      </c>
      <c r="B116" s="128">
        <v>5</v>
      </c>
      <c r="C116" s="131" t="s">
        <v>9442</v>
      </c>
      <c r="D116" s="21"/>
      <c r="E116" s="144"/>
      <c r="F116" s="145"/>
      <c r="G116" t="s">
        <v>8759</v>
      </c>
    </row>
    <row r="117" spans="1:7" x14ac:dyDescent="0.25">
      <c r="A117" s="131" t="s">
        <v>9434</v>
      </c>
      <c r="B117" s="128">
        <v>5</v>
      </c>
      <c r="C117" s="131" t="s">
        <v>9442</v>
      </c>
      <c r="D117" s="21"/>
      <c r="E117" s="144"/>
      <c r="F117" s="145"/>
      <c r="G117" t="s">
        <v>8764</v>
      </c>
    </row>
    <row r="118" spans="1:7" x14ac:dyDescent="0.25">
      <c r="A118" s="131" t="s">
        <v>9434</v>
      </c>
      <c r="B118" s="118">
        <v>1</v>
      </c>
      <c r="C118" s="131" t="s">
        <v>9438</v>
      </c>
      <c r="D118" s="21"/>
      <c r="E118" s="144"/>
      <c r="F118" s="145"/>
      <c r="G118" t="s">
        <v>8758</v>
      </c>
    </row>
    <row r="119" spans="1:7" x14ac:dyDescent="0.25">
      <c r="A119" s="131" t="s">
        <v>9435</v>
      </c>
      <c r="B119" s="128">
        <v>1</v>
      </c>
      <c r="C119" s="131" t="s">
        <v>9438</v>
      </c>
      <c r="D119" s="21"/>
      <c r="E119" s="144"/>
      <c r="F119" s="145"/>
      <c r="G119" t="s">
        <v>8759</v>
      </c>
    </row>
    <row r="120" spans="1:7" x14ac:dyDescent="0.25">
      <c r="A120" s="131" t="s">
        <v>9435</v>
      </c>
      <c r="B120" s="128">
        <v>1</v>
      </c>
      <c r="C120" s="131" t="s">
        <v>9438</v>
      </c>
      <c r="D120" s="21"/>
      <c r="E120" s="144"/>
      <c r="F120" s="145"/>
      <c r="G120" t="s">
        <v>8765</v>
      </c>
    </row>
    <row r="121" spans="1:7" x14ac:dyDescent="0.25">
      <c r="A121" s="131" t="s">
        <v>9435</v>
      </c>
      <c r="B121" s="118">
        <v>2</v>
      </c>
      <c r="C121" s="131" t="s">
        <v>9439</v>
      </c>
      <c r="D121" s="21"/>
      <c r="E121" s="144"/>
      <c r="F121" s="145"/>
      <c r="G121" t="s">
        <v>8758</v>
      </c>
    </row>
    <row r="122" spans="1:7" x14ac:dyDescent="0.25">
      <c r="A122" s="131" t="s">
        <v>9435</v>
      </c>
      <c r="B122" s="128">
        <v>2</v>
      </c>
      <c r="C122" s="131" t="s">
        <v>9439</v>
      </c>
      <c r="D122" s="21"/>
      <c r="E122" s="144"/>
      <c r="F122" s="145"/>
      <c r="G122" t="s">
        <v>8759</v>
      </c>
    </row>
    <row r="123" spans="1:7" x14ac:dyDescent="0.25">
      <c r="A123" s="131" t="s">
        <v>9435</v>
      </c>
      <c r="B123" s="128">
        <v>2</v>
      </c>
      <c r="C123" s="131" t="s">
        <v>9439</v>
      </c>
      <c r="D123" s="21"/>
      <c r="E123" s="144"/>
      <c r="F123" s="145"/>
      <c r="G123" t="s">
        <v>8766</v>
      </c>
    </row>
    <row r="124" spans="1:7" x14ac:dyDescent="0.25">
      <c r="A124" s="131" t="s">
        <v>9435</v>
      </c>
      <c r="B124" s="118">
        <v>3</v>
      </c>
      <c r="C124" s="131" t="s">
        <v>9440</v>
      </c>
      <c r="D124" s="21"/>
      <c r="E124" s="144"/>
      <c r="F124" s="145"/>
      <c r="G124" t="s">
        <v>8758</v>
      </c>
    </row>
    <row r="125" spans="1:7" x14ac:dyDescent="0.25">
      <c r="A125" s="131" t="s">
        <v>9435</v>
      </c>
      <c r="B125" s="128">
        <v>3</v>
      </c>
      <c r="C125" s="131" t="s">
        <v>9440</v>
      </c>
      <c r="D125" s="21"/>
      <c r="E125" s="144"/>
      <c r="F125" s="145"/>
      <c r="G125" t="s">
        <v>8759</v>
      </c>
    </row>
    <row r="126" spans="1:7" x14ac:dyDescent="0.25">
      <c r="A126" s="131" t="s">
        <v>9435</v>
      </c>
      <c r="B126" s="128">
        <v>3</v>
      </c>
      <c r="C126" s="131" t="s">
        <v>9440</v>
      </c>
      <c r="D126" s="21"/>
      <c r="E126" s="144"/>
      <c r="F126" s="145"/>
      <c r="G126" t="s">
        <v>8767</v>
      </c>
    </row>
    <row r="127" spans="1:7" x14ac:dyDescent="0.25">
      <c r="A127" s="131" t="s">
        <v>9435</v>
      </c>
      <c r="B127" s="118">
        <v>4</v>
      </c>
      <c r="C127" s="131" t="s">
        <v>9441</v>
      </c>
      <c r="D127" s="21"/>
      <c r="E127" s="144"/>
      <c r="F127" s="145"/>
      <c r="G127" t="s">
        <v>8758</v>
      </c>
    </row>
    <row r="128" spans="1:7" x14ac:dyDescent="0.25">
      <c r="A128" s="131" t="s">
        <v>9435</v>
      </c>
      <c r="B128" s="128">
        <v>4</v>
      </c>
      <c r="C128" s="131" t="s">
        <v>9441</v>
      </c>
      <c r="D128" s="21"/>
      <c r="E128" s="144"/>
      <c r="F128" s="145"/>
      <c r="G128" t="s">
        <v>8759</v>
      </c>
    </row>
    <row r="129" spans="1:7" x14ac:dyDescent="0.25">
      <c r="A129" s="131" t="s">
        <v>9435</v>
      </c>
      <c r="B129" s="128">
        <v>4</v>
      </c>
      <c r="C129" s="131" t="s">
        <v>9441</v>
      </c>
      <c r="D129" s="21"/>
      <c r="E129" s="144"/>
      <c r="F129" s="145"/>
      <c r="G129" t="s">
        <v>8768</v>
      </c>
    </row>
    <row r="130" spans="1:7" x14ac:dyDescent="0.25">
      <c r="A130" s="131" t="s">
        <v>9435</v>
      </c>
      <c r="B130" s="118">
        <v>5</v>
      </c>
      <c r="C130" s="131" t="s">
        <v>9442</v>
      </c>
      <c r="D130" s="21"/>
      <c r="E130" s="144"/>
      <c r="F130" s="145"/>
      <c r="G130" t="s">
        <v>8758</v>
      </c>
    </row>
    <row r="131" spans="1:7" x14ac:dyDescent="0.25">
      <c r="A131" s="131" t="s">
        <v>9435</v>
      </c>
      <c r="B131" s="128">
        <v>5</v>
      </c>
      <c r="C131" s="131" t="s">
        <v>9442</v>
      </c>
      <c r="D131" s="21"/>
      <c r="E131" s="144"/>
      <c r="F131" s="145"/>
      <c r="G131" t="s">
        <v>8759</v>
      </c>
    </row>
    <row r="132" spans="1:7" x14ac:dyDescent="0.25">
      <c r="A132" s="131" t="s">
        <v>9435</v>
      </c>
      <c r="B132" s="128">
        <v>5</v>
      </c>
      <c r="C132" s="131" t="s">
        <v>9442</v>
      </c>
      <c r="D132" s="21"/>
      <c r="E132" s="144"/>
      <c r="F132" s="145"/>
      <c r="G132" t="s">
        <v>8769</v>
      </c>
    </row>
    <row r="133" spans="1:7" x14ac:dyDescent="0.25">
      <c r="A133" s="131" t="s">
        <v>9436</v>
      </c>
      <c r="B133" s="118">
        <v>1</v>
      </c>
      <c r="C133" s="131" t="s">
        <v>9438</v>
      </c>
      <c r="D133" s="21"/>
      <c r="E133" s="144"/>
      <c r="F133" s="145"/>
      <c r="G133" t="s">
        <v>8758</v>
      </c>
    </row>
    <row r="134" spans="1:7" x14ac:dyDescent="0.25">
      <c r="A134" s="131" t="s">
        <v>9436</v>
      </c>
      <c r="B134" s="128">
        <v>1</v>
      </c>
      <c r="C134" s="131" t="s">
        <v>9438</v>
      </c>
      <c r="D134" s="21"/>
      <c r="E134" s="144"/>
      <c r="F134" s="145"/>
      <c r="G134" t="s">
        <v>8759</v>
      </c>
    </row>
    <row r="135" spans="1:7" x14ac:dyDescent="0.25">
      <c r="A135" s="131" t="s">
        <v>9436</v>
      </c>
      <c r="B135" s="128">
        <v>1</v>
      </c>
      <c r="C135" s="131" t="s">
        <v>9438</v>
      </c>
      <c r="D135" s="21"/>
      <c r="E135" s="144"/>
      <c r="F135" s="145"/>
      <c r="G135" t="s">
        <v>8770</v>
      </c>
    </row>
    <row r="136" spans="1:7" x14ac:dyDescent="0.25">
      <c r="A136" s="131" t="s">
        <v>9436</v>
      </c>
      <c r="B136" s="118">
        <v>2</v>
      </c>
      <c r="C136" s="131" t="s">
        <v>9439</v>
      </c>
      <c r="D136" s="21"/>
      <c r="E136" s="144"/>
      <c r="F136" s="145"/>
      <c r="G136" t="s">
        <v>8758</v>
      </c>
    </row>
    <row r="137" spans="1:7" x14ac:dyDescent="0.25">
      <c r="A137" s="131" t="s">
        <v>9436</v>
      </c>
      <c r="B137" s="128">
        <v>2</v>
      </c>
      <c r="C137" s="131" t="s">
        <v>9439</v>
      </c>
      <c r="D137" s="21"/>
      <c r="E137" s="144"/>
      <c r="F137" s="145"/>
      <c r="G137" t="s">
        <v>8759</v>
      </c>
    </row>
    <row r="138" spans="1:7" x14ac:dyDescent="0.25">
      <c r="A138" s="131" t="s">
        <v>9436</v>
      </c>
      <c r="B138" s="128">
        <v>2</v>
      </c>
      <c r="C138" s="131" t="s">
        <v>9439</v>
      </c>
      <c r="D138" s="21"/>
      <c r="E138" s="144"/>
      <c r="F138" s="145"/>
      <c r="G138" t="s">
        <v>8771</v>
      </c>
    </row>
    <row r="139" spans="1:7" x14ac:dyDescent="0.25">
      <c r="A139" s="131" t="s">
        <v>9436</v>
      </c>
      <c r="B139" s="118">
        <v>3</v>
      </c>
      <c r="C139" s="131" t="s">
        <v>9440</v>
      </c>
      <c r="D139" s="21"/>
      <c r="E139" s="144"/>
      <c r="F139" s="145"/>
      <c r="G139" t="s">
        <v>8758</v>
      </c>
    </row>
    <row r="140" spans="1:7" x14ac:dyDescent="0.25">
      <c r="A140" s="131" t="s">
        <v>9436</v>
      </c>
      <c r="B140" s="128">
        <v>3</v>
      </c>
      <c r="C140" s="131" t="s">
        <v>9440</v>
      </c>
      <c r="D140" s="21"/>
      <c r="E140" s="144"/>
      <c r="F140" s="145"/>
      <c r="G140" t="s">
        <v>8759</v>
      </c>
    </row>
    <row r="141" spans="1:7" x14ac:dyDescent="0.25">
      <c r="A141" s="131" t="s">
        <v>9436</v>
      </c>
      <c r="B141" s="128">
        <v>3</v>
      </c>
      <c r="C141" s="131" t="s">
        <v>9440</v>
      </c>
      <c r="D141" s="21"/>
      <c r="E141" s="144"/>
      <c r="F141" s="145"/>
      <c r="G141" t="s">
        <v>8772</v>
      </c>
    </row>
    <row r="142" spans="1:7" x14ac:dyDescent="0.25">
      <c r="A142" s="131" t="s">
        <v>9436</v>
      </c>
      <c r="B142" s="118">
        <v>4</v>
      </c>
      <c r="C142" s="131" t="s">
        <v>9441</v>
      </c>
      <c r="D142" s="21"/>
      <c r="E142" s="144"/>
      <c r="F142" s="145"/>
      <c r="G142" t="s">
        <v>8758</v>
      </c>
    </row>
    <row r="143" spans="1:7" x14ac:dyDescent="0.25">
      <c r="A143" s="131" t="s">
        <v>9436</v>
      </c>
      <c r="B143" s="128">
        <v>4</v>
      </c>
      <c r="C143" s="131" t="s">
        <v>9441</v>
      </c>
      <c r="D143" s="21"/>
      <c r="E143" s="144"/>
      <c r="F143" s="145"/>
      <c r="G143" t="s">
        <v>8759</v>
      </c>
    </row>
    <row r="144" spans="1:7" x14ac:dyDescent="0.25">
      <c r="A144" s="131" t="s">
        <v>9436</v>
      </c>
      <c r="B144" s="128">
        <v>4</v>
      </c>
      <c r="C144" s="131" t="s">
        <v>9441</v>
      </c>
      <c r="D144" s="21"/>
      <c r="E144" s="144"/>
      <c r="F144" s="145"/>
      <c r="G144" t="s">
        <v>8773</v>
      </c>
    </row>
    <row r="145" spans="1:7" x14ac:dyDescent="0.25">
      <c r="A145" s="131" t="s">
        <v>9436</v>
      </c>
      <c r="B145" s="118">
        <v>5</v>
      </c>
      <c r="C145" s="131" t="s">
        <v>9442</v>
      </c>
      <c r="D145" s="21"/>
      <c r="E145" s="144"/>
      <c r="F145" s="145"/>
      <c r="G145" t="s">
        <v>8758</v>
      </c>
    </row>
    <row r="146" spans="1:7" x14ac:dyDescent="0.25">
      <c r="A146" s="131" t="s">
        <v>9436</v>
      </c>
      <c r="B146" s="128">
        <v>5</v>
      </c>
      <c r="C146" s="131" t="s">
        <v>9442</v>
      </c>
      <c r="D146" s="21"/>
      <c r="E146" s="144"/>
      <c r="F146" s="145"/>
      <c r="G146" t="s">
        <v>8759</v>
      </c>
    </row>
    <row r="147" spans="1:7" x14ac:dyDescent="0.25">
      <c r="A147" s="131" t="s">
        <v>9436</v>
      </c>
      <c r="B147" s="128">
        <v>5</v>
      </c>
      <c r="C147" s="131" t="s">
        <v>9442</v>
      </c>
      <c r="D147" s="21"/>
      <c r="E147" s="144"/>
      <c r="F147" s="145"/>
      <c r="G147" t="s">
        <v>8774</v>
      </c>
    </row>
    <row r="148" spans="1:7" x14ac:dyDescent="0.25">
      <c r="A148" s="127" t="s">
        <v>9469</v>
      </c>
      <c r="B148" s="128">
        <v>1</v>
      </c>
      <c r="C148" s="127"/>
      <c r="D148" s="21"/>
      <c r="E148" s="144"/>
      <c r="F148" s="145">
        <v>0</v>
      </c>
      <c r="G148" s="144"/>
    </row>
    <row r="149" spans="1:7" x14ac:dyDescent="0.25">
      <c r="A149" s="127" t="s">
        <v>9470</v>
      </c>
      <c r="B149" s="128">
        <v>1</v>
      </c>
      <c r="C149" s="127"/>
      <c r="D149" s="21"/>
      <c r="E149" s="144"/>
      <c r="F149" s="145">
        <v>0</v>
      </c>
      <c r="G149" s="144"/>
    </row>
    <row r="150" spans="1:7" x14ac:dyDescent="0.25">
      <c r="A150" s="127" t="s">
        <v>9471</v>
      </c>
      <c r="B150" s="128">
        <v>1</v>
      </c>
      <c r="C150" s="127"/>
      <c r="D150" s="21"/>
      <c r="E150" s="144"/>
      <c r="F150" s="145">
        <v>30</v>
      </c>
      <c r="G150" s="144"/>
    </row>
    <row r="151" spans="1:7" x14ac:dyDescent="0.25">
      <c r="A151" s="127" t="s">
        <v>9472</v>
      </c>
      <c r="B151" s="128">
        <v>1</v>
      </c>
      <c r="C151" s="127"/>
      <c r="D151" s="21"/>
      <c r="E151" s="144"/>
      <c r="F151" s="145">
        <v>210</v>
      </c>
      <c r="G151" s="144"/>
    </row>
    <row r="152" spans="1:7" x14ac:dyDescent="0.25">
      <c r="A152" s="127" t="s">
        <v>9473</v>
      </c>
      <c r="B152" s="128">
        <v>1</v>
      </c>
      <c r="C152" s="127"/>
      <c r="D152" s="21"/>
      <c r="E152" s="144"/>
      <c r="F152" s="145">
        <v>50</v>
      </c>
      <c r="G152" s="144"/>
    </row>
    <row r="153" spans="1:7" x14ac:dyDescent="0.25">
      <c r="A153" s="127" t="s">
        <v>9474</v>
      </c>
      <c r="B153" s="128">
        <v>1</v>
      </c>
      <c r="C153" s="131"/>
      <c r="D153" s="21"/>
      <c r="E153" s="144"/>
      <c r="F153" s="145">
        <v>125</v>
      </c>
      <c r="G153" s="144"/>
    </row>
    <row r="154" spans="1:7" x14ac:dyDescent="0.25">
      <c r="A154" s="127" t="s">
        <v>9366</v>
      </c>
      <c r="B154" s="128">
        <v>1</v>
      </c>
      <c r="C154" s="131"/>
      <c r="D154" s="21"/>
      <c r="E154" s="144"/>
      <c r="F154" s="145"/>
      <c r="G154" s="144"/>
    </row>
    <row r="155" spans="1:7" x14ac:dyDescent="0.25">
      <c r="A155" s="127" t="s">
        <v>9367</v>
      </c>
      <c r="B155" s="201">
        <v>1</v>
      </c>
      <c r="C155" s="131"/>
      <c r="D155" s="202"/>
      <c r="E155" s="144"/>
      <c r="F155" s="145"/>
      <c r="G155" s="144"/>
    </row>
    <row r="156" spans="1:7" x14ac:dyDescent="0.25">
      <c r="A156" s="127" t="s">
        <v>9367</v>
      </c>
      <c r="B156" s="201">
        <v>2</v>
      </c>
      <c r="C156" s="131"/>
      <c r="D156" s="202"/>
      <c r="E156" s="144"/>
      <c r="F156" s="145"/>
      <c r="G156" s="144"/>
    </row>
    <row r="157" spans="1:7" x14ac:dyDescent="0.25">
      <c r="A157" s="127" t="s">
        <v>9368</v>
      </c>
      <c r="B157" s="201">
        <v>1</v>
      </c>
      <c r="C157" s="131"/>
      <c r="D157" s="202"/>
      <c r="E157" s="144"/>
      <c r="F157" s="145"/>
      <c r="G157" s="144"/>
    </row>
    <row r="158" spans="1:7" x14ac:dyDescent="0.25">
      <c r="A158" s="127" t="s">
        <v>9368</v>
      </c>
      <c r="B158" s="201">
        <v>2</v>
      </c>
      <c r="C158" s="131"/>
      <c r="D158" s="202"/>
      <c r="E158" s="144"/>
      <c r="F158" s="145"/>
      <c r="G158" s="144"/>
    </row>
    <row r="159" spans="1:7" x14ac:dyDescent="0.25">
      <c r="A159" s="199"/>
      <c r="B159" s="201"/>
      <c r="C159" s="131"/>
      <c r="D159" s="202"/>
      <c r="E159" s="144"/>
      <c r="F159" s="145"/>
      <c r="G159" s="144"/>
    </row>
  </sheetData>
  <mergeCells count="1">
    <mergeCell ref="A1:G1"/>
  </mergeCells>
  <phoneticPr fontId="23" type="noConversion"/>
  <conditionalFormatting sqref="D4:G4">
    <cfRule type="duplicateValues" dxfId="4" priority="2"/>
  </conditionalFormatting>
  <conditionalFormatting sqref="D4">
    <cfRule type="duplicateValues" dxfId="3" priority="3"/>
  </conditionalFormatting>
  <dataValidations count="3">
    <dataValidation allowBlank="1" showDropDown="1" showInputMessage="1" showErrorMessage="1" sqref="C148:C152 C5:C102" xr:uid="{BA8AA1E2-7765-4EC1-99AC-35F2A8B7AB6B}"/>
    <dataValidation type="list" allowBlank="1" showInputMessage="1" showErrorMessage="1" sqref="D106 D109 D112 D115 D118 D121 D124 D127 D130 D133 D136 D139 D142 D145 D27:D103" xr:uid="{9A330B4E-253B-493F-B059-2302B4944F68}">
      <formula1>ddl_irrigationOperation</formula1>
    </dataValidation>
    <dataValidation type="list" allowBlank="1" showInputMessage="1" showErrorMessage="1" sqref="A154:A159" xr:uid="{300AFF23-89CF-4274-819F-BFD46DF66D79}">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A5:A153</xm:sqref>
        </x14:dataValidation>
        <x14:dataValidation type="list" allowBlank="1" showInputMessage="1" showErrorMessage="1" xr:uid="{B8E196A7-3E4D-4C18-946C-7CAB2AA72E43}">
          <x14:formula1>
            <xm:f>DropDown!$BB$3:$BB$15</xm:f>
          </x14:formula1>
          <xm:sqref>E5:E159</xm:sqref>
        </x14:dataValidation>
        <x14:dataValidation type="list" allowBlank="1" showInputMessage="1" showErrorMessage="1" xr:uid="{621CB7BE-8EB6-47B2-8C1C-509F09FCD8BB}">
          <x14:formula1>
            <xm:f>_xlfn.ANCHORARRAY(_xlfn.XLOOKUP($A5,ddlIrrigations!$A$2:$A$500,ddlIrrigations!$DQ$2:$DQ$500))</xm:f>
          </x14:formula1>
          <xm:sqref>B5:B159</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H10" sqref="H10"/>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198" t="s">
        <v>7530</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6400</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ColWidth="8.85546875"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98" t="s">
        <v>6592</v>
      </c>
      <c r="B1" s="198"/>
      <c r="C1" s="198"/>
      <c r="D1" s="198"/>
      <c r="E1" s="198"/>
      <c r="F1" s="198"/>
      <c r="G1" s="198"/>
      <c r="H1" s="198"/>
    </row>
    <row r="2" spans="1:40" ht="28.5" customHeight="1" x14ac:dyDescent="0.25">
      <c r="A2" s="30"/>
      <c r="B2" s="30"/>
    </row>
    <row r="3" spans="1:40" s="81" customFormat="1" ht="47.25" customHeight="1" x14ac:dyDescent="0.2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7529</v>
      </c>
    </row>
    <row r="5" spans="1:40" x14ac:dyDescent="0.2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296"/>
  <sheetViews>
    <sheetView zoomScaleNormal="100" workbookViewId="0">
      <pane ySplit="4" topLeftCell="A281" activePane="bottomLeft" state="frozen"/>
      <selection activeCell="G20" sqref="G20"/>
      <selection pane="bottomLeft" activeCell="B289" sqref="B289"/>
    </sheetView>
  </sheetViews>
  <sheetFormatPr defaultColWidth="8.85546875" defaultRowHeight="15" x14ac:dyDescent="0.25"/>
  <cols>
    <col min="1" max="1" width="13.7109375" customWidth="1"/>
    <col min="2" max="2" width="10.7109375" customWidth="1"/>
    <col min="3" max="3" width="29.42578125" customWidth="1"/>
    <col min="4" max="4" width="22.28515625" bestFit="1" customWidth="1"/>
    <col min="5" max="26" width="20.7109375" customWidth="1"/>
  </cols>
  <sheetData>
    <row r="1" spans="1:20" ht="150" customHeight="1" x14ac:dyDescent="0.25">
      <c r="A1" s="198" t="s">
        <v>6593</v>
      </c>
      <c r="B1" s="198"/>
      <c r="C1" s="198"/>
      <c r="D1" s="198"/>
      <c r="E1" s="198"/>
      <c r="F1" s="198"/>
      <c r="G1" s="198"/>
      <c r="H1" s="198"/>
    </row>
    <row r="2" spans="1:20" ht="28.5" customHeight="1" x14ac:dyDescent="0.25">
      <c r="A2" s="30"/>
      <c r="B2" s="30"/>
    </row>
    <row r="3" spans="1:20" s="16" customFormat="1" ht="32.25" customHeight="1" x14ac:dyDescent="0.25">
      <c r="A3" s="15" t="s">
        <v>1923</v>
      </c>
      <c r="B3" s="15" t="s">
        <v>1922</v>
      </c>
      <c r="C3" s="15" t="s">
        <v>6394</v>
      </c>
      <c r="D3" s="15" t="s">
        <v>6628</v>
      </c>
      <c r="E3" s="15" t="s">
        <v>6623</v>
      </c>
      <c r="F3" s="15" t="s">
        <v>3240</v>
      </c>
      <c r="G3" s="15" t="s">
        <v>1895</v>
      </c>
      <c r="H3" s="15"/>
      <c r="I3" s="15"/>
      <c r="K3" s="15"/>
      <c r="N3" s="15"/>
      <c r="R3" s="16" t="s">
        <v>1895</v>
      </c>
    </row>
    <row r="4" spans="1:20" ht="15" customHeight="1" x14ac:dyDescent="0.2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25">
      <c r="A5" s="127" t="s">
        <v>9234</v>
      </c>
      <c r="B5" s="128" cm="1">
        <f t="array" ref="B5">IF(ROW() &lt; ROW(INDEX(fertilizers[experiment_ID],ROWS(fertilizers[experiment_ID]))), COUNTIF(INDEX(fertilizers[experiment_ID],1):fertilizers[[#This Row],[experiment_ID]],fertilizers[[#This Row],[experiment_ID]]), "")</f>
        <v>1</v>
      </c>
      <c r="C5" s="127" t="s">
        <v>9237</v>
      </c>
      <c r="D5" s="127" t="s">
        <v>609</v>
      </c>
      <c r="E5" s="128">
        <v>1</v>
      </c>
      <c r="F5" s="106">
        <v>54</v>
      </c>
      <c r="G5" s="127"/>
    </row>
    <row r="6" spans="1:20" x14ac:dyDescent="0.25">
      <c r="A6" s="127" t="s">
        <v>9235</v>
      </c>
      <c r="B6" s="128" cm="1">
        <f t="array" ref="B6">IF(ROW() &lt; ROW(INDEX(fertilizers[experiment_ID],ROWS(fertilizers[experiment_ID]))), COUNTIF(INDEX(fertilizers[experiment_ID],1):fertilizers[[#This Row],[experiment_ID]],fertilizers[[#This Row],[experiment_ID]]), "")</f>
        <v>1</v>
      </c>
      <c r="C6" s="127" t="s">
        <v>9237</v>
      </c>
      <c r="D6" s="127" t="s">
        <v>609</v>
      </c>
      <c r="E6" s="128">
        <v>1</v>
      </c>
      <c r="F6" s="106">
        <v>54</v>
      </c>
      <c r="G6" s="127"/>
    </row>
    <row r="7" spans="1:20" x14ac:dyDescent="0.25">
      <c r="A7" s="127" t="s">
        <v>9234</v>
      </c>
      <c r="B7" s="128" cm="1">
        <f t="array" ref="B7">IF(ROW() &lt; ROW(INDEX(fertilizers[experiment_ID],ROWS(fertilizers[experiment_ID]))), COUNTIF(INDEX(fertilizers[experiment_ID],1):fertilizers[[#This Row],[experiment_ID]],fertilizers[[#This Row],[experiment_ID]]), "")</f>
        <v>2</v>
      </c>
      <c r="C7" s="127" t="s">
        <v>9238</v>
      </c>
      <c r="D7" s="127" t="s">
        <v>609</v>
      </c>
      <c r="E7" s="128">
        <v>4</v>
      </c>
      <c r="F7" s="106">
        <v>121</v>
      </c>
      <c r="G7" s="127"/>
    </row>
    <row r="8" spans="1:20" x14ac:dyDescent="0.25">
      <c r="A8" s="127" t="s">
        <v>9235</v>
      </c>
      <c r="B8" s="128" cm="1">
        <f t="array" ref="B8">IF(ROW() &lt; ROW(INDEX(fertilizers[experiment_ID],ROWS(fertilizers[experiment_ID]))), COUNTIF(INDEX(fertilizers[experiment_ID],1):fertilizers[[#This Row],[experiment_ID]],fertilizers[[#This Row],[experiment_ID]]), "")</f>
        <v>2</v>
      </c>
      <c r="C8" s="127" t="s">
        <v>9238</v>
      </c>
      <c r="D8" s="127" t="s">
        <v>609</v>
      </c>
      <c r="E8" s="128">
        <v>4</v>
      </c>
      <c r="F8" s="106">
        <v>121</v>
      </c>
      <c r="G8" s="127"/>
    </row>
    <row r="9" spans="1:20" x14ac:dyDescent="0.25">
      <c r="A9" s="127" t="s">
        <v>9234</v>
      </c>
      <c r="B9" s="128" cm="1">
        <f t="array" ref="B9">IF(ROW() &lt; ROW(INDEX(fertilizers[experiment_ID],ROWS(fertilizers[experiment_ID]))), COUNTIF(INDEX(fertilizers[experiment_ID],1):fertilizers[[#This Row],[experiment_ID]],fertilizers[[#This Row],[experiment_ID]]), "")</f>
        <v>3</v>
      </c>
      <c r="C9" s="127" t="s">
        <v>9239</v>
      </c>
      <c r="D9" s="127" t="s">
        <v>609</v>
      </c>
      <c r="E9" s="128">
        <v>4</v>
      </c>
      <c r="F9" s="106">
        <v>187</v>
      </c>
      <c r="G9" s="127"/>
    </row>
    <row r="10" spans="1:20" x14ac:dyDescent="0.25">
      <c r="A10" s="127" t="s">
        <v>9235</v>
      </c>
      <c r="B10" s="128" cm="1">
        <f t="array" ref="B10">IF(ROW() &lt; ROW(INDEX(fertilizers[experiment_ID],ROWS(fertilizers[experiment_ID]))), COUNTIF(INDEX(fertilizers[experiment_ID],1):fertilizers[[#This Row],[experiment_ID]],fertilizers[[#This Row],[experiment_ID]]), "")</f>
        <v>3</v>
      </c>
      <c r="C10" s="127" t="s">
        <v>9239</v>
      </c>
      <c r="D10" s="127" t="s">
        <v>609</v>
      </c>
      <c r="E10" s="128">
        <v>4</v>
      </c>
      <c r="F10" s="106">
        <v>187</v>
      </c>
      <c r="G10" s="127"/>
    </row>
    <row r="11" spans="1:20" x14ac:dyDescent="0.25">
      <c r="A11" s="127" t="s">
        <v>9234</v>
      </c>
      <c r="B11" s="128" cm="1">
        <f t="array" ref="B11">IF(ROW() &lt; ROW(INDEX(fertilizers[experiment_ID],ROWS(fertilizers[experiment_ID]))), COUNTIF(INDEX(fertilizers[experiment_ID],1):fertilizers[[#This Row],[experiment_ID]],fertilizers[[#This Row],[experiment_ID]]), "")</f>
        <v>4</v>
      </c>
      <c r="C11" s="127" t="s">
        <v>9240</v>
      </c>
      <c r="D11" s="127" t="s">
        <v>609</v>
      </c>
      <c r="E11" s="128">
        <v>4</v>
      </c>
      <c r="F11" s="106">
        <v>254</v>
      </c>
      <c r="G11" s="127"/>
    </row>
    <row r="12" spans="1:20" x14ac:dyDescent="0.25">
      <c r="A12" s="127" t="s">
        <v>9235</v>
      </c>
      <c r="B12" s="128" cm="1">
        <f t="array" ref="B12">IF(ROW() &lt; ROW(INDEX(fertilizers[experiment_ID],ROWS(fertilizers[experiment_ID]))), COUNTIF(INDEX(fertilizers[experiment_ID],1):fertilizers[[#This Row],[experiment_ID]],fertilizers[[#This Row],[experiment_ID]]), "")</f>
        <v>4</v>
      </c>
      <c r="C12" s="127" t="s">
        <v>9240</v>
      </c>
      <c r="D12" s="127" t="s">
        <v>609</v>
      </c>
      <c r="E12" s="128">
        <v>4</v>
      </c>
      <c r="F12" s="106">
        <v>254</v>
      </c>
      <c r="G12" s="127"/>
    </row>
    <row r="13" spans="1:20" x14ac:dyDescent="0.25">
      <c r="A13" s="127" t="s">
        <v>9234</v>
      </c>
      <c r="B13" s="128" cm="1">
        <f t="array" ref="B13">IF(ROW() &lt; ROW(INDEX(fertilizers[experiment_ID],ROWS(fertilizers[experiment_ID]))), COUNTIF(INDEX(fertilizers[experiment_ID],1):fertilizers[[#This Row],[experiment_ID]],fertilizers[[#This Row],[experiment_ID]]), "")</f>
        <v>5</v>
      </c>
      <c r="C13" s="127" t="s">
        <v>9241</v>
      </c>
      <c r="D13" s="127" t="s">
        <v>609</v>
      </c>
      <c r="E13" s="128">
        <v>4</v>
      </c>
      <c r="F13" s="106">
        <v>321</v>
      </c>
      <c r="G13" s="127"/>
    </row>
    <row r="14" spans="1:20" x14ac:dyDescent="0.25">
      <c r="A14" s="127" t="s">
        <v>9235</v>
      </c>
      <c r="B14" s="128" cm="1">
        <f t="array" ref="B14">IF(ROW() &lt; ROW(INDEX(fertilizers[experiment_ID],ROWS(fertilizers[experiment_ID]))), COUNTIF(INDEX(fertilizers[experiment_ID],1):fertilizers[[#This Row],[experiment_ID]],fertilizers[[#This Row],[experiment_ID]]), "")</f>
        <v>5</v>
      </c>
      <c r="C14" s="127" t="s">
        <v>9241</v>
      </c>
      <c r="D14" s="127" t="s">
        <v>609</v>
      </c>
      <c r="E14" s="128">
        <v>4</v>
      </c>
      <c r="F14" s="106">
        <v>321</v>
      </c>
      <c r="G14" s="127"/>
    </row>
    <row r="15" spans="1:20" x14ac:dyDescent="0.25">
      <c r="A15" s="127" t="s">
        <v>9247</v>
      </c>
      <c r="B15" s="128" cm="1">
        <f t="array" ref="B15">IF(ROW() &lt; ROW(INDEX(fertilizers[experiment_ID],ROWS(fertilizers[experiment_ID]))), COUNTIF(INDEX(fertilizers[experiment_ID],1):fertilizers[[#This Row],[experiment_ID]],fertilizers[[#This Row],[experiment_ID]]), "")</f>
        <v>1</v>
      </c>
      <c r="C15" s="127"/>
      <c r="D15" s="127" t="s">
        <v>609</v>
      </c>
      <c r="E15" s="128"/>
      <c r="F15" s="106">
        <v>315</v>
      </c>
      <c r="G15" s="127" t="s">
        <v>8617</v>
      </c>
    </row>
    <row r="16" spans="1:20" x14ac:dyDescent="0.25">
      <c r="A16" s="127" t="s">
        <v>9248</v>
      </c>
      <c r="B16" s="128" cm="1">
        <f t="array" ref="B16">IF(ROW() &lt; ROW(INDEX(fertilizers[experiment_ID],ROWS(fertilizers[experiment_ID]))), COUNTIF(INDEX(fertilizers[experiment_ID],1):fertilizers[[#This Row],[experiment_ID]],fertilizers[[#This Row],[experiment_ID]]), "")</f>
        <v>1</v>
      </c>
      <c r="C16" s="127"/>
      <c r="D16" s="127" t="s">
        <v>609</v>
      </c>
      <c r="E16" s="128"/>
      <c r="F16" s="106">
        <v>290</v>
      </c>
      <c r="G16" s="127" t="s">
        <v>8617</v>
      </c>
    </row>
    <row r="17" spans="1:7" x14ac:dyDescent="0.25">
      <c r="A17" s="127" t="s">
        <v>9254</v>
      </c>
      <c r="B17" s="128" cm="1">
        <f t="array" ref="B17">IF(ROW() &lt; ROW(INDEX(fertilizers[experiment_ID],ROWS(fertilizers[experiment_ID]))), COUNTIF(INDEX(fertilizers[experiment_ID],1):fertilizers[[#This Row],[experiment_ID]],fertilizers[[#This Row],[experiment_ID]]), "")</f>
        <v>1</v>
      </c>
      <c r="C17" s="127"/>
      <c r="D17" s="127" t="s">
        <v>609</v>
      </c>
      <c r="E17" s="128">
        <v>2</v>
      </c>
      <c r="F17" s="106">
        <v>750</v>
      </c>
      <c r="G17" s="127" t="s">
        <v>8642</v>
      </c>
    </row>
    <row r="18" spans="1:7" x14ac:dyDescent="0.25">
      <c r="A18" s="127" t="s">
        <v>9255</v>
      </c>
      <c r="B18" s="128" cm="1">
        <f t="array" ref="B18">IF(ROW() &lt; ROW(INDEX(fertilizers[experiment_ID],ROWS(fertilizers[experiment_ID]))), COUNTIF(INDEX(fertilizers[experiment_ID],1):fertilizers[[#This Row],[experiment_ID]],fertilizers[[#This Row],[experiment_ID]]), "")</f>
        <v>1</v>
      </c>
      <c r="C18" s="127"/>
      <c r="D18" s="127" t="s">
        <v>609</v>
      </c>
      <c r="E18" s="128">
        <v>2</v>
      </c>
      <c r="F18" s="106">
        <v>750</v>
      </c>
      <c r="G18" s="127" t="s">
        <v>8642</v>
      </c>
    </row>
    <row r="19" spans="1:7" x14ac:dyDescent="0.25">
      <c r="A19" s="127" t="s">
        <v>9257</v>
      </c>
      <c r="B19" s="128" cm="1">
        <f t="array" ref="B19">IF(ROW() &lt; ROW(INDEX(fertilizers[experiment_ID],ROWS(fertilizers[experiment_ID]))), COUNTIF(INDEX(fertilizers[experiment_ID],1):fertilizers[[#This Row],[experiment_ID]],fertilizers[[#This Row],[experiment_ID]]), "")</f>
        <v>1</v>
      </c>
      <c r="C19" s="127"/>
      <c r="D19" s="127" t="s">
        <v>609</v>
      </c>
      <c r="E19" s="128">
        <v>2</v>
      </c>
      <c r="F19" s="106">
        <v>750</v>
      </c>
      <c r="G19" s="127" t="s">
        <v>8642</v>
      </c>
    </row>
    <row r="20" spans="1:7" x14ac:dyDescent="0.25">
      <c r="A20" s="127" t="s">
        <v>9279</v>
      </c>
      <c r="B20" s="128" cm="1">
        <f t="array" ref="B20">IF(ROW() &lt; ROW(INDEX(fertilizers[experiment_ID],ROWS(fertilizers[experiment_ID]))), COUNTIF(INDEX(fertilizers[experiment_ID],1):fertilizers[[#This Row],[experiment_ID]],fertilizers[[#This Row],[experiment_ID]]), "")</f>
        <v>1</v>
      </c>
      <c r="C20" s="127" t="s">
        <v>9324</v>
      </c>
      <c r="D20" s="127" t="s">
        <v>609</v>
      </c>
      <c r="E20" s="128">
        <v>2</v>
      </c>
      <c r="F20" s="106">
        <v>200</v>
      </c>
      <c r="G20" s="127"/>
    </row>
    <row r="21" spans="1:7" x14ac:dyDescent="0.25">
      <c r="A21" s="127" t="s">
        <v>9279</v>
      </c>
      <c r="B21" s="128" cm="1">
        <f t="array" ref="B21">IF(ROW() &lt; ROW(INDEX(fertilizers[experiment_ID],ROWS(fertilizers[experiment_ID]))), COUNTIF(INDEX(fertilizers[experiment_ID],1):fertilizers[[#This Row],[experiment_ID]],fertilizers[[#This Row],[experiment_ID]]), "")</f>
        <v>2</v>
      </c>
      <c r="C21" s="127" t="s">
        <v>9318</v>
      </c>
      <c r="D21" s="127" t="s">
        <v>609</v>
      </c>
      <c r="E21" s="128">
        <v>3</v>
      </c>
      <c r="F21" s="106">
        <v>250</v>
      </c>
      <c r="G21" s="127"/>
    </row>
    <row r="22" spans="1:7" x14ac:dyDescent="0.25">
      <c r="A22" s="127" t="s">
        <v>9279</v>
      </c>
      <c r="B22" s="128" cm="1">
        <f t="array" ref="B22">IF(ROW() &lt; ROW(INDEX(fertilizers[experiment_ID],ROWS(fertilizers[experiment_ID]))), COUNTIF(INDEX(fertilizers[experiment_ID],1):fertilizers[[#This Row],[experiment_ID]],fertilizers[[#This Row],[experiment_ID]]), "")</f>
        <v>3</v>
      </c>
      <c r="C22" s="127" t="s">
        <v>9319</v>
      </c>
      <c r="D22" s="127" t="s">
        <v>609</v>
      </c>
      <c r="E22" s="128">
        <v>3</v>
      </c>
      <c r="F22" s="106">
        <v>300</v>
      </c>
      <c r="G22" s="127"/>
    </row>
    <row r="23" spans="1:7" x14ac:dyDescent="0.25">
      <c r="A23" s="127" t="s">
        <v>9279</v>
      </c>
      <c r="B23" s="128" cm="1">
        <f t="array" ref="B23">IF(ROW() &lt; ROW(INDEX(fertilizers[experiment_ID],ROWS(fertilizers[experiment_ID]))), COUNTIF(INDEX(fertilizers[experiment_ID],1):fertilizers[[#This Row],[experiment_ID]],fertilizers[[#This Row],[experiment_ID]]), "")</f>
        <v>4</v>
      </c>
      <c r="C23" s="127" t="s">
        <v>9320</v>
      </c>
      <c r="D23" s="127" t="s">
        <v>609</v>
      </c>
      <c r="E23" s="128">
        <v>3</v>
      </c>
      <c r="F23" s="106">
        <v>350</v>
      </c>
      <c r="G23" s="127"/>
    </row>
    <row r="24" spans="1:7" x14ac:dyDescent="0.25">
      <c r="A24" s="127" t="s">
        <v>9280</v>
      </c>
      <c r="B24" s="128" cm="1">
        <f t="array" ref="B24">IF(ROW() &lt; ROW(INDEX(fertilizers[experiment_ID],ROWS(fertilizers[experiment_ID]))), COUNTIF(INDEX(fertilizers[experiment_ID],1):fertilizers[[#This Row],[experiment_ID]],fertilizers[[#This Row],[experiment_ID]]), "")</f>
        <v>1</v>
      </c>
      <c r="C24" s="127" t="s">
        <v>9324</v>
      </c>
      <c r="D24" s="127" t="s">
        <v>609</v>
      </c>
      <c r="E24" s="128">
        <v>2</v>
      </c>
      <c r="F24" s="106">
        <v>200</v>
      </c>
      <c r="G24" s="127"/>
    </row>
    <row r="25" spans="1:7" x14ac:dyDescent="0.25">
      <c r="A25" s="127" t="s">
        <v>9280</v>
      </c>
      <c r="B25" s="128" cm="1">
        <f t="array" ref="B25">IF(ROW() &lt; ROW(INDEX(fertilizers[experiment_ID],ROWS(fertilizers[experiment_ID]))), COUNTIF(INDEX(fertilizers[experiment_ID],1):fertilizers[[#This Row],[experiment_ID]],fertilizers[[#This Row],[experiment_ID]]), "")</f>
        <v>2</v>
      </c>
      <c r="C25" s="127" t="s">
        <v>9318</v>
      </c>
      <c r="D25" s="127" t="s">
        <v>609</v>
      </c>
      <c r="E25" s="128">
        <v>3</v>
      </c>
      <c r="F25" s="106">
        <v>250</v>
      </c>
      <c r="G25" s="127"/>
    </row>
    <row r="26" spans="1:7" x14ac:dyDescent="0.25">
      <c r="A26" s="127" t="s">
        <v>9280</v>
      </c>
      <c r="B26" s="128" cm="1">
        <f t="array" ref="B26">IF(ROW() &lt; ROW(INDEX(fertilizers[experiment_ID],ROWS(fertilizers[experiment_ID]))), COUNTIF(INDEX(fertilizers[experiment_ID],1):fertilizers[[#This Row],[experiment_ID]],fertilizers[[#This Row],[experiment_ID]]), "")</f>
        <v>3</v>
      </c>
      <c r="C26" s="127" t="s">
        <v>9319</v>
      </c>
      <c r="D26" s="127" t="s">
        <v>609</v>
      </c>
      <c r="E26" s="128">
        <v>3</v>
      </c>
      <c r="F26" s="106">
        <v>300</v>
      </c>
      <c r="G26" s="127"/>
    </row>
    <row r="27" spans="1:7" x14ac:dyDescent="0.25">
      <c r="A27" s="127" t="s">
        <v>9280</v>
      </c>
      <c r="B27" s="128" cm="1">
        <f t="array" ref="B27">IF(ROW() &lt; ROW(INDEX(fertilizers[experiment_ID],ROWS(fertilizers[experiment_ID]))), COUNTIF(INDEX(fertilizers[experiment_ID],1):fertilizers[[#This Row],[experiment_ID]],fertilizers[[#This Row],[experiment_ID]]), "")</f>
        <v>4</v>
      </c>
      <c r="C27" s="127" t="s">
        <v>9320</v>
      </c>
      <c r="D27" s="127" t="s">
        <v>609</v>
      </c>
      <c r="E27" s="128">
        <v>3</v>
      </c>
      <c r="F27" s="106">
        <v>350</v>
      </c>
      <c r="G27" s="127"/>
    </row>
    <row r="28" spans="1:7" x14ac:dyDescent="0.25">
      <c r="A28" s="127" t="s">
        <v>9281</v>
      </c>
      <c r="B28" s="128" cm="1">
        <f t="array" ref="B28">IF(ROW() &lt; ROW(INDEX(fertilizers[experiment_ID],ROWS(fertilizers[experiment_ID]))), COUNTIF(INDEX(fertilizers[experiment_ID],1):fertilizers[[#This Row],[experiment_ID]],fertilizers[[#This Row],[experiment_ID]]), "")</f>
        <v>1</v>
      </c>
      <c r="C28" s="127" t="s">
        <v>9324</v>
      </c>
      <c r="D28" s="127" t="s">
        <v>609</v>
      </c>
      <c r="E28" s="128">
        <v>2</v>
      </c>
      <c r="F28" s="106">
        <v>200</v>
      </c>
      <c r="G28" s="127"/>
    </row>
    <row r="29" spans="1:7" x14ac:dyDescent="0.25">
      <c r="A29" s="127" t="s">
        <v>9281</v>
      </c>
      <c r="B29" s="128" cm="1">
        <f t="array" ref="B29">IF(ROW() &lt; ROW(INDEX(fertilizers[experiment_ID],ROWS(fertilizers[experiment_ID]))), COUNTIF(INDEX(fertilizers[experiment_ID],1):fertilizers[[#This Row],[experiment_ID]],fertilizers[[#This Row],[experiment_ID]]), "")</f>
        <v>2</v>
      </c>
      <c r="C29" s="127" t="s">
        <v>9318</v>
      </c>
      <c r="D29" s="127" t="s">
        <v>609</v>
      </c>
      <c r="E29" s="128">
        <v>3</v>
      </c>
      <c r="F29" s="106">
        <v>250</v>
      </c>
      <c r="G29" s="127"/>
    </row>
    <row r="30" spans="1:7" x14ac:dyDescent="0.25">
      <c r="A30" s="127" t="s">
        <v>9281</v>
      </c>
      <c r="B30" s="128" cm="1">
        <f t="array" ref="B30">IF(ROW() &lt; ROW(INDEX(fertilizers[experiment_ID],ROWS(fertilizers[experiment_ID]))), COUNTIF(INDEX(fertilizers[experiment_ID],1):fertilizers[[#This Row],[experiment_ID]],fertilizers[[#This Row],[experiment_ID]]), "")</f>
        <v>3</v>
      </c>
      <c r="C30" s="127" t="s">
        <v>9319</v>
      </c>
      <c r="D30" s="127" t="s">
        <v>609</v>
      </c>
      <c r="E30" s="128">
        <v>3</v>
      </c>
      <c r="F30" s="106">
        <v>300</v>
      </c>
      <c r="G30" s="127"/>
    </row>
    <row r="31" spans="1:7" x14ac:dyDescent="0.25">
      <c r="A31" s="127" t="s">
        <v>9281</v>
      </c>
      <c r="B31" s="128" cm="1">
        <f t="array" ref="B31">IF(ROW() &lt; ROW(INDEX(fertilizers[experiment_ID],ROWS(fertilizers[experiment_ID]))), COUNTIF(INDEX(fertilizers[experiment_ID],1):fertilizers[[#This Row],[experiment_ID]],fertilizers[[#This Row],[experiment_ID]]), "")</f>
        <v>4</v>
      </c>
      <c r="C31" s="127" t="s">
        <v>9320</v>
      </c>
      <c r="D31" s="127" t="s">
        <v>609</v>
      </c>
      <c r="E31" s="128">
        <v>3</v>
      </c>
      <c r="F31" s="106">
        <v>350</v>
      </c>
      <c r="G31" s="127"/>
    </row>
    <row r="32" spans="1:7" x14ac:dyDescent="0.25">
      <c r="A32" s="127" t="s">
        <v>9282</v>
      </c>
      <c r="B32" s="128" cm="1">
        <f t="array" ref="B32">IF(ROW() &lt; ROW(INDEX(fertilizers[experiment_ID],ROWS(fertilizers[experiment_ID]))), COUNTIF(INDEX(fertilizers[experiment_ID],1):fertilizers[[#This Row],[experiment_ID]],fertilizers[[#This Row],[experiment_ID]]), "")</f>
        <v>1</v>
      </c>
      <c r="C32" s="127" t="s">
        <v>9324</v>
      </c>
      <c r="D32" s="127" t="s">
        <v>609</v>
      </c>
      <c r="E32" s="128">
        <v>2</v>
      </c>
      <c r="F32" s="106">
        <v>200</v>
      </c>
      <c r="G32" s="127"/>
    </row>
    <row r="33" spans="1:7" x14ac:dyDescent="0.25">
      <c r="A33" s="127" t="s">
        <v>9282</v>
      </c>
      <c r="B33" s="128" cm="1">
        <f t="array" ref="B33">IF(ROW() &lt; ROW(INDEX(fertilizers[experiment_ID],ROWS(fertilizers[experiment_ID]))), COUNTIF(INDEX(fertilizers[experiment_ID],1):fertilizers[[#This Row],[experiment_ID]],fertilizers[[#This Row],[experiment_ID]]), "")</f>
        <v>2</v>
      </c>
      <c r="C33" s="127" t="s">
        <v>9318</v>
      </c>
      <c r="D33" s="127" t="s">
        <v>609</v>
      </c>
      <c r="E33" s="128">
        <v>3</v>
      </c>
      <c r="F33" s="106">
        <v>250</v>
      </c>
      <c r="G33" s="127"/>
    </row>
    <row r="34" spans="1:7" x14ac:dyDescent="0.25">
      <c r="A34" s="127" t="s">
        <v>9282</v>
      </c>
      <c r="B34" s="128" cm="1">
        <f t="array" ref="B34">IF(ROW() &lt; ROW(INDEX(fertilizers[experiment_ID],ROWS(fertilizers[experiment_ID]))), COUNTIF(INDEX(fertilizers[experiment_ID],1):fertilizers[[#This Row],[experiment_ID]],fertilizers[[#This Row],[experiment_ID]]), "")</f>
        <v>3</v>
      </c>
      <c r="C34" s="127" t="s">
        <v>9319</v>
      </c>
      <c r="D34" s="127" t="s">
        <v>609</v>
      </c>
      <c r="E34" s="128">
        <v>3</v>
      </c>
      <c r="F34" s="106">
        <v>300</v>
      </c>
      <c r="G34" s="127"/>
    </row>
    <row r="35" spans="1:7" x14ac:dyDescent="0.25">
      <c r="A35" s="127" t="s">
        <v>9282</v>
      </c>
      <c r="B35" s="128" cm="1">
        <f t="array" ref="B35">IF(ROW() &lt; ROW(INDEX(fertilizers[experiment_ID],ROWS(fertilizers[experiment_ID]))), COUNTIF(INDEX(fertilizers[experiment_ID],1):fertilizers[[#This Row],[experiment_ID]],fertilizers[[#This Row],[experiment_ID]]), "")</f>
        <v>4</v>
      </c>
      <c r="C35" s="127" t="s">
        <v>9320</v>
      </c>
      <c r="D35" s="127" t="s">
        <v>609</v>
      </c>
      <c r="E35" s="128">
        <v>3</v>
      </c>
      <c r="F35" s="106">
        <v>350</v>
      </c>
      <c r="G35" s="127"/>
    </row>
    <row r="36" spans="1:7" x14ac:dyDescent="0.25">
      <c r="A36" s="127" t="s">
        <v>9283</v>
      </c>
      <c r="B36" s="128" cm="1">
        <f t="array" ref="B36">IF(ROW() &lt; ROW(INDEX(fertilizers[experiment_ID],ROWS(fertilizers[experiment_ID]))), COUNTIF(INDEX(fertilizers[experiment_ID],1):fertilizers[[#This Row],[experiment_ID]],fertilizers[[#This Row],[experiment_ID]]), "")</f>
        <v>1</v>
      </c>
      <c r="C36" s="127" t="s">
        <v>9324</v>
      </c>
      <c r="D36" s="127" t="s">
        <v>609</v>
      </c>
      <c r="E36" s="128">
        <v>2</v>
      </c>
      <c r="F36" s="106">
        <v>200</v>
      </c>
      <c r="G36" s="127"/>
    </row>
    <row r="37" spans="1:7" x14ac:dyDescent="0.25">
      <c r="A37" s="127" t="s">
        <v>9283</v>
      </c>
      <c r="B37" s="128" cm="1">
        <f t="array" ref="B37">IF(ROW() &lt; ROW(INDEX(fertilizers[experiment_ID],ROWS(fertilizers[experiment_ID]))), COUNTIF(INDEX(fertilizers[experiment_ID],1):fertilizers[[#This Row],[experiment_ID]],fertilizers[[#This Row],[experiment_ID]]), "")</f>
        <v>2</v>
      </c>
      <c r="C37" s="127" t="s">
        <v>9318</v>
      </c>
      <c r="D37" s="127" t="s">
        <v>609</v>
      </c>
      <c r="E37" s="128">
        <v>3</v>
      </c>
      <c r="F37" s="106">
        <v>250</v>
      </c>
      <c r="G37" s="127"/>
    </row>
    <row r="38" spans="1:7" x14ac:dyDescent="0.25">
      <c r="A38" s="127" t="s">
        <v>9283</v>
      </c>
      <c r="B38" s="128" cm="1">
        <f t="array" ref="B38">IF(ROW() &lt; ROW(INDEX(fertilizers[experiment_ID],ROWS(fertilizers[experiment_ID]))), COUNTIF(INDEX(fertilizers[experiment_ID],1):fertilizers[[#This Row],[experiment_ID]],fertilizers[[#This Row],[experiment_ID]]), "")</f>
        <v>3</v>
      </c>
      <c r="C38" s="127" t="s">
        <v>9319</v>
      </c>
      <c r="D38" s="127" t="s">
        <v>609</v>
      </c>
      <c r="E38" s="128">
        <v>3</v>
      </c>
      <c r="F38" s="106">
        <v>300</v>
      </c>
      <c r="G38" s="127"/>
    </row>
    <row r="39" spans="1:7" x14ac:dyDescent="0.25">
      <c r="A39" s="127" t="s">
        <v>9283</v>
      </c>
      <c r="B39" s="128" cm="1">
        <f t="array" ref="B39">IF(ROW() &lt; ROW(INDEX(fertilizers[experiment_ID],ROWS(fertilizers[experiment_ID]))), COUNTIF(INDEX(fertilizers[experiment_ID],1):fertilizers[[#This Row],[experiment_ID]],fertilizers[[#This Row],[experiment_ID]]), "")</f>
        <v>4</v>
      </c>
      <c r="C39" s="127" t="s">
        <v>9320</v>
      </c>
      <c r="D39" s="127" t="s">
        <v>609</v>
      </c>
      <c r="E39" s="128">
        <v>3</v>
      </c>
      <c r="F39" s="106">
        <v>350</v>
      </c>
      <c r="G39" s="127"/>
    </row>
    <row r="40" spans="1:7" x14ac:dyDescent="0.25">
      <c r="A40" s="127" t="s">
        <v>9284</v>
      </c>
      <c r="B40" s="128" cm="1">
        <f t="array" ref="B40">IF(ROW() &lt; ROW(INDEX(fertilizers[experiment_ID],ROWS(fertilizers[experiment_ID]))), COUNTIF(INDEX(fertilizers[experiment_ID],1):fertilizers[[#This Row],[experiment_ID]],fertilizers[[#This Row],[experiment_ID]]), "")</f>
        <v>1</v>
      </c>
      <c r="C40" s="127" t="s">
        <v>9324</v>
      </c>
      <c r="D40" s="127" t="s">
        <v>609</v>
      </c>
      <c r="E40" s="128">
        <v>2</v>
      </c>
      <c r="F40" s="106">
        <v>200</v>
      </c>
      <c r="G40" s="127"/>
    </row>
    <row r="41" spans="1:7" x14ac:dyDescent="0.25">
      <c r="A41" s="127" t="s">
        <v>9284</v>
      </c>
      <c r="B41" s="128" cm="1">
        <f t="array" ref="B41">IF(ROW() &lt; ROW(INDEX(fertilizers[experiment_ID],ROWS(fertilizers[experiment_ID]))), COUNTIF(INDEX(fertilizers[experiment_ID],1):fertilizers[[#This Row],[experiment_ID]],fertilizers[[#This Row],[experiment_ID]]), "")</f>
        <v>2</v>
      </c>
      <c r="C41" s="127" t="s">
        <v>9318</v>
      </c>
      <c r="D41" s="127" t="s">
        <v>609</v>
      </c>
      <c r="E41" s="128">
        <v>3</v>
      </c>
      <c r="F41" s="106">
        <v>250</v>
      </c>
      <c r="G41" s="127"/>
    </row>
    <row r="42" spans="1:7" x14ac:dyDescent="0.25">
      <c r="A42" s="127" t="s">
        <v>9284</v>
      </c>
      <c r="B42" s="128" cm="1">
        <f t="array" ref="B42">IF(ROW() &lt; ROW(INDEX(fertilizers[experiment_ID],ROWS(fertilizers[experiment_ID]))), COUNTIF(INDEX(fertilizers[experiment_ID],1):fertilizers[[#This Row],[experiment_ID]],fertilizers[[#This Row],[experiment_ID]]), "")</f>
        <v>3</v>
      </c>
      <c r="C42" s="127" t="s">
        <v>9319</v>
      </c>
      <c r="D42" s="127" t="s">
        <v>609</v>
      </c>
      <c r="E42" s="128">
        <v>3</v>
      </c>
      <c r="F42" s="106">
        <v>300</v>
      </c>
      <c r="G42" s="127"/>
    </row>
    <row r="43" spans="1:7" x14ac:dyDescent="0.25">
      <c r="A43" s="127" t="s">
        <v>9284</v>
      </c>
      <c r="B43" s="128" cm="1">
        <f t="array" ref="B43">IF(ROW() &lt; ROW(INDEX(fertilizers[experiment_ID],ROWS(fertilizers[experiment_ID]))), COUNTIF(INDEX(fertilizers[experiment_ID],1):fertilizers[[#This Row],[experiment_ID]],fertilizers[[#This Row],[experiment_ID]]), "")</f>
        <v>4</v>
      </c>
      <c r="C43" s="127" t="s">
        <v>9320</v>
      </c>
      <c r="D43" s="127" t="s">
        <v>609</v>
      </c>
      <c r="E43" s="128">
        <v>3</v>
      </c>
      <c r="F43" s="106">
        <v>350</v>
      </c>
      <c r="G43" s="127"/>
    </row>
    <row r="44" spans="1:7" x14ac:dyDescent="0.25">
      <c r="A44" s="127" t="s">
        <v>9285</v>
      </c>
      <c r="B44" s="128" cm="1">
        <f t="array" ref="B44">IF(ROW() &lt; ROW(INDEX(fertilizers[experiment_ID],ROWS(fertilizers[experiment_ID]))), COUNTIF(INDEX(fertilizers[experiment_ID],1):fertilizers[[#This Row],[experiment_ID]],fertilizers[[#This Row],[experiment_ID]]), "")</f>
        <v>1</v>
      </c>
      <c r="C44" s="127" t="s">
        <v>9324</v>
      </c>
      <c r="D44" s="127" t="s">
        <v>609</v>
      </c>
      <c r="E44" s="128">
        <v>2</v>
      </c>
      <c r="F44" s="106">
        <v>200</v>
      </c>
      <c r="G44" s="127"/>
    </row>
    <row r="45" spans="1:7" x14ac:dyDescent="0.25">
      <c r="A45" s="127" t="s">
        <v>9285</v>
      </c>
      <c r="B45" s="128" cm="1">
        <f t="array" ref="B45">IF(ROW() &lt; ROW(INDEX(fertilizers[experiment_ID],ROWS(fertilizers[experiment_ID]))), COUNTIF(INDEX(fertilizers[experiment_ID],1):fertilizers[[#This Row],[experiment_ID]],fertilizers[[#This Row],[experiment_ID]]), "")</f>
        <v>2</v>
      </c>
      <c r="C45" s="127" t="s">
        <v>9318</v>
      </c>
      <c r="D45" s="127" t="s">
        <v>609</v>
      </c>
      <c r="E45" s="128">
        <v>3</v>
      </c>
      <c r="F45" s="106">
        <v>250</v>
      </c>
      <c r="G45" s="127"/>
    </row>
    <row r="46" spans="1:7" x14ac:dyDescent="0.25">
      <c r="A46" s="127" t="s">
        <v>9285</v>
      </c>
      <c r="B46" s="128" cm="1">
        <f t="array" ref="B46">IF(ROW() &lt; ROW(INDEX(fertilizers[experiment_ID],ROWS(fertilizers[experiment_ID]))), COUNTIF(INDEX(fertilizers[experiment_ID],1):fertilizers[[#This Row],[experiment_ID]],fertilizers[[#This Row],[experiment_ID]]), "")</f>
        <v>3</v>
      </c>
      <c r="C46" s="127" t="s">
        <v>9319</v>
      </c>
      <c r="D46" s="127" t="s">
        <v>609</v>
      </c>
      <c r="E46" s="128">
        <v>3</v>
      </c>
      <c r="F46" s="106">
        <v>300</v>
      </c>
      <c r="G46" s="127"/>
    </row>
    <row r="47" spans="1:7" x14ac:dyDescent="0.25">
      <c r="A47" s="127" t="s">
        <v>9285</v>
      </c>
      <c r="B47" s="128" cm="1">
        <f t="array" ref="B47">IF(ROW() &lt; ROW(INDEX(fertilizers[experiment_ID],ROWS(fertilizers[experiment_ID]))), COUNTIF(INDEX(fertilizers[experiment_ID],1):fertilizers[[#This Row],[experiment_ID]],fertilizers[[#This Row],[experiment_ID]]), "")</f>
        <v>4</v>
      </c>
      <c r="C47" s="127" t="s">
        <v>9320</v>
      </c>
      <c r="D47" s="127" t="s">
        <v>609</v>
      </c>
      <c r="E47" s="128">
        <v>3</v>
      </c>
      <c r="F47" s="106">
        <v>350</v>
      </c>
      <c r="G47" s="127"/>
    </row>
    <row r="48" spans="1:7" x14ac:dyDescent="0.25">
      <c r="A48" s="127" t="s">
        <v>9286</v>
      </c>
      <c r="B48" s="128" cm="1">
        <f t="array" ref="B48">IF(ROW() &lt; ROW(INDEX(fertilizers[experiment_ID],ROWS(fertilizers[experiment_ID]))), COUNTIF(INDEX(fertilizers[experiment_ID],1):fertilizers[[#This Row],[experiment_ID]],fertilizers[[#This Row],[experiment_ID]]), "")</f>
        <v>1</v>
      </c>
      <c r="C48" s="127" t="s">
        <v>9324</v>
      </c>
      <c r="D48" s="127" t="s">
        <v>609</v>
      </c>
      <c r="E48" s="128">
        <v>2</v>
      </c>
      <c r="F48" s="106">
        <v>200</v>
      </c>
      <c r="G48" s="127"/>
    </row>
    <row r="49" spans="1:7" x14ac:dyDescent="0.25">
      <c r="A49" s="127" t="s">
        <v>9286</v>
      </c>
      <c r="B49" s="128" cm="1">
        <f t="array" ref="B49">IF(ROW() &lt; ROW(INDEX(fertilizers[experiment_ID],ROWS(fertilizers[experiment_ID]))), COUNTIF(INDEX(fertilizers[experiment_ID],1):fertilizers[[#This Row],[experiment_ID]],fertilizers[[#This Row],[experiment_ID]]), "")</f>
        <v>2</v>
      </c>
      <c r="C49" s="127" t="s">
        <v>9318</v>
      </c>
      <c r="D49" s="127" t="s">
        <v>609</v>
      </c>
      <c r="E49" s="128">
        <v>3</v>
      </c>
      <c r="F49" s="106">
        <v>250</v>
      </c>
      <c r="G49" s="127"/>
    </row>
    <row r="50" spans="1:7" x14ac:dyDescent="0.25">
      <c r="A50" s="127" t="s">
        <v>9286</v>
      </c>
      <c r="B50" s="128" cm="1">
        <f t="array" ref="B50">IF(ROW() &lt; ROW(INDEX(fertilizers[experiment_ID],ROWS(fertilizers[experiment_ID]))), COUNTIF(INDEX(fertilizers[experiment_ID],1):fertilizers[[#This Row],[experiment_ID]],fertilizers[[#This Row],[experiment_ID]]), "")</f>
        <v>3</v>
      </c>
      <c r="C50" s="127" t="s">
        <v>9319</v>
      </c>
      <c r="D50" s="127" t="s">
        <v>609</v>
      </c>
      <c r="E50" s="128">
        <v>3</v>
      </c>
      <c r="F50" s="106">
        <v>300</v>
      </c>
      <c r="G50" s="127"/>
    </row>
    <row r="51" spans="1:7" x14ac:dyDescent="0.25">
      <c r="A51" s="127" t="s">
        <v>9286</v>
      </c>
      <c r="B51" s="128" cm="1">
        <f t="array" ref="B51">IF(ROW() &lt; ROW(INDEX(fertilizers[experiment_ID],ROWS(fertilizers[experiment_ID]))), COUNTIF(INDEX(fertilizers[experiment_ID],1):fertilizers[[#This Row],[experiment_ID]],fertilizers[[#This Row],[experiment_ID]]), "")</f>
        <v>4</v>
      </c>
      <c r="C51" s="127" t="s">
        <v>9320</v>
      </c>
      <c r="D51" s="127" t="s">
        <v>609</v>
      </c>
      <c r="E51" s="128">
        <v>3</v>
      </c>
      <c r="F51" s="106">
        <v>350</v>
      </c>
      <c r="G51" s="127"/>
    </row>
    <row r="52" spans="1:7" x14ac:dyDescent="0.25">
      <c r="A52" s="127" t="s">
        <v>9287</v>
      </c>
      <c r="B52" s="128" cm="1">
        <f t="array" ref="B52">IF(ROW() &lt; ROW(INDEX(fertilizers[experiment_ID],ROWS(fertilizers[experiment_ID]))), COUNTIF(INDEX(fertilizers[experiment_ID],1):fertilizers[[#This Row],[experiment_ID]],fertilizers[[#This Row],[experiment_ID]]), "")</f>
        <v>1</v>
      </c>
      <c r="C52" s="127" t="s">
        <v>9324</v>
      </c>
      <c r="D52" s="127" t="s">
        <v>609</v>
      </c>
      <c r="E52" s="128">
        <v>2</v>
      </c>
      <c r="F52" s="106">
        <v>200</v>
      </c>
      <c r="G52" s="127"/>
    </row>
    <row r="53" spans="1:7" x14ac:dyDescent="0.25">
      <c r="A53" s="127" t="s">
        <v>9287</v>
      </c>
      <c r="B53" s="128" cm="1">
        <f t="array" ref="B53">IF(ROW() &lt; ROW(INDEX(fertilizers[experiment_ID],ROWS(fertilizers[experiment_ID]))), COUNTIF(INDEX(fertilizers[experiment_ID],1):fertilizers[[#This Row],[experiment_ID]],fertilizers[[#This Row],[experiment_ID]]), "")</f>
        <v>2</v>
      </c>
      <c r="C53" s="127" t="s">
        <v>9318</v>
      </c>
      <c r="D53" s="127" t="s">
        <v>609</v>
      </c>
      <c r="E53" s="128">
        <v>3</v>
      </c>
      <c r="F53" s="106">
        <v>250</v>
      </c>
      <c r="G53" s="127"/>
    </row>
    <row r="54" spans="1:7" x14ac:dyDescent="0.25">
      <c r="A54" s="127" t="s">
        <v>9287</v>
      </c>
      <c r="B54" s="128" cm="1">
        <f t="array" ref="B54">IF(ROW() &lt; ROW(INDEX(fertilizers[experiment_ID],ROWS(fertilizers[experiment_ID]))), COUNTIF(INDEX(fertilizers[experiment_ID],1):fertilizers[[#This Row],[experiment_ID]],fertilizers[[#This Row],[experiment_ID]]), "")</f>
        <v>3</v>
      </c>
      <c r="C54" s="127" t="s">
        <v>9319</v>
      </c>
      <c r="D54" s="127" t="s">
        <v>609</v>
      </c>
      <c r="E54" s="128">
        <v>3</v>
      </c>
      <c r="F54" s="106">
        <v>300</v>
      </c>
      <c r="G54" s="127"/>
    </row>
    <row r="55" spans="1:7" x14ac:dyDescent="0.25">
      <c r="A55" s="127" t="s">
        <v>9287</v>
      </c>
      <c r="B55" s="128" cm="1">
        <f t="array" ref="B55">IF(ROW() &lt; ROW(INDEX(fertilizers[experiment_ID],ROWS(fertilizers[experiment_ID]))), COUNTIF(INDEX(fertilizers[experiment_ID],1):fertilizers[[#This Row],[experiment_ID]],fertilizers[[#This Row],[experiment_ID]]), "")</f>
        <v>4</v>
      </c>
      <c r="C55" s="127" t="s">
        <v>9320</v>
      </c>
      <c r="D55" s="127" t="s">
        <v>609</v>
      </c>
      <c r="E55" s="128">
        <v>3</v>
      </c>
      <c r="F55" s="106">
        <v>350</v>
      </c>
      <c r="G55" s="127"/>
    </row>
    <row r="56" spans="1:7" x14ac:dyDescent="0.25">
      <c r="A56" s="127" t="s">
        <v>9288</v>
      </c>
      <c r="B56" s="128" cm="1">
        <f t="array" ref="B56">IF(ROW() &lt; ROW(INDEX(fertilizers[experiment_ID],ROWS(fertilizers[experiment_ID]))), COUNTIF(INDEX(fertilizers[experiment_ID],1):fertilizers[[#This Row],[experiment_ID]],fertilizers[[#This Row],[experiment_ID]]), "")</f>
        <v>1</v>
      </c>
      <c r="C56" s="127" t="s">
        <v>9324</v>
      </c>
      <c r="D56" s="127" t="s">
        <v>609</v>
      </c>
      <c r="E56" s="128">
        <v>2</v>
      </c>
      <c r="F56" s="106">
        <v>200</v>
      </c>
      <c r="G56" s="127"/>
    </row>
    <row r="57" spans="1:7" x14ac:dyDescent="0.25">
      <c r="A57" s="127" t="s">
        <v>9288</v>
      </c>
      <c r="B57" s="128" cm="1">
        <f t="array" ref="B57">IF(ROW() &lt; ROW(INDEX(fertilizers[experiment_ID],ROWS(fertilizers[experiment_ID]))), COUNTIF(INDEX(fertilizers[experiment_ID],1):fertilizers[[#This Row],[experiment_ID]],fertilizers[[#This Row],[experiment_ID]]), "")</f>
        <v>2</v>
      </c>
      <c r="C57" s="127" t="s">
        <v>9318</v>
      </c>
      <c r="D57" s="127" t="s">
        <v>609</v>
      </c>
      <c r="E57" s="128">
        <v>3</v>
      </c>
      <c r="F57" s="106">
        <v>250</v>
      </c>
      <c r="G57" s="127"/>
    </row>
    <row r="58" spans="1:7" x14ac:dyDescent="0.25">
      <c r="A58" s="127" t="s">
        <v>9288</v>
      </c>
      <c r="B58" s="128" cm="1">
        <f t="array" ref="B58">IF(ROW() &lt; ROW(INDEX(fertilizers[experiment_ID],ROWS(fertilizers[experiment_ID]))), COUNTIF(INDEX(fertilizers[experiment_ID],1):fertilizers[[#This Row],[experiment_ID]],fertilizers[[#This Row],[experiment_ID]]), "")</f>
        <v>3</v>
      </c>
      <c r="C58" s="127" t="s">
        <v>9319</v>
      </c>
      <c r="D58" s="127" t="s">
        <v>609</v>
      </c>
      <c r="E58" s="128">
        <v>3</v>
      </c>
      <c r="F58" s="106">
        <v>300</v>
      </c>
      <c r="G58" s="127"/>
    </row>
    <row r="59" spans="1:7" x14ac:dyDescent="0.25">
      <c r="A59" s="127" t="s">
        <v>9288</v>
      </c>
      <c r="B59" s="128" cm="1">
        <f t="array" ref="B59">IF(ROW() &lt; ROW(INDEX(fertilizers[experiment_ID],ROWS(fertilizers[experiment_ID]))), COUNTIF(INDEX(fertilizers[experiment_ID],1):fertilizers[[#This Row],[experiment_ID]],fertilizers[[#This Row],[experiment_ID]]), "")</f>
        <v>4</v>
      </c>
      <c r="C59" s="127" t="s">
        <v>9320</v>
      </c>
      <c r="D59" s="127" t="s">
        <v>609</v>
      </c>
      <c r="E59" s="128">
        <v>3</v>
      </c>
      <c r="F59" s="106">
        <v>350</v>
      </c>
      <c r="G59" s="127"/>
    </row>
    <row r="60" spans="1:7" x14ac:dyDescent="0.25">
      <c r="A60" s="127" t="s">
        <v>9289</v>
      </c>
      <c r="B60" s="128" cm="1">
        <f t="array" ref="B60">IF(ROW() &lt; ROW(INDEX(fertilizers[experiment_ID],ROWS(fertilizers[experiment_ID]))), COUNTIF(INDEX(fertilizers[experiment_ID],1):fertilizers[[#This Row],[experiment_ID]],fertilizers[[#This Row],[experiment_ID]]), "")</f>
        <v>1</v>
      </c>
      <c r="C60" s="127" t="s">
        <v>9324</v>
      </c>
      <c r="D60" s="127" t="s">
        <v>609</v>
      </c>
      <c r="E60" s="128">
        <v>2</v>
      </c>
      <c r="F60" s="106">
        <v>200</v>
      </c>
      <c r="G60" s="127"/>
    </row>
    <row r="61" spans="1:7" x14ac:dyDescent="0.25">
      <c r="A61" s="127" t="s">
        <v>9289</v>
      </c>
      <c r="B61" s="128" cm="1">
        <f t="array" ref="B61">IF(ROW() &lt; ROW(INDEX(fertilizers[experiment_ID],ROWS(fertilizers[experiment_ID]))), COUNTIF(INDEX(fertilizers[experiment_ID],1):fertilizers[[#This Row],[experiment_ID]],fertilizers[[#This Row],[experiment_ID]]), "")</f>
        <v>2</v>
      </c>
      <c r="C61" s="127" t="s">
        <v>9318</v>
      </c>
      <c r="D61" s="127" t="s">
        <v>609</v>
      </c>
      <c r="E61" s="128">
        <v>3</v>
      </c>
      <c r="F61" s="106">
        <v>250</v>
      </c>
      <c r="G61" s="127"/>
    </row>
    <row r="62" spans="1:7" x14ac:dyDescent="0.25">
      <c r="A62" s="127" t="s">
        <v>9289</v>
      </c>
      <c r="B62" s="128" cm="1">
        <f t="array" ref="B62">IF(ROW() &lt; ROW(INDEX(fertilizers[experiment_ID],ROWS(fertilizers[experiment_ID]))), COUNTIF(INDEX(fertilizers[experiment_ID],1):fertilizers[[#This Row],[experiment_ID]],fertilizers[[#This Row],[experiment_ID]]), "")</f>
        <v>3</v>
      </c>
      <c r="C62" s="127" t="s">
        <v>9319</v>
      </c>
      <c r="D62" s="127" t="s">
        <v>609</v>
      </c>
      <c r="E62" s="128">
        <v>3</v>
      </c>
      <c r="F62" s="106">
        <v>300</v>
      </c>
      <c r="G62" s="127"/>
    </row>
    <row r="63" spans="1:7" x14ac:dyDescent="0.25">
      <c r="A63" s="127" t="s">
        <v>9289</v>
      </c>
      <c r="B63" s="128" cm="1">
        <f t="array" ref="B63">IF(ROW() &lt; ROW(INDEX(fertilizers[experiment_ID],ROWS(fertilizers[experiment_ID]))), COUNTIF(INDEX(fertilizers[experiment_ID],1):fertilizers[[#This Row],[experiment_ID]],fertilizers[[#This Row],[experiment_ID]]), "")</f>
        <v>4</v>
      </c>
      <c r="C63" s="127" t="s">
        <v>9320</v>
      </c>
      <c r="D63" s="127" t="s">
        <v>609</v>
      </c>
      <c r="E63" s="128">
        <v>3</v>
      </c>
      <c r="F63" s="106">
        <v>350</v>
      </c>
      <c r="G63" s="127"/>
    </row>
    <row r="64" spans="1:7" x14ac:dyDescent="0.25">
      <c r="A64" s="127" t="s">
        <v>9290</v>
      </c>
      <c r="B64" s="128" cm="1">
        <f t="array" ref="B64">IF(ROW() &lt; ROW(INDEX(fertilizers[experiment_ID],ROWS(fertilizers[experiment_ID]))), COUNTIF(INDEX(fertilizers[experiment_ID],1):fertilizers[[#This Row],[experiment_ID]],fertilizers[[#This Row],[experiment_ID]]), "")</f>
        <v>1</v>
      </c>
      <c r="C64" s="127" t="s">
        <v>9324</v>
      </c>
      <c r="D64" s="127" t="s">
        <v>609</v>
      </c>
      <c r="E64" s="128">
        <v>2</v>
      </c>
      <c r="F64" s="106">
        <v>200</v>
      </c>
      <c r="G64" s="127"/>
    </row>
    <row r="65" spans="1:7" x14ac:dyDescent="0.25">
      <c r="A65" s="127" t="s">
        <v>9290</v>
      </c>
      <c r="B65" s="128" cm="1">
        <f t="array" ref="B65">IF(ROW() &lt; ROW(INDEX(fertilizers[experiment_ID],ROWS(fertilizers[experiment_ID]))), COUNTIF(INDEX(fertilizers[experiment_ID],1):fertilizers[[#This Row],[experiment_ID]],fertilizers[[#This Row],[experiment_ID]]), "")</f>
        <v>2</v>
      </c>
      <c r="C65" s="127" t="s">
        <v>9318</v>
      </c>
      <c r="D65" s="127" t="s">
        <v>609</v>
      </c>
      <c r="E65" s="128">
        <v>3</v>
      </c>
      <c r="F65" s="106">
        <v>250</v>
      </c>
      <c r="G65" s="127"/>
    </row>
    <row r="66" spans="1:7" x14ac:dyDescent="0.25">
      <c r="A66" s="127" t="s">
        <v>9290</v>
      </c>
      <c r="B66" s="128" cm="1">
        <f t="array" ref="B66">IF(ROW() &lt; ROW(INDEX(fertilizers[experiment_ID],ROWS(fertilizers[experiment_ID]))), COUNTIF(INDEX(fertilizers[experiment_ID],1):fertilizers[[#This Row],[experiment_ID]],fertilizers[[#This Row],[experiment_ID]]), "")</f>
        <v>3</v>
      </c>
      <c r="C66" s="127" t="s">
        <v>9319</v>
      </c>
      <c r="D66" s="127" t="s">
        <v>609</v>
      </c>
      <c r="E66" s="128">
        <v>3</v>
      </c>
      <c r="F66" s="106">
        <v>300</v>
      </c>
      <c r="G66" s="127"/>
    </row>
    <row r="67" spans="1:7" x14ac:dyDescent="0.25">
      <c r="A67" s="127" t="s">
        <v>9290</v>
      </c>
      <c r="B67" s="128" cm="1">
        <f t="array" ref="B67">IF(ROW() &lt; ROW(INDEX(fertilizers[experiment_ID],ROWS(fertilizers[experiment_ID]))), COUNTIF(INDEX(fertilizers[experiment_ID],1):fertilizers[[#This Row],[experiment_ID]],fertilizers[[#This Row],[experiment_ID]]), "")</f>
        <v>4</v>
      </c>
      <c r="C67" s="127" t="s">
        <v>9320</v>
      </c>
      <c r="D67" s="127" t="s">
        <v>609</v>
      </c>
      <c r="E67" s="128">
        <v>3</v>
      </c>
      <c r="F67" s="106">
        <v>350</v>
      </c>
      <c r="G67" s="127"/>
    </row>
    <row r="68" spans="1:7" x14ac:dyDescent="0.25">
      <c r="A68" s="127" t="s">
        <v>9291</v>
      </c>
      <c r="B68" s="128" cm="1">
        <f t="array" ref="B68">IF(ROW() &lt; ROW(INDEX(fertilizers[experiment_ID],ROWS(fertilizers[experiment_ID]))), COUNTIF(INDEX(fertilizers[experiment_ID],1):fertilizers[[#This Row],[experiment_ID]],fertilizers[[#This Row],[experiment_ID]]), "")</f>
        <v>1</v>
      </c>
      <c r="C68" s="127" t="s">
        <v>9324</v>
      </c>
      <c r="D68" s="127" t="s">
        <v>609</v>
      </c>
      <c r="E68" s="128">
        <v>2</v>
      </c>
      <c r="F68" s="106">
        <v>200</v>
      </c>
      <c r="G68" s="127"/>
    </row>
    <row r="69" spans="1:7" x14ac:dyDescent="0.25">
      <c r="A69" s="127" t="s">
        <v>9291</v>
      </c>
      <c r="B69" s="128" cm="1">
        <f t="array" ref="B69">IF(ROW() &lt; ROW(INDEX(fertilizers[experiment_ID],ROWS(fertilizers[experiment_ID]))), COUNTIF(INDEX(fertilizers[experiment_ID],1):fertilizers[[#This Row],[experiment_ID]],fertilizers[[#This Row],[experiment_ID]]), "")</f>
        <v>2</v>
      </c>
      <c r="C69" s="127" t="s">
        <v>9318</v>
      </c>
      <c r="D69" s="127" t="s">
        <v>609</v>
      </c>
      <c r="E69" s="128">
        <v>3</v>
      </c>
      <c r="F69" s="106">
        <v>250</v>
      </c>
      <c r="G69" s="127"/>
    </row>
    <row r="70" spans="1:7" x14ac:dyDescent="0.25">
      <c r="A70" s="127" t="s">
        <v>9291</v>
      </c>
      <c r="B70" s="128" cm="1">
        <f t="array" ref="B70">IF(ROW() &lt; ROW(INDEX(fertilizers[experiment_ID],ROWS(fertilizers[experiment_ID]))), COUNTIF(INDEX(fertilizers[experiment_ID],1):fertilizers[[#This Row],[experiment_ID]],fertilizers[[#This Row],[experiment_ID]]), "")</f>
        <v>3</v>
      </c>
      <c r="C70" s="127" t="s">
        <v>9319</v>
      </c>
      <c r="D70" s="127" t="s">
        <v>609</v>
      </c>
      <c r="E70" s="128">
        <v>3</v>
      </c>
      <c r="F70" s="106">
        <v>300</v>
      </c>
      <c r="G70" s="127"/>
    </row>
    <row r="71" spans="1:7" x14ac:dyDescent="0.25">
      <c r="A71" s="127" t="s">
        <v>9291</v>
      </c>
      <c r="B71" s="128" cm="1">
        <f t="array" ref="B71">IF(ROW() &lt; ROW(INDEX(fertilizers[experiment_ID],ROWS(fertilizers[experiment_ID]))), COUNTIF(INDEX(fertilizers[experiment_ID],1):fertilizers[[#This Row],[experiment_ID]],fertilizers[[#This Row],[experiment_ID]]), "")</f>
        <v>4</v>
      </c>
      <c r="C71" s="127" t="s">
        <v>9320</v>
      </c>
      <c r="D71" s="127" t="s">
        <v>609</v>
      </c>
      <c r="E71" s="128">
        <v>3</v>
      </c>
      <c r="F71" s="106">
        <v>350</v>
      </c>
      <c r="G71" s="127"/>
    </row>
    <row r="72" spans="1:7" x14ac:dyDescent="0.25">
      <c r="A72" s="127" t="s">
        <v>9292</v>
      </c>
      <c r="B72" s="128" cm="1">
        <f t="array" ref="B72">IF(ROW() &lt; ROW(INDEX(fertilizers[experiment_ID],ROWS(fertilizers[experiment_ID]))), COUNTIF(INDEX(fertilizers[experiment_ID],1):fertilizers[[#This Row],[experiment_ID]],fertilizers[[#This Row],[experiment_ID]]), "")</f>
        <v>1</v>
      </c>
      <c r="C72" s="127" t="s">
        <v>9324</v>
      </c>
      <c r="D72" s="127" t="s">
        <v>609</v>
      </c>
      <c r="E72" s="128">
        <v>2</v>
      </c>
      <c r="F72" s="106">
        <v>200</v>
      </c>
      <c r="G72" s="127"/>
    </row>
    <row r="73" spans="1:7" x14ac:dyDescent="0.25">
      <c r="A73" s="127" t="s">
        <v>9292</v>
      </c>
      <c r="B73" s="128" cm="1">
        <f t="array" ref="B73">IF(ROW() &lt; ROW(INDEX(fertilizers[experiment_ID],ROWS(fertilizers[experiment_ID]))), COUNTIF(INDEX(fertilizers[experiment_ID],1):fertilizers[[#This Row],[experiment_ID]],fertilizers[[#This Row],[experiment_ID]]), "")</f>
        <v>2</v>
      </c>
      <c r="C73" s="127" t="s">
        <v>9318</v>
      </c>
      <c r="D73" s="127" t="s">
        <v>609</v>
      </c>
      <c r="E73" s="128">
        <v>3</v>
      </c>
      <c r="F73" s="106">
        <v>250</v>
      </c>
      <c r="G73" s="127"/>
    </row>
    <row r="74" spans="1:7" x14ac:dyDescent="0.25">
      <c r="A74" s="127" t="s">
        <v>9292</v>
      </c>
      <c r="B74" s="128" cm="1">
        <f t="array" ref="B74">IF(ROW() &lt; ROW(INDEX(fertilizers[experiment_ID],ROWS(fertilizers[experiment_ID]))), COUNTIF(INDEX(fertilizers[experiment_ID],1):fertilizers[[#This Row],[experiment_ID]],fertilizers[[#This Row],[experiment_ID]]), "")</f>
        <v>3</v>
      </c>
      <c r="C74" s="127" t="s">
        <v>9319</v>
      </c>
      <c r="D74" s="127" t="s">
        <v>609</v>
      </c>
      <c r="E74" s="128">
        <v>3</v>
      </c>
      <c r="F74" s="106">
        <v>300</v>
      </c>
      <c r="G74" s="127"/>
    </row>
    <row r="75" spans="1:7" x14ac:dyDescent="0.25">
      <c r="A75" s="127" t="s">
        <v>9292</v>
      </c>
      <c r="B75" s="128" cm="1">
        <f t="array" ref="B75">IF(ROW() &lt; ROW(INDEX(fertilizers[experiment_ID],ROWS(fertilizers[experiment_ID]))), COUNTIF(INDEX(fertilizers[experiment_ID],1):fertilizers[[#This Row],[experiment_ID]],fertilizers[[#This Row],[experiment_ID]]), "")</f>
        <v>4</v>
      </c>
      <c r="C75" s="127" t="s">
        <v>9320</v>
      </c>
      <c r="D75" s="127" t="s">
        <v>609</v>
      </c>
      <c r="E75" s="128">
        <v>3</v>
      </c>
      <c r="F75" s="106">
        <v>350</v>
      </c>
      <c r="G75" s="127"/>
    </row>
    <row r="76" spans="1:7" x14ac:dyDescent="0.25">
      <c r="A76" s="127" t="s">
        <v>9293</v>
      </c>
      <c r="B76" s="128" cm="1">
        <f t="array" ref="B76">IF(ROW() &lt; ROW(INDEX(fertilizers[experiment_ID],ROWS(fertilizers[experiment_ID]))), COUNTIF(INDEX(fertilizers[experiment_ID],1):fertilizers[[#This Row],[experiment_ID]],fertilizers[[#This Row],[experiment_ID]]), "")</f>
        <v>1</v>
      </c>
      <c r="C76" s="127" t="s">
        <v>9324</v>
      </c>
      <c r="D76" s="127" t="s">
        <v>609</v>
      </c>
      <c r="E76" s="128">
        <v>2</v>
      </c>
      <c r="F76" s="106">
        <v>200</v>
      </c>
      <c r="G76" s="127"/>
    </row>
    <row r="77" spans="1:7" x14ac:dyDescent="0.25">
      <c r="A77" s="127" t="s">
        <v>9293</v>
      </c>
      <c r="B77" s="128" cm="1">
        <f t="array" ref="B77">IF(ROW() &lt; ROW(INDEX(fertilizers[experiment_ID],ROWS(fertilizers[experiment_ID]))), COUNTIF(INDEX(fertilizers[experiment_ID],1):fertilizers[[#This Row],[experiment_ID]],fertilizers[[#This Row],[experiment_ID]]), "")</f>
        <v>2</v>
      </c>
      <c r="C77" s="127" t="s">
        <v>9318</v>
      </c>
      <c r="D77" s="127" t="s">
        <v>609</v>
      </c>
      <c r="E77" s="128">
        <v>3</v>
      </c>
      <c r="F77" s="106">
        <v>250</v>
      </c>
      <c r="G77" s="127"/>
    </row>
    <row r="78" spans="1:7" x14ac:dyDescent="0.25">
      <c r="A78" s="127" t="s">
        <v>9293</v>
      </c>
      <c r="B78" s="128" cm="1">
        <f t="array" ref="B78">IF(ROW() &lt; ROW(INDEX(fertilizers[experiment_ID],ROWS(fertilizers[experiment_ID]))), COUNTIF(INDEX(fertilizers[experiment_ID],1):fertilizers[[#This Row],[experiment_ID]],fertilizers[[#This Row],[experiment_ID]]), "")</f>
        <v>3</v>
      </c>
      <c r="C78" s="127" t="s">
        <v>9319</v>
      </c>
      <c r="D78" s="127" t="s">
        <v>609</v>
      </c>
      <c r="E78" s="128">
        <v>3</v>
      </c>
      <c r="F78" s="106">
        <v>300</v>
      </c>
      <c r="G78" s="127"/>
    </row>
    <row r="79" spans="1:7" x14ac:dyDescent="0.25">
      <c r="A79" s="127" t="s">
        <v>9293</v>
      </c>
      <c r="B79" s="128" cm="1">
        <f t="array" ref="B79">IF(ROW() &lt; ROW(INDEX(fertilizers[experiment_ID],ROWS(fertilizers[experiment_ID]))), COUNTIF(INDEX(fertilizers[experiment_ID],1):fertilizers[[#This Row],[experiment_ID]],fertilizers[[#This Row],[experiment_ID]]), "")</f>
        <v>4</v>
      </c>
      <c r="C79" s="127" t="s">
        <v>9320</v>
      </c>
      <c r="D79" s="127" t="s">
        <v>609</v>
      </c>
      <c r="E79" s="128">
        <v>3</v>
      </c>
      <c r="F79" s="106">
        <v>350</v>
      </c>
      <c r="G79" s="127"/>
    </row>
    <row r="80" spans="1:7" x14ac:dyDescent="0.25">
      <c r="A80" s="127" t="s">
        <v>9294</v>
      </c>
      <c r="B80" s="128" cm="1">
        <f t="array" ref="B80">IF(ROW() &lt; ROW(INDEX(fertilizers[experiment_ID],ROWS(fertilizers[experiment_ID]))), COUNTIF(INDEX(fertilizers[experiment_ID],1):fertilizers[[#This Row],[experiment_ID]],fertilizers[[#This Row],[experiment_ID]]), "")</f>
        <v>1</v>
      </c>
      <c r="C80" s="127" t="s">
        <v>9324</v>
      </c>
      <c r="D80" s="127" t="s">
        <v>609</v>
      </c>
      <c r="E80" s="128">
        <v>2</v>
      </c>
      <c r="F80" s="106">
        <v>200</v>
      </c>
      <c r="G80" s="127"/>
    </row>
    <row r="81" spans="1:7" x14ac:dyDescent="0.25">
      <c r="A81" s="127" t="s">
        <v>9294</v>
      </c>
      <c r="B81" s="128" cm="1">
        <f t="array" ref="B81">IF(ROW() &lt; ROW(INDEX(fertilizers[experiment_ID],ROWS(fertilizers[experiment_ID]))), COUNTIF(INDEX(fertilizers[experiment_ID],1):fertilizers[[#This Row],[experiment_ID]],fertilizers[[#This Row],[experiment_ID]]), "")</f>
        <v>2</v>
      </c>
      <c r="C81" s="127" t="s">
        <v>9318</v>
      </c>
      <c r="D81" s="127" t="s">
        <v>609</v>
      </c>
      <c r="E81" s="128">
        <v>3</v>
      </c>
      <c r="F81" s="106">
        <v>250</v>
      </c>
      <c r="G81" s="127"/>
    </row>
    <row r="82" spans="1:7" x14ac:dyDescent="0.25">
      <c r="A82" s="127" t="s">
        <v>9294</v>
      </c>
      <c r="B82" s="128" cm="1">
        <f t="array" ref="B82">IF(ROW() &lt; ROW(INDEX(fertilizers[experiment_ID],ROWS(fertilizers[experiment_ID]))), COUNTIF(INDEX(fertilizers[experiment_ID],1):fertilizers[[#This Row],[experiment_ID]],fertilizers[[#This Row],[experiment_ID]]), "")</f>
        <v>3</v>
      </c>
      <c r="C82" s="127" t="s">
        <v>9319</v>
      </c>
      <c r="D82" s="127" t="s">
        <v>609</v>
      </c>
      <c r="E82" s="128">
        <v>3</v>
      </c>
      <c r="F82" s="106">
        <v>300</v>
      </c>
      <c r="G82" s="127"/>
    </row>
    <row r="83" spans="1:7" x14ac:dyDescent="0.25">
      <c r="A83" s="127" t="s">
        <v>9294</v>
      </c>
      <c r="B83" s="128" cm="1">
        <f t="array" ref="B83">IF(ROW() &lt; ROW(INDEX(fertilizers[experiment_ID],ROWS(fertilizers[experiment_ID]))), COUNTIF(INDEX(fertilizers[experiment_ID],1):fertilizers[[#This Row],[experiment_ID]],fertilizers[[#This Row],[experiment_ID]]), "")</f>
        <v>4</v>
      </c>
      <c r="C83" s="127" t="s">
        <v>9320</v>
      </c>
      <c r="D83" s="127" t="s">
        <v>609</v>
      </c>
      <c r="E83" s="128">
        <v>3</v>
      </c>
      <c r="F83" s="106">
        <v>350</v>
      </c>
      <c r="G83" s="127"/>
    </row>
    <row r="84" spans="1:7" x14ac:dyDescent="0.25">
      <c r="A84" s="127" t="s">
        <v>9295</v>
      </c>
      <c r="B84" s="128" cm="1">
        <f t="array" ref="B84">IF(ROW() &lt; ROW(INDEX(fertilizers[experiment_ID],ROWS(fertilizers[experiment_ID]))), COUNTIF(INDEX(fertilizers[experiment_ID],1):fertilizers[[#This Row],[experiment_ID]],fertilizers[[#This Row],[experiment_ID]]), "")</f>
        <v>1</v>
      </c>
      <c r="C84" s="127" t="s">
        <v>9324</v>
      </c>
      <c r="D84" s="127" t="s">
        <v>609</v>
      </c>
      <c r="E84" s="128">
        <v>2</v>
      </c>
      <c r="F84" s="106">
        <v>200</v>
      </c>
      <c r="G84" s="127"/>
    </row>
    <row r="85" spans="1:7" x14ac:dyDescent="0.25">
      <c r="A85" s="127" t="s">
        <v>9295</v>
      </c>
      <c r="B85" s="128" cm="1">
        <f t="array" ref="B85">IF(ROW() &lt; ROW(INDEX(fertilizers[experiment_ID],ROWS(fertilizers[experiment_ID]))), COUNTIF(INDEX(fertilizers[experiment_ID],1):fertilizers[[#This Row],[experiment_ID]],fertilizers[[#This Row],[experiment_ID]]), "")</f>
        <v>2</v>
      </c>
      <c r="C85" s="127" t="s">
        <v>9318</v>
      </c>
      <c r="D85" s="127" t="s">
        <v>609</v>
      </c>
      <c r="E85" s="128">
        <v>3</v>
      </c>
      <c r="F85" s="106">
        <v>250</v>
      </c>
      <c r="G85" s="127"/>
    </row>
    <row r="86" spans="1:7" x14ac:dyDescent="0.25">
      <c r="A86" s="127" t="s">
        <v>9295</v>
      </c>
      <c r="B86" s="128" cm="1">
        <f t="array" ref="B86">IF(ROW() &lt; ROW(INDEX(fertilizers[experiment_ID],ROWS(fertilizers[experiment_ID]))), COUNTIF(INDEX(fertilizers[experiment_ID],1):fertilizers[[#This Row],[experiment_ID]],fertilizers[[#This Row],[experiment_ID]]), "")</f>
        <v>3</v>
      </c>
      <c r="C86" s="127" t="s">
        <v>9319</v>
      </c>
      <c r="D86" s="127" t="s">
        <v>609</v>
      </c>
      <c r="E86" s="128">
        <v>3</v>
      </c>
      <c r="F86" s="106">
        <v>300</v>
      </c>
      <c r="G86" s="127"/>
    </row>
    <row r="87" spans="1:7" x14ac:dyDescent="0.25">
      <c r="A87" s="127" t="s">
        <v>9295</v>
      </c>
      <c r="B87" s="128" cm="1">
        <f t="array" ref="B87">IF(ROW() &lt; ROW(INDEX(fertilizers[experiment_ID],ROWS(fertilizers[experiment_ID]))), COUNTIF(INDEX(fertilizers[experiment_ID],1):fertilizers[[#This Row],[experiment_ID]],fertilizers[[#This Row],[experiment_ID]]), "")</f>
        <v>4</v>
      </c>
      <c r="C87" s="127" t="s">
        <v>9320</v>
      </c>
      <c r="D87" s="127" t="s">
        <v>609</v>
      </c>
      <c r="E87" s="128">
        <v>3</v>
      </c>
      <c r="F87" s="106">
        <v>350</v>
      </c>
      <c r="G87" s="127"/>
    </row>
    <row r="88" spans="1:7" x14ac:dyDescent="0.25">
      <c r="A88" s="127" t="s">
        <v>9296</v>
      </c>
      <c r="B88" s="128" cm="1">
        <f t="array" ref="B88">IF(ROW() &lt; ROW(INDEX(fertilizers[experiment_ID],ROWS(fertilizers[experiment_ID]))), COUNTIF(INDEX(fertilizers[experiment_ID],1):fertilizers[[#This Row],[experiment_ID]],fertilizers[[#This Row],[experiment_ID]]), "")</f>
        <v>1</v>
      </c>
      <c r="C88" s="127" t="s">
        <v>9324</v>
      </c>
      <c r="D88" s="127" t="s">
        <v>609</v>
      </c>
      <c r="E88" s="128">
        <v>2</v>
      </c>
      <c r="F88" s="106">
        <v>200</v>
      </c>
      <c r="G88" s="127"/>
    </row>
    <row r="89" spans="1:7" x14ac:dyDescent="0.25">
      <c r="A89" s="127" t="s">
        <v>9296</v>
      </c>
      <c r="B89" s="128" cm="1">
        <f t="array" ref="B89">IF(ROW() &lt; ROW(INDEX(fertilizers[experiment_ID],ROWS(fertilizers[experiment_ID]))), COUNTIF(INDEX(fertilizers[experiment_ID],1):fertilizers[[#This Row],[experiment_ID]],fertilizers[[#This Row],[experiment_ID]]), "")</f>
        <v>2</v>
      </c>
      <c r="C89" s="127" t="s">
        <v>9318</v>
      </c>
      <c r="D89" s="127" t="s">
        <v>609</v>
      </c>
      <c r="E89" s="128">
        <v>3</v>
      </c>
      <c r="F89" s="106">
        <v>250</v>
      </c>
      <c r="G89" s="127"/>
    </row>
    <row r="90" spans="1:7" x14ac:dyDescent="0.25">
      <c r="A90" s="127" t="s">
        <v>9296</v>
      </c>
      <c r="B90" s="128" cm="1">
        <f t="array" ref="B90">IF(ROW() &lt; ROW(INDEX(fertilizers[experiment_ID],ROWS(fertilizers[experiment_ID]))), COUNTIF(INDEX(fertilizers[experiment_ID],1):fertilizers[[#This Row],[experiment_ID]],fertilizers[[#This Row],[experiment_ID]]), "")</f>
        <v>3</v>
      </c>
      <c r="C90" s="127" t="s">
        <v>9319</v>
      </c>
      <c r="D90" s="127" t="s">
        <v>609</v>
      </c>
      <c r="E90" s="128">
        <v>3</v>
      </c>
      <c r="F90" s="106">
        <v>300</v>
      </c>
      <c r="G90" s="127"/>
    </row>
    <row r="91" spans="1:7" x14ac:dyDescent="0.25">
      <c r="A91" s="127" t="s">
        <v>9296</v>
      </c>
      <c r="B91" s="128" cm="1">
        <f t="array" ref="B91">IF(ROW() &lt; ROW(INDEX(fertilizers[experiment_ID],ROWS(fertilizers[experiment_ID]))), COUNTIF(INDEX(fertilizers[experiment_ID],1):fertilizers[[#This Row],[experiment_ID]],fertilizers[[#This Row],[experiment_ID]]), "")</f>
        <v>4</v>
      </c>
      <c r="C91" s="127" t="s">
        <v>9320</v>
      </c>
      <c r="D91" s="127" t="s">
        <v>609</v>
      </c>
      <c r="E91" s="128">
        <v>3</v>
      </c>
      <c r="F91" s="106">
        <v>350</v>
      </c>
      <c r="G91" s="127"/>
    </row>
    <row r="92" spans="1:7" x14ac:dyDescent="0.25">
      <c r="A92" s="127" t="s">
        <v>9297</v>
      </c>
      <c r="B92" s="128" cm="1">
        <f t="array" ref="B92">IF(ROW() &lt; ROW(INDEX(fertilizers[experiment_ID],ROWS(fertilizers[experiment_ID]))), COUNTIF(INDEX(fertilizers[experiment_ID],1):fertilizers[[#This Row],[experiment_ID]],fertilizers[[#This Row],[experiment_ID]]), "")</f>
        <v>1</v>
      </c>
      <c r="C92" s="127" t="s">
        <v>9324</v>
      </c>
      <c r="D92" s="127" t="s">
        <v>609</v>
      </c>
      <c r="E92" s="128">
        <v>2</v>
      </c>
      <c r="F92" s="106">
        <v>200</v>
      </c>
      <c r="G92" s="127"/>
    </row>
    <row r="93" spans="1:7" x14ac:dyDescent="0.25">
      <c r="A93" s="127" t="s">
        <v>9297</v>
      </c>
      <c r="B93" s="128" cm="1">
        <f t="array" ref="B93">IF(ROW() &lt; ROW(INDEX(fertilizers[experiment_ID],ROWS(fertilizers[experiment_ID]))), COUNTIF(INDEX(fertilizers[experiment_ID],1):fertilizers[[#This Row],[experiment_ID]],fertilizers[[#This Row],[experiment_ID]]), "")</f>
        <v>2</v>
      </c>
      <c r="C93" s="127" t="s">
        <v>9318</v>
      </c>
      <c r="D93" s="127" t="s">
        <v>609</v>
      </c>
      <c r="E93" s="128">
        <v>3</v>
      </c>
      <c r="F93" s="106">
        <v>250</v>
      </c>
      <c r="G93" s="127"/>
    </row>
    <row r="94" spans="1:7" x14ac:dyDescent="0.25">
      <c r="A94" s="127" t="s">
        <v>9297</v>
      </c>
      <c r="B94" s="128" cm="1">
        <f t="array" ref="B94">IF(ROW() &lt; ROW(INDEX(fertilizers[experiment_ID],ROWS(fertilizers[experiment_ID]))), COUNTIF(INDEX(fertilizers[experiment_ID],1):fertilizers[[#This Row],[experiment_ID]],fertilizers[[#This Row],[experiment_ID]]), "")</f>
        <v>3</v>
      </c>
      <c r="C94" s="127" t="s">
        <v>9319</v>
      </c>
      <c r="D94" s="127" t="s">
        <v>609</v>
      </c>
      <c r="E94" s="128">
        <v>3</v>
      </c>
      <c r="F94" s="106">
        <v>300</v>
      </c>
      <c r="G94" s="127"/>
    </row>
    <row r="95" spans="1:7" x14ac:dyDescent="0.25">
      <c r="A95" s="127" t="s">
        <v>9297</v>
      </c>
      <c r="B95" s="128" cm="1">
        <f t="array" ref="B95">IF(ROW() &lt; ROW(INDEX(fertilizers[experiment_ID],ROWS(fertilizers[experiment_ID]))), COUNTIF(INDEX(fertilizers[experiment_ID],1):fertilizers[[#This Row],[experiment_ID]],fertilizers[[#This Row],[experiment_ID]]), "")</f>
        <v>4</v>
      </c>
      <c r="C95" s="127" t="s">
        <v>9320</v>
      </c>
      <c r="D95" s="127" t="s">
        <v>609</v>
      </c>
      <c r="E95" s="128">
        <v>3</v>
      </c>
      <c r="F95" s="106">
        <v>350</v>
      </c>
      <c r="G95" s="127"/>
    </row>
    <row r="96" spans="1:7" x14ac:dyDescent="0.25">
      <c r="A96" s="127" t="s">
        <v>9298</v>
      </c>
      <c r="B96" s="128" cm="1">
        <f t="array" ref="B96">IF(ROW() &lt; ROW(INDEX(fertilizers[experiment_ID],ROWS(fertilizers[experiment_ID]))), COUNTIF(INDEX(fertilizers[experiment_ID],1):fertilizers[[#This Row],[experiment_ID]],fertilizers[[#This Row],[experiment_ID]]), "")</f>
        <v>1</v>
      </c>
      <c r="C96" s="127" t="s">
        <v>9324</v>
      </c>
      <c r="D96" s="127" t="s">
        <v>609</v>
      </c>
      <c r="E96" s="128">
        <v>2</v>
      </c>
      <c r="F96" s="106">
        <v>200</v>
      </c>
      <c r="G96" s="127"/>
    </row>
    <row r="97" spans="1:7" x14ac:dyDescent="0.25">
      <c r="A97" s="127" t="s">
        <v>9298</v>
      </c>
      <c r="B97" s="128" cm="1">
        <f t="array" ref="B97">IF(ROW() &lt; ROW(INDEX(fertilizers[experiment_ID],ROWS(fertilizers[experiment_ID]))), COUNTIF(INDEX(fertilizers[experiment_ID],1):fertilizers[[#This Row],[experiment_ID]],fertilizers[[#This Row],[experiment_ID]]), "")</f>
        <v>2</v>
      </c>
      <c r="C97" s="127" t="s">
        <v>9318</v>
      </c>
      <c r="D97" s="127" t="s">
        <v>609</v>
      </c>
      <c r="E97" s="128">
        <v>3</v>
      </c>
      <c r="F97" s="106">
        <v>250</v>
      </c>
      <c r="G97" s="127"/>
    </row>
    <row r="98" spans="1:7" x14ac:dyDescent="0.25">
      <c r="A98" s="127" t="s">
        <v>9298</v>
      </c>
      <c r="B98" s="128" cm="1">
        <f t="array" ref="B98">IF(ROW() &lt; ROW(INDEX(fertilizers[experiment_ID],ROWS(fertilizers[experiment_ID]))), COUNTIF(INDEX(fertilizers[experiment_ID],1):fertilizers[[#This Row],[experiment_ID]],fertilizers[[#This Row],[experiment_ID]]), "")</f>
        <v>3</v>
      </c>
      <c r="C98" s="127" t="s">
        <v>9319</v>
      </c>
      <c r="D98" s="127" t="s">
        <v>609</v>
      </c>
      <c r="E98" s="128">
        <v>3</v>
      </c>
      <c r="F98" s="106">
        <v>300</v>
      </c>
      <c r="G98" s="127"/>
    </row>
    <row r="99" spans="1:7" x14ac:dyDescent="0.25">
      <c r="A99" s="127" t="s">
        <v>9298</v>
      </c>
      <c r="B99" s="128" cm="1">
        <f t="array" ref="B99">IF(ROW() &lt; ROW(INDEX(fertilizers[experiment_ID],ROWS(fertilizers[experiment_ID]))), COUNTIF(INDEX(fertilizers[experiment_ID],1):fertilizers[[#This Row],[experiment_ID]],fertilizers[[#This Row],[experiment_ID]]), "")</f>
        <v>4</v>
      </c>
      <c r="C99" s="127" t="s">
        <v>9320</v>
      </c>
      <c r="D99" s="127" t="s">
        <v>609</v>
      </c>
      <c r="E99" s="128">
        <v>3</v>
      </c>
      <c r="F99" s="106">
        <v>350</v>
      </c>
      <c r="G99" s="127"/>
    </row>
    <row r="100" spans="1:7" x14ac:dyDescent="0.25">
      <c r="A100" s="127" t="s">
        <v>9299</v>
      </c>
      <c r="B100" s="128" cm="1">
        <f t="array" ref="B100">IF(ROW() &lt; ROW(INDEX(fertilizers[experiment_ID],ROWS(fertilizers[experiment_ID]))), COUNTIF(INDEX(fertilizers[experiment_ID],1):fertilizers[[#This Row],[experiment_ID]],fertilizers[[#This Row],[experiment_ID]]), "")</f>
        <v>1</v>
      </c>
      <c r="C100" s="127" t="s">
        <v>9324</v>
      </c>
      <c r="D100" s="127" t="s">
        <v>609</v>
      </c>
      <c r="E100" s="128">
        <v>2</v>
      </c>
      <c r="F100" s="106">
        <v>200</v>
      </c>
      <c r="G100" s="127"/>
    </row>
    <row r="101" spans="1:7" x14ac:dyDescent="0.25">
      <c r="A101" s="127" t="s">
        <v>9299</v>
      </c>
      <c r="B101" s="128" cm="1">
        <f t="array" ref="B101">IF(ROW() &lt; ROW(INDEX(fertilizers[experiment_ID],ROWS(fertilizers[experiment_ID]))), COUNTIF(INDEX(fertilizers[experiment_ID],1):fertilizers[[#This Row],[experiment_ID]],fertilizers[[#This Row],[experiment_ID]]), "")</f>
        <v>2</v>
      </c>
      <c r="C101" s="127" t="s">
        <v>9318</v>
      </c>
      <c r="D101" s="127" t="s">
        <v>609</v>
      </c>
      <c r="E101" s="128">
        <v>3</v>
      </c>
      <c r="F101" s="106">
        <v>250</v>
      </c>
      <c r="G101" s="127"/>
    </row>
    <row r="102" spans="1:7" x14ac:dyDescent="0.25">
      <c r="A102" s="127" t="s">
        <v>9299</v>
      </c>
      <c r="B102" s="128" cm="1">
        <f t="array" ref="B102">IF(ROW() &lt; ROW(INDEX(fertilizers[experiment_ID],ROWS(fertilizers[experiment_ID]))), COUNTIF(INDEX(fertilizers[experiment_ID],1):fertilizers[[#This Row],[experiment_ID]],fertilizers[[#This Row],[experiment_ID]]), "")</f>
        <v>3</v>
      </c>
      <c r="C102" s="127" t="s">
        <v>9319</v>
      </c>
      <c r="D102" s="127" t="s">
        <v>609</v>
      </c>
      <c r="E102" s="128">
        <v>3</v>
      </c>
      <c r="F102" s="106">
        <v>300</v>
      </c>
      <c r="G102" s="127"/>
    </row>
    <row r="103" spans="1:7" x14ac:dyDescent="0.25">
      <c r="A103" s="127" t="s">
        <v>9299</v>
      </c>
      <c r="B103" s="128" cm="1">
        <f t="array" ref="B103">IF(ROW() &lt; ROW(INDEX(fertilizers[experiment_ID],ROWS(fertilizers[experiment_ID]))), COUNTIF(INDEX(fertilizers[experiment_ID],1):fertilizers[[#This Row],[experiment_ID]],fertilizers[[#This Row],[experiment_ID]]), "")</f>
        <v>4</v>
      </c>
      <c r="C103" s="127" t="s">
        <v>9320</v>
      </c>
      <c r="D103" s="127" t="s">
        <v>609</v>
      </c>
      <c r="E103" s="128">
        <v>3</v>
      </c>
      <c r="F103" s="106">
        <v>350</v>
      </c>
      <c r="G103" s="127"/>
    </row>
    <row r="104" spans="1:7" x14ac:dyDescent="0.25">
      <c r="A104" s="127" t="s">
        <v>9300</v>
      </c>
      <c r="B104" s="128" cm="1">
        <f t="array" ref="B104">IF(ROW() &lt; ROW(INDEX(fertilizers[experiment_ID],ROWS(fertilizers[experiment_ID]))), COUNTIF(INDEX(fertilizers[experiment_ID],1):fertilizers[[#This Row],[experiment_ID]],fertilizers[[#This Row],[experiment_ID]]), "")</f>
        <v>1</v>
      </c>
      <c r="C104" s="127" t="s">
        <v>9324</v>
      </c>
      <c r="D104" s="127" t="s">
        <v>609</v>
      </c>
      <c r="E104" s="128">
        <v>2</v>
      </c>
      <c r="F104" s="106">
        <v>200</v>
      </c>
      <c r="G104" s="127"/>
    </row>
    <row r="105" spans="1:7" x14ac:dyDescent="0.25">
      <c r="A105" s="127" t="s">
        <v>9300</v>
      </c>
      <c r="B105" s="128" cm="1">
        <f t="array" ref="B105">IF(ROW() &lt; ROW(INDEX(fertilizers[experiment_ID],ROWS(fertilizers[experiment_ID]))), COUNTIF(INDEX(fertilizers[experiment_ID],1):fertilizers[[#This Row],[experiment_ID]],fertilizers[[#This Row],[experiment_ID]]), "")</f>
        <v>2</v>
      </c>
      <c r="C105" s="127" t="s">
        <v>9318</v>
      </c>
      <c r="D105" s="127" t="s">
        <v>609</v>
      </c>
      <c r="E105" s="128">
        <v>3</v>
      </c>
      <c r="F105" s="106">
        <v>250</v>
      </c>
      <c r="G105" s="127"/>
    </row>
    <row r="106" spans="1:7" x14ac:dyDescent="0.25">
      <c r="A106" s="127" t="s">
        <v>9300</v>
      </c>
      <c r="B106" s="128" cm="1">
        <f t="array" ref="B106">IF(ROW() &lt; ROW(INDEX(fertilizers[experiment_ID],ROWS(fertilizers[experiment_ID]))), COUNTIF(INDEX(fertilizers[experiment_ID],1):fertilizers[[#This Row],[experiment_ID]],fertilizers[[#This Row],[experiment_ID]]), "")</f>
        <v>3</v>
      </c>
      <c r="C106" s="127" t="s">
        <v>9319</v>
      </c>
      <c r="D106" s="127" t="s">
        <v>609</v>
      </c>
      <c r="E106" s="128">
        <v>3</v>
      </c>
      <c r="F106" s="106">
        <v>300</v>
      </c>
      <c r="G106" s="127"/>
    </row>
    <row r="107" spans="1:7" x14ac:dyDescent="0.25">
      <c r="A107" s="127" t="s">
        <v>9300</v>
      </c>
      <c r="B107" s="128" cm="1">
        <f t="array" ref="B107">IF(ROW() &lt; ROW(INDEX(fertilizers[experiment_ID],ROWS(fertilizers[experiment_ID]))), COUNTIF(INDEX(fertilizers[experiment_ID],1):fertilizers[[#This Row],[experiment_ID]],fertilizers[[#This Row],[experiment_ID]]), "")</f>
        <v>4</v>
      </c>
      <c r="C107" s="127" t="s">
        <v>9320</v>
      </c>
      <c r="D107" s="127" t="s">
        <v>609</v>
      </c>
      <c r="E107" s="128">
        <v>3</v>
      </c>
      <c r="F107" s="106">
        <v>350</v>
      </c>
      <c r="G107" s="127"/>
    </row>
    <row r="108" spans="1:7" x14ac:dyDescent="0.25">
      <c r="A108" s="127" t="s">
        <v>9301</v>
      </c>
      <c r="B108" s="128" cm="1">
        <f t="array" ref="B108">IF(ROW() &lt; ROW(INDEX(fertilizers[experiment_ID],ROWS(fertilizers[experiment_ID]))), COUNTIF(INDEX(fertilizers[experiment_ID],1):fertilizers[[#This Row],[experiment_ID]],fertilizers[[#This Row],[experiment_ID]]), "")</f>
        <v>1</v>
      </c>
      <c r="C108" s="127" t="s">
        <v>9324</v>
      </c>
      <c r="D108" s="127" t="s">
        <v>609</v>
      </c>
      <c r="E108" s="128">
        <v>2</v>
      </c>
      <c r="F108" s="106">
        <v>200</v>
      </c>
      <c r="G108" s="127"/>
    </row>
    <row r="109" spans="1:7" x14ac:dyDescent="0.25">
      <c r="A109" s="127" t="s">
        <v>9301</v>
      </c>
      <c r="B109" s="128" cm="1">
        <f t="array" ref="B109">IF(ROW() &lt; ROW(INDEX(fertilizers[experiment_ID],ROWS(fertilizers[experiment_ID]))), COUNTIF(INDEX(fertilizers[experiment_ID],1):fertilizers[[#This Row],[experiment_ID]],fertilizers[[#This Row],[experiment_ID]]), "")</f>
        <v>2</v>
      </c>
      <c r="C109" s="127" t="s">
        <v>9318</v>
      </c>
      <c r="D109" s="127" t="s">
        <v>609</v>
      </c>
      <c r="E109" s="128">
        <v>3</v>
      </c>
      <c r="F109" s="106">
        <v>250</v>
      </c>
      <c r="G109" s="127"/>
    </row>
    <row r="110" spans="1:7" x14ac:dyDescent="0.25">
      <c r="A110" s="127" t="s">
        <v>9301</v>
      </c>
      <c r="B110" s="128" cm="1">
        <f t="array" ref="B110">IF(ROW() &lt; ROW(INDEX(fertilizers[experiment_ID],ROWS(fertilizers[experiment_ID]))), COUNTIF(INDEX(fertilizers[experiment_ID],1):fertilizers[[#This Row],[experiment_ID]],fertilizers[[#This Row],[experiment_ID]]), "")</f>
        <v>3</v>
      </c>
      <c r="C110" s="127" t="s">
        <v>9319</v>
      </c>
      <c r="D110" s="127" t="s">
        <v>609</v>
      </c>
      <c r="E110" s="128">
        <v>3</v>
      </c>
      <c r="F110" s="106">
        <v>300</v>
      </c>
      <c r="G110" s="127"/>
    </row>
    <row r="111" spans="1:7" x14ac:dyDescent="0.25">
      <c r="A111" s="127" t="s">
        <v>9301</v>
      </c>
      <c r="B111" s="128" cm="1">
        <f t="array" ref="B111">IF(ROW() &lt; ROW(INDEX(fertilizers[experiment_ID],ROWS(fertilizers[experiment_ID]))), COUNTIF(INDEX(fertilizers[experiment_ID],1):fertilizers[[#This Row],[experiment_ID]],fertilizers[[#This Row],[experiment_ID]]), "")</f>
        <v>4</v>
      </c>
      <c r="C111" s="127" t="s">
        <v>9320</v>
      </c>
      <c r="D111" s="127" t="s">
        <v>609</v>
      </c>
      <c r="E111" s="128">
        <v>3</v>
      </c>
      <c r="F111" s="106">
        <v>350</v>
      </c>
      <c r="G111" s="127"/>
    </row>
    <row r="112" spans="1:7" x14ac:dyDescent="0.25">
      <c r="A112" s="127" t="s">
        <v>9302</v>
      </c>
      <c r="B112" s="128" cm="1">
        <f t="array" ref="B112">IF(ROW() &lt; ROW(INDEX(fertilizers[experiment_ID],ROWS(fertilizers[experiment_ID]))), COUNTIF(INDEX(fertilizers[experiment_ID],1):fertilizers[[#This Row],[experiment_ID]],fertilizers[[#This Row],[experiment_ID]]), "")</f>
        <v>1</v>
      </c>
      <c r="C112" s="127" t="s">
        <v>9324</v>
      </c>
      <c r="D112" s="127" t="s">
        <v>609</v>
      </c>
      <c r="E112" s="128">
        <v>2</v>
      </c>
      <c r="F112" s="106">
        <v>200</v>
      </c>
      <c r="G112" s="127"/>
    </row>
    <row r="113" spans="1:7" x14ac:dyDescent="0.25">
      <c r="A113" s="127" t="s">
        <v>9302</v>
      </c>
      <c r="B113" s="128" cm="1">
        <f t="array" ref="B113">IF(ROW() &lt; ROW(INDEX(fertilizers[experiment_ID],ROWS(fertilizers[experiment_ID]))), COUNTIF(INDEX(fertilizers[experiment_ID],1):fertilizers[[#This Row],[experiment_ID]],fertilizers[[#This Row],[experiment_ID]]), "")</f>
        <v>2</v>
      </c>
      <c r="C113" s="127" t="s">
        <v>9318</v>
      </c>
      <c r="D113" s="127" t="s">
        <v>609</v>
      </c>
      <c r="E113" s="128">
        <v>3</v>
      </c>
      <c r="F113" s="106">
        <v>250</v>
      </c>
      <c r="G113" s="127"/>
    </row>
    <row r="114" spans="1:7" x14ac:dyDescent="0.25">
      <c r="A114" s="127" t="s">
        <v>9302</v>
      </c>
      <c r="B114" s="128" cm="1">
        <f t="array" ref="B114">IF(ROW() &lt; ROW(INDEX(fertilizers[experiment_ID],ROWS(fertilizers[experiment_ID]))), COUNTIF(INDEX(fertilizers[experiment_ID],1):fertilizers[[#This Row],[experiment_ID]],fertilizers[[#This Row],[experiment_ID]]), "")</f>
        <v>3</v>
      </c>
      <c r="C114" s="127" t="s">
        <v>9319</v>
      </c>
      <c r="D114" s="127" t="s">
        <v>609</v>
      </c>
      <c r="E114" s="128">
        <v>3</v>
      </c>
      <c r="F114" s="106">
        <v>300</v>
      </c>
      <c r="G114" s="127"/>
    </row>
    <row r="115" spans="1:7" x14ac:dyDescent="0.25">
      <c r="A115" s="127" t="s">
        <v>9302</v>
      </c>
      <c r="B115" s="128" cm="1">
        <f t="array" ref="B115">IF(ROW() &lt; ROW(INDEX(fertilizers[experiment_ID],ROWS(fertilizers[experiment_ID]))), COUNTIF(INDEX(fertilizers[experiment_ID],1):fertilizers[[#This Row],[experiment_ID]],fertilizers[[#This Row],[experiment_ID]]), "")</f>
        <v>4</v>
      </c>
      <c r="C115" s="127" t="s">
        <v>9320</v>
      </c>
      <c r="D115" s="127" t="s">
        <v>609</v>
      </c>
      <c r="E115" s="128">
        <v>3</v>
      </c>
      <c r="F115" s="106">
        <v>350</v>
      </c>
      <c r="G115" s="127"/>
    </row>
    <row r="116" spans="1:7" x14ac:dyDescent="0.25">
      <c r="A116" s="127" t="s">
        <v>9303</v>
      </c>
      <c r="B116" s="128" cm="1">
        <f t="array" ref="B116">IF(ROW() &lt; ROW(INDEX(fertilizers[experiment_ID],ROWS(fertilizers[experiment_ID]))), COUNTIF(INDEX(fertilizers[experiment_ID],1):fertilizers[[#This Row],[experiment_ID]],fertilizers[[#This Row],[experiment_ID]]), "")</f>
        <v>1</v>
      </c>
      <c r="C116" s="127" t="s">
        <v>9324</v>
      </c>
      <c r="D116" s="127" t="s">
        <v>609</v>
      </c>
      <c r="E116" s="128">
        <v>2</v>
      </c>
      <c r="F116" s="106">
        <v>200</v>
      </c>
      <c r="G116" s="127"/>
    </row>
    <row r="117" spans="1:7" x14ac:dyDescent="0.25">
      <c r="A117" s="127" t="s">
        <v>9303</v>
      </c>
      <c r="B117" s="128" cm="1">
        <f t="array" ref="B117">IF(ROW() &lt; ROW(INDEX(fertilizers[experiment_ID],ROWS(fertilizers[experiment_ID]))), COUNTIF(INDEX(fertilizers[experiment_ID],1):fertilizers[[#This Row],[experiment_ID]],fertilizers[[#This Row],[experiment_ID]]), "")</f>
        <v>2</v>
      </c>
      <c r="C117" s="127" t="s">
        <v>9318</v>
      </c>
      <c r="D117" s="127" t="s">
        <v>609</v>
      </c>
      <c r="E117" s="128">
        <v>3</v>
      </c>
      <c r="F117" s="106">
        <v>250</v>
      </c>
      <c r="G117" s="127"/>
    </row>
    <row r="118" spans="1:7" x14ac:dyDescent="0.25">
      <c r="A118" s="127" t="s">
        <v>9303</v>
      </c>
      <c r="B118" s="128" cm="1">
        <f t="array" ref="B118">IF(ROW() &lt; ROW(INDEX(fertilizers[experiment_ID],ROWS(fertilizers[experiment_ID]))), COUNTIF(INDEX(fertilizers[experiment_ID],1):fertilizers[[#This Row],[experiment_ID]],fertilizers[[#This Row],[experiment_ID]]), "")</f>
        <v>3</v>
      </c>
      <c r="C118" s="127" t="s">
        <v>9319</v>
      </c>
      <c r="D118" s="127" t="s">
        <v>609</v>
      </c>
      <c r="E118" s="128">
        <v>3</v>
      </c>
      <c r="F118" s="106">
        <v>300</v>
      </c>
      <c r="G118" s="127"/>
    </row>
    <row r="119" spans="1:7" x14ac:dyDescent="0.25">
      <c r="A119" s="127" t="s">
        <v>9303</v>
      </c>
      <c r="B119" s="128" cm="1">
        <f t="array" ref="B119">IF(ROW() &lt; ROW(INDEX(fertilizers[experiment_ID],ROWS(fertilizers[experiment_ID]))), COUNTIF(INDEX(fertilizers[experiment_ID],1):fertilizers[[#This Row],[experiment_ID]],fertilizers[[#This Row],[experiment_ID]]), "")</f>
        <v>4</v>
      </c>
      <c r="C119" s="127" t="s">
        <v>9320</v>
      </c>
      <c r="D119" s="127" t="s">
        <v>609</v>
      </c>
      <c r="E119" s="128">
        <v>3</v>
      </c>
      <c r="F119" s="106">
        <v>350</v>
      </c>
      <c r="G119" s="127"/>
    </row>
    <row r="120" spans="1:7" x14ac:dyDescent="0.25">
      <c r="A120" s="127" t="s">
        <v>9304</v>
      </c>
      <c r="B120" s="128" cm="1">
        <f t="array" ref="B120">IF(ROW() &lt; ROW(INDEX(fertilizers[experiment_ID],ROWS(fertilizers[experiment_ID]))), COUNTIF(INDEX(fertilizers[experiment_ID],1):fertilizers[[#This Row],[experiment_ID]],fertilizers[[#This Row],[experiment_ID]]), "")</f>
        <v>1</v>
      </c>
      <c r="C120" s="127" t="s">
        <v>9324</v>
      </c>
      <c r="D120" s="127" t="s">
        <v>609</v>
      </c>
      <c r="E120" s="128">
        <v>2</v>
      </c>
      <c r="F120" s="106">
        <v>200</v>
      </c>
      <c r="G120" s="127"/>
    </row>
    <row r="121" spans="1:7" x14ac:dyDescent="0.25">
      <c r="A121" s="127" t="s">
        <v>9304</v>
      </c>
      <c r="B121" s="128" cm="1">
        <f t="array" ref="B121">IF(ROW() &lt; ROW(INDEX(fertilizers[experiment_ID],ROWS(fertilizers[experiment_ID]))), COUNTIF(INDEX(fertilizers[experiment_ID],1):fertilizers[[#This Row],[experiment_ID]],fertilizers[[#This Row],[experiment_ID]]), "")</f>
        <v>2</v>
      </c>
      <c r="C121" s="127" t="s">
        <v>9318</v>
      </c>
      <c r="D121" s="127" t="s">
        <v>609</v>
      </c>
      <c r="E121" s="128">
        <v>3</v>
      </c>
      <c r="F121" s="106">
        <v>250</v>
      </c>
      <c r="G121" s="127"/>
    </row>
    <row r="122" spans="1:7" x14ac:dyDescent="0.25">
      <c r="A122" s="127" t="s">
        <v>9304</v>
      </c>
      <c r="B122" s="128" cm="1">
        <f t="array" ref="B122">IF(ROW() &lt; ROW(INDEX(fertilizers[experiment_ID],ROWS(fertilizers[experiment_ID]))), COUNTIF(INDEX(fertilizers[experiment_ID],1):fertilizers[[#This Row],[experiment_ID]],fertilizers[[#This Row],[experiment_ID]]), "")</f>
        <v>3</v>
      </c>
      <c r="C122" s="127" t="s">
        <v>9319</v>
      </c>
      <c r="D122" s="127" t="s">
        <v>609</v>
      </c>
      <c r="E122" s="128">
        <v>3</v>
      </c>
      <c r="F122" s="106">
        <v>300</v>
      </c>
      <c r="G122" s="127"/>
    </row>
    <row r="123" spans="1:7" x14ac:dyDescent="0.25">
      <c r="A123" s="127" t="s">
        <v>9304</v>
      </c>
      <c r="B123" s="128" cm="1">
        <f t="array" ref="B123">IF(ROW() &lt; ROW(INDEX(fertilizers[experiment_ID],ROWS(fertilizers[experiment_ID]))), COUNTIF(INDEX(fertilizers[experiment_ID],1):fertilizers[[#This Row],[experiment_ID]],fertilizers[[#This Row],[experiment_ID]]), "")</f>
        <v>4</v>
      </c>
      <c r="C123" s="127" t="s">
        <v>9320</v>
      </c>
      <c r="D123" s="127" t="s">
        <v>609</v>
      </c>
      <c r="E123" s="128">
        <v>3</v>
      </c>
      <c r="F123" s="106">
        <v>350</v>
      </c>
      <c r="G123" s="127"/>
    </row>
    <row r="124" spans="1:7" x14ac:dyDescent="0.25">
      <c r="A124" s="127" t="s">
        <v>9305</v>
      </c>
      <c r="B124" s="128" cm="1">
        <f t="array" ref="B124">IF(ROW() &lt; ROW(INDEX(fertilizers[experiment_ID],ROWS(fertilizers[experiment_ID]))), COUNTIF(INDEX(fertilizers[experiment_ID],1):fertilizers[[#This Row],[experiment_ID]],fertilizers[[#This Row],[experiment_ID]]), "")</f>
        <v>1</v>
      </c>
      <c r="C124" s="127" t="s">
        <v>9324</v>
      </c>
      <c r="D124" s="127" t="s">
        <v>609</v>
      </c>
      <c r="E124" s="128">
        <v>2</v>
      </c>
      <c r="F124" s="106">
        <v>200</v>
      </c>
      <c r="G124" s="127"/>
    </row>
    <row r="125" spans="1:7" x14ac:dyDescent="0.25">
      <c r="A125" s="127" t="s">
        <v>9305</v>
      </c>
      <c r="B125" s="128" cm="1">
        <f t="array" ref="B125">IF(ROW() &lt; ROW(INDEX(fertilizers[experiment_ID],ROWS(fertilizers[experiment_ID]))), COUNTIF(INDEX(fertilizers[experiment_ID],1):fertilizers[[#This Row],[experiment_ID]],fertilizers[[#This Row],[experiment_ID]]), "")</f>
        <v>2</v>
      </c>
      <c r="C125" s="127" t="s">
        <v>9318</v>
      </c>
      <c r="D125" s="127" t="s">
        <v>609</v>
      </c>
      <c r="E125" s="128">
        <v>3</v>
      </c>
      <c r="F125" s="106">
        <v>250</v>
      </c>
      <c r="G125" s="127"/>
    </row>
    <row r="126" spans="1:7" x14ac:dyDescent="0.25">
      <c r="A126" s="127" t="s">
        <v>9305</v>
      </c>
      <c r="B126" s="128" cm="1">
        <f t="array" ref="B126">IF(ROW() &lt; ROW(INDEX(fertilizers[experiment_ID],ROWS(fertilizers[experiment_ID]))), COUNTIF(INDEX(fertilizers[experiment_ID],1):fertilizers[[#This Row],[experiment_ID]],fertilizers[[#This Row],[experiment_ID]]), "")</f>
        <v>3</v>
      </c>
      <c r="C126" s="127" t="s">
        <v>9319</v>
      </c>
      <c r="D126" s="127" t="s">
        <v>609</v>
      </c>
      <c r="E126" s="128">
        <v>3</v>
      </c>
      <c r="F126" s="106">
        <v>300</v>
      </c>
      <c r="G126" s="127"/>
    </row>
    <row r="127" spans="1:7" x14ac:dyDescent="0.25">
      <c r="A127" s="127" t="s">
        <v>9305</v>
      </c>
      <c r="B127" s="128" cm="1">
        <f t="array" ref="B127">IF(ROW() &lt; ROW(INDEX(fertilizers[experiment_ID],ROWS(fertilizers[experiment_ID]))), COUNTIF(INDEX(fertilizers[experiment_ID],1):fertilizers[[#This Row],[experiment_ID]],fertilizers[[#This Row],[experiment_ID]]), "")</f>
        <v>4</v>
      </c>
      <c r="C127" s="127" t="s">
        <v>9320</v>
      </c>
      <c r="D127" s="127" t="s">
        <v>609</v>
      </c>
      <c r="E127" s="128">
        <v>3</v>
      </c>
      <c r="F127" s="106">
        <v>350</v>
      </c>
      <c r="G127" s="127"/>
    </row>
    <row r="128" spans="1:7" x14ac:dyDescent="0.25">
      <c r="A128" s="127" t="s">
        <v>9306</v>
      </c>
      <c r="B128" s="128" cm="1">
        <f t="array" ref="B128">IF(ROW() &lt; ROW(INDEX(fertilizers[experiment_ID],ROWS(fertilizers[experiment_ID]))), COUNTIF(INDEX(fertilizers[experiment_ID],1):fertilizers[[#This Row],[experiment_ID]],fertilizers[[#This Row],[experiment_ID]]), "")</f>
        <v>1</v>
      </c>
      <c r="C128" s="127" t="s">
        <v>9324</v>
      </c>
      <c r="D128" s="127" t="s">
        <v>609</v>
      </c>
      <c r="E128" s="128">
        <v>2</v>
      </c>
      <c r="F128" s="106">
        <v>200</v>
      </c>
      <c r="G128" s="127"/>
    </row>
    <row r="129" spans="1:7" x14ac:dyDescent="0.25">
      <c r="A129" s="127" t="s">
        <v>9306</v>
      </c>
      <c r="B129" s="128" cm="1">
        <f t="array" ref="B129">IF(ROW() &lt; ROW(INDEX(fertilizers[experiment_ID],ROWS(fertilizers[experiment_ID]))), COUNTIF(INDEX(fertilizers[experiment_ID],1):fertilizers[[#This Row],[experiment_ID]],fertilizers[[#This Row],[experiment_ID]]), "")</f>
        <v>2</v>
      </c>
      <c r="C129" s="127" t="s">
        <v>9318</v>
      </c>
      <c r="D129" s="127" t="s">
        <v>609</v>
      </c>
      <c r="E129" s="128">
        <v>3</v>
      </c>
      <c r="F129" s="106">
        <v>250</v>
      </c>
      <c r="G129" s="127"/>
    </row>
    <row r="130" spans="1:7" x14ac:dyDescent="0.25">
      <c r="A130" s="127" t="s">
        <v>9306</v>
      </c>
      <c r="B130" s="128" cm="1">
        <f t="array" ref="B130">IF(ROW() &lt; ROW(INDEX(fertilizers[experiment_ID],ROWS(fertilizers[experiment_ID]))), COUNTIF(INDEX(fertilizers[experiment_ID],1):fertilizers[[#This Row],[experiment_ID]],fertilizers[[#This Row],[experiment_ID]]), "")</f>
        <v>3</v>
      </c>
      <c r="C130" s="127" t="s">
        <v>9319</v>
      </c>
      <c r="D130" s="127" t="s">
        <v>609</v>
      </c>
      <c r="E130" s="128">
        <v>3</v>
      </c>
      <c r="F130" s="106">
        <v>300</v>
      </c>
      <c r="G130" s="127"/>
    </row>
    <row r="131" spans="1:7" x14ac:dyDescent="0.25">
      <c r="A131" s="127" t="s">
        <v>9306</v>
      </c>
      <c r="B131" s="128" cm="1">
        <f t="array" ref="B131">IF(ROW() &lt; ROW(INDEX(fertilizers[experiment_ID],ROWS(fertilizers[experiment_ID]))), COUNTIF(INDEX(fertilizers[experiment_ID],1):fertilizers[[#This Row],[experiment_ID]],fertilizers[[#This Row],[experiment_ID]]), "")</f>
        <v>4</v>
      </c>
      <c r="C131" s="127" t="s">
        <v>9320</v>
      </c>
      <c r="D131" s="127" t="s">
        <v>609</v>
      </c>
      <c r="E131" s="128">
        <v>3</v>
      </c>
      <c r="F131" s="106">
        <v>350</v>
      </c>
      <c r="G131" s="127"/>
    </row>
    <row r="132" spans="1:7" x14ac:dyDescent="0.25">
      <c r="A132" s="127" t="s">
        <v>9307</v>
      </c>
      <c r="B132" s="128" cm="1">
        <f t="array" ref="B132">IF(ROW() &lt; ROW(INDEX(fertilizers[experiment_ID],ROWS(fertilizers[experiment_ID]))), COUNTIF(INDEX(fertilizers[experiment_ID],1):fertilizers[[#This Row],[experiment_ID]],fertilizers[[#This Row],[experiment_ID]]), "")</f>
        <v>1</v>
      </c>
      <c r="C132" s="127" t="s">
        <v>9324</v>
      </c>
      <c r="D132" s="127" t="s">
        <v>609</v>
      </c>
      <c r="E132" s="128">
        <v>2</v>
      </c>
      <c r="F132" s="106">
        <v>200</v>
      </c>
      <c r="G132" s="127"/>
    </row>
    <row r="133" spans="1:7" x14ac:dyDescent="0.25">
      <c r="A133" s="127" t="s">
        <v>9307</v>
      </c>
      <c r="B133" s="128" cm="1">
        <f t="array" ref="B133">IF(ROW() &lt; ROW(INDEX(fertilizers[experiment_ID],ROWS(fertilizers[experiment_ID]))), COUNTIF(INDEX(fertilizers[experiment_ID],1):fertilizers[[#This Row],[experiment_ID]],fertilizers[[#This Row],[experiment_ID]]), "")</f>
        <v>2</v>
      </c>
      <c r="C133" s="127" t="s">
        <v>9318</v>
      </c>
      <c r="D133" s="127" t="s">
        <v>609</v>
      </c>
      <c r="E133" s="128">
        <v>3</v>
      </c>
      <c r="F133" s="106">
        <v>250</v>
      </c>
      <c r="G133" s="127"/>
    </row>
    <row r="134" spans="1:7" x14ac:dyDescent="0.25">
      <c r="A134" s="127" t="s">
        <v>9307</v>
      </c>
      <c r="B134" s="128" cm="1">
        <f t="array" ref="B134">IF(ROW() &lt; ROW(INDEX(fertilizers[experiment_ID],ROWS(fertilizers[experiment_ID]))), COUNTIF(INDEX(fertilizers[experiment_ID],1):fertilizers[[#This Row],[experiment_ID]],fertilizers[[#This Row],[experiment_ID]]), "")</f>
        <v>3</v>
      </c>
      <c r="C134" s="127" t="s">
        <v>9319</v>
      </c>
      <c r="D134" s="127" t="s">
        <v>609</v>
      </c>
      <c r="E134" s="128">
        <v>3</v>
      </c>
      <c r="F134" s="106">
        <v>300</v>
      </c>
      <c r="G134" s="127"/>
    </row>
    <row r="135" spans="1:7" x14ac:dyDescent="0.25">
      <c r="A135" s="127" t="s">
        <v>9307</v>
      </c>
      <c r="B135" s="128" cm="1">
        <f t="array" ref="B135">IF(ROW() &lt; ROW(INDEX(fertilizers[experiment_ID],ROWS(fertilizers[experiment_ID]))), COUNTIF(INDEX(fertilizers[experiment_ID],1):fertilizers[[#This Row],[experiment_ID]],fertilizers[[#This Row],[experiment_ID]]), "")</f>
        <v>4</v>
      </c>
      <c r="C135" s="127" t="s">
        <v>9320</v>
      </c>
      <c r="D135" s="127" t="s">
        <v>609</v>
      </c>
      <c r="E135" s="128">
        <v>3</v>
      </c>
      <c r="F135" s="106">
        <v>350</v>
      </c>
      <c r="G135" s="127"/>
    </row>
    <row r="136" spans="1:7" x14ac:dyDescent="0.25">
      <c r="A136" s="127" t="s">
        <v>9308</v>
      </c>
      <c r="B136" s="128" cm="1">
        <f t="array" ref="B136">IF(ROW() &lt; ROW(INDEX(fertilizers[experiment_ID],ROWS(fertilizers[experiment_ID]))), COUNTIF(INDEX(fertilizers[experiment_ID],1):fertilizers[[#This Row],[experiment_ID]],fertilizers[[#This Row],[experiment_ID]]), "")</f>
        <v>1</v>
      </c>
      <c r="C136" s="127" t="s">
        <v>9324</v>
      </c>
      <c r="D136" s="127" t="s">
        <v>609</v>
      </c>
      <c r="E136" s="128">
        <v>2</v>
      </c>
      <c r="F136" s="106">
        <v>200</v>
      </c>
      <c r="G136" s="127"/>
    </row>
    <row r="137" spans="1:7" x14ac:dyDescent="0.25">
      <c r="A137" s="127" t="s">
        <v>9308</v>
      </c>
      <c r="B137" s="128" cm="1">
        <f t="array" ref="B137">IF(ROW() &lt; ROW(INDEX(fertilizers[experiment_ID],ROWS(fertilizers[experiment_ID]))), COUNTIF(INDEX(fertilizers[experiment_ID],1):fertilizers[[#This Row],[experiment_ID]],fertilizers[[#This Row],[experiment_ID]]), "")</f>
        <v>2</v>
      </c>
      <c r="C137" s="127" t="s">
        <v>9318</v>
      </c>
      <c r="D137" s="127" t="s">
        <v>609</v>
      </c>
      <c r="E137" s="128">
        <v>3</v>
      </c>
      <c r="F137" s="106">
        <v>250</v>
      </c>
      <c r="G137" s="127"/>
    </row>
    <row r="138" spans="1:7" x14ac:dyDescent="0.25">
      <c r="A138" s="127" t="s">
        <v>9308</v>
      </c>
      <c r="B138" s="128" cm="1">
        <f t="array" ref="B138">IF(ROW() &lt; ROW(INDEX(fertilizers[experiment_ID],ROWS(fertilizers[experiment_ID]))), COUNTIF(INDEX(fertilizers[experiment_ID],1):fertilizers[[#This Row],[experiment_ID]],fertilizers[[#This Row],[experiment_ID]]), "")</f>
        <v>3</v>
      </c>
      <c r="C138" s="127" t="s">
        <v>9319</v>
      </c>
      <c r="D138" s="127" t="s">
        <v>609</v>
      </c>
      <c r="E138" s="128">
        <v>3</v>
      </c>
      <c r="F138" s="106">
        <v>300</v>
      </c>
      <c r="G138" s="127"/>
    </row>
    <row r="139" spans="1:7" x14ac:dyDescent="0.25">
      <c r="A139" s="127" t="s">
        <v>9308</v>
      </c>
      <c r="B139" s="128" cm="1">
        <f t="array" ref="B139">IF(ROW() &lt; ROW(INDEX(fertilizers[experiment_ID],ROWS(fertilizers[experiment_ID]))), COUNTIF(INDEX(fertilizers[experiment_ID],1):fertilizers[[#This Row],[experiment_ID]],fertilizers[[#This Row],[experiment_ID]]), "")</f>
        <v>4</v>
      </c>
      <c r="C139" s="127" t="s">
        <v>9320</v>
      </c>
      <c r="D139" s="127" t="s">
        <v>609</v>
      </c>
      <c r="E139" s="128">
        <v>3</v>
      </c>
      <c r="F139" s="106">
        <v>350</v>
      </c>
      <c r="G139" s="127"/>
    </row>
    <row r="140" spans="1:7" x14ac:dyDescent="0.25">
      <c r="A140" s="127" t="s">
        <v>9309</v>
      </c>
      <c r="B140" s="128" cm="1">
        <f t="array" ref="B140">IF(ROW() &lt; ROW(INDEX(fertilizers[experiment_ID],ROWS(fertilizers[experiment_ID]))), COUNTIF(INDEX(fertilizers[experiment_ID],1):fertilizers[[#This Row],[experiment_ID]],fertilizers[[#This Row],[experiment_ID]]), "")</f>
        <v>1</v>
      </c>
      <c r="C140" s="127" t="s">
        <v>9324</v>
      </c>
      <c r="D140" s="127" t="s">
        <v>609</v>
      </c>
      <c r="E140" s="128">
        <v>2</v>
      </c>
      <c r="F140" s="106">
        <v>200</v>
      </c>
      <c r="G140" s="127"/>
    </row>
    <row r="141" spans="1:7" x14ac:dyDescent="0.25">
      <c r="A141" s="127" t="s">
        <v>9309</v>
      </c>
      <c r="B141" s="128" cm="1">
        <f t="array" ref="B141">IF(ROW() &lt; ROW(INDEX(fertilizers[experiment_ID],ROWS(fertilizers[experiment_ID]))), COUNTIF(INDEX(fertilizers[experiment_ID],1):fertilizers[[#This Row],[experiment_ID]],fertilizers[[#This Row],[experiment_ID]]), "")</f>
        <v>2</v>
      </c>
      <c r="C141" s="127" t="s">
        <v>9318</v>
      </c>
      <c r="D141" s="127" t="s">
        <v>609</v>
      </c>
      <c r="E141" s="128">
        <v>3</v>
      </c>
      <c r="F141" s="106">
        <v>250</v>
      </c>
      <c r="G141" s="127"/>
    </row>
    <row r="142" spans="1:7" x14ac:dyDescent="0.25">
      <c r="A142" s="127" t="s">
        <v>9309</v>
      </c>
      <c r="B142" s="128" cm="1">
        <f t="array" ref="B142">IF(ROW() &lt; ROW(INDEX(fertilizers[experiment_ID],ROWS(fertilizers[experiment_ID]))), COUNTIF(INDEX(fertilizers[experiment_ID],1):fertilizers[[#This Row],[experiment_ID]],fertilizers[[#This Row],[experiment_ID]]), "")</f>
        <v>3</v>
      </c>
      <c r="C142" s="127" t="s">
        <v>9319</v>
      </c>
      <c r="D142" s="127" t="s">
        <v>609</v>
      </c>
      <c r="E142" s="128">
        <v>3</v>
      </c>
      <c r="F142" s="106">
        <v>300</v>
      </c>
      <c r="G142" s="127"/>
    </row>
    <row r="143" spans="1:7" x14ac:dyDescent="0.25">
      <c r="A143" s="127" t="s">
        <v>9309</v>
      </c>
      <c r="B143" s="128" cm="1">
        <f t="array" ref="B143">IF(ROW() &lt; ROW(INDEX(fertilizers[experiment_ID],ROWS(fertilizers[experiment_ID]))), COUNTIF(INDEX(fertilizers[experiment_ID],1):fertilizers[[#This Row],[experiment_ID]],fertilizers[[#This Row],[experiment_ID]]), "")</f>
        <v>4</v>
      </c>
      <c r="C143" s="127" t="s">
        <v>9320</v>
      </c>
      <c r="D143" s="127" t="s">
        <v>609</v>
      </c>
      <c r="E143" s="128">
        <v>3</v>
      </c>
      <c r="F143" s="106">
        <v>350</v>
      </c>
      <c r="G143" s="127"/>
    </row>
    <row r="144" spans="1:7" x14ac:dyDescent="0.25">
      <c r="A144" s="127" t="s">
        <v>9310</v>
      </c>
      <c r="B144" s="128" cm="1">
        <f t="array" ref="B144">IF(ROW() &lt; ROW(INDEX(fertilizers[experiment_ID],ROWS(fertilizers[experiment_ID]))), COUNTIF(INDEX(fertilizers[experiment_ID],1):fertilizers[[#This Row],[experiment_ID]],fertilizers[[#This Row],[experiment_ID]]), "")</f>
        <v>1</v>
      </c>
      <c r="C144" s="127" t="s">
        <v>9324</v>
      </c>
      <c r="D144" s="127" t="s">
        <v>609</v>
      </c>
      <c r="E144" s="128">
        <v>2</v>
      </c>
      <c r="F144" s="106">
        <v>200</v>
      </c>
      <c r="G144" s="127"/>
    </row>
    <row r="145" spans="1:7" x14ac:dyDescent="0.25">
      <c r="A145" s="127" t="s">
        <v>9310</v>
      </c>
      <c r="B145" s="128" cm="1">
        <f t="array" ref="B145">IF(ROW() &lt; ROW(INDEX(fertilizers[experiment_ID],ROWS(fertilizers[experiment_ID]))), COUNTIF(INDEX(fertilizers[experiment_ID],1):fertilizers[[#This Row],[experiment_ID]],fertilizers[[#This Row],[experiment_ID]]), "")</f>
        <v>2</v>
      </c>
      <c r="C145" s="127" t="s">
        <v>9318</v>
      </c>
      <c r="D145" s="127" t="s">
        <v>609</v>
      </c>
      <c r="E145" s="128">
        <v>3</v>
      </c>
      <c r="F145" s="106">
        <v>250</v>
      </c>
      <c r="G145" s="127"/>
    </row>
    <row r="146" spans="1:7" x14ac:dyDescent="0.25">
      <c r="A146" s="127" t="s">
        <v>9310</v>
      </c>
      <c r="B146" s="128" cm="1">
        <f t="array" ref="B146">IF(ROW() &lt; ROW(INDEX(fertilizers[experiment_ID],ROWS(fertilizers[experiment_ID]))), COUNTIF(INDEX(fertilizers[experiment_ID],1):fertilizers[[#This Row],[experiment_ID]],fertilizers[[#This Row],[experiment_ID]]), "")</f>
        <v>3</v>
      </c>
      <c r="C146" s="127" t="s">
        <v>9319</v>
      </c>
      <c r="D146" s="127" t="s">
        <v>609</v>
      </c>
      <c r="E146" s="128">
        <v>3</v>
      </c>
      <c r="F146" s="106">
        <v>300</v>
      </c>
      <c r="G146" s="127"/>
    </row>
    <row r="147" spans="1:7" x14ac:dyDescent="0.25">
      <c r="A147" s="127" t="s">
        <v>9310</v>
      </c>
      <c r="B147" s="128" cm="1">
        <f t="array" ref="B147">IF(ROW() &lt; ROW(INDEX(fertilizers[experiment_ID],ROWS(fertilizers[experiment_ID]))), COUNTIF(INDEX(fertilizers[experiment_ID],1):fertilizers[[#This Row],[experiment_ID]],fertilizers[[#This Row],[experiment_ID]]), "")</f>
        <v>4</v>
      </c>
      <c r="C147" s="127" t="s">
        <v>9320</v>
      </c>
      <c r="D147" s="127" t="s">
        <v>609</v>
      </c>
      <c r="E147" s="128">
        <v>3</v>
      </c>
      <c r="F147" s="106">
        <v>350</v>
      </c>
      <c r="G147" s="127"/>
    </row>
    <row r="148" spans="1:7" x14ac:dyDescent="0.25">
      <c r="A148" s="127" t="s">
        <v>9311</v>
      </c>
      <c r="B148" s="128" cm="1">
        <f t="array" ref="B148">IF(ROW() &lt; ROW(INDEX(fertilizers[experiment_ID],ROWS(fertilizers[experiment_ID]))), COUNTIF(INDEX(fertilizers[experiment_ID],1):fertilizers[[#This Row],[experiment_ID]],fertilizers[[#This Row],[experiment_ID]]), "")</f>
        <v>1</v>
      </c>
      <c r="C148" s="127" t="s">
        <v>9324</v>
      </c>
      <c r="D148" s="127" t="s">
        <v>609</v>
      </c>
      <c r="E148" s="128">
        <v>2</v>
      </c>
      <c r="F148" s="106">
        <v>200</v>
      </c>
      <c r="G148" s="127"/>
    </row>
    <row r="149" spans="1:7" x14ac:dyDescent="0.25">
      <c r="A149" s="127" t="s">
        <v>9311</v>
      </c>
      <c r="B149" s="128" cm="1">
        <f t="array" ref="B149">IF(ROW() &lt; ROW(INDEX(fertilizers[experiment_ID],ROWS(fertilizers[experiment_ID]))), COUNTIF(INDEX(fertilizers[experiment_ID],1):fertilizers[[#This Row],[experiment_ID]],fertilizers[[#This Row],[experiment_ID]]), "")</f>
        <v>2</v>
      </c>
      <c r="C149" s="127" t="s">
        <v>9318</v>
      </c>
      <c r="D149" s="127" t="s">
        <v>609</v>
      </c>
      <c r="E149" s="128">
        <v>3</v>
      </c>
      <c r="F149" s="106">
        <v>250</v>
      </c>
      <c r="G149" s="127"/>
    </row>
    <row r="150" spans="1:7" x14ac:dyDescent="0.25">
      <c r="A150" s="127" t="s">
        <v>9311</v>
      </c>
      <c r="B150" s="128" cm="1">
        <f t="array" ref="B150">IF(ROW() &lt; ROW(INDEX(fertilizers[experiment_ID],ROWS(fertilizers[experiment_ID]))), COUNTIF(INDEX(fertilizers[experiment_ID],1):fertilizers[[#This Row],[experiment_ID]],fertilizers[[#This Row],[experiment_ID]]), "")</f>
        <v>3</v>
      </c>
      <c r="C150" s="127" t="s">
        <v>9319</v>
      </c>
      <c r="D150" s="127" t="s">
        <v>609</v>
      </c>
      <c r="E150" s="128">
        <v>3</v>
      </c>
      <c r="F150" s="106">
        <v>300</v>
      </c>
      <c r="G150" s="127"/>
    </row>
    <row r="151" spans="1:7" x14ac:dyDescent="0.25">
      <c r="A151" s="127" t="s">
        <v>9311</v>
      </c>
      <c r="B151" s="128" cm="1">
        <f t="array" ref="B151">IF(ROW() &lt; ROW(INDEX(fertilizers[experiment_ID],ROWS(fertilizers[experiment_ID]))), COUNTIF(INDEX(fertilizers[experiment_ID],1):fertilizers[[#This Row],[experiment_ID]],fertilizers[[#This Row],[experiment_ID]]), "")</f>
        <v>4</v>
      </c>
      <c r="C151" s="127" t="s">
        <v>9320</v>
      </c>
      <c r="D151" s="127" t="s">
        <v>609</v>
      </c>
      <c r="E151" s="128">
        <v>3</v>
      </c>
      <c r="F151" s="106">
        <v>350</v>
      </c>
      <c r="G151" s="127"/>
    </row>
    <row r="152" spans="1:7" x14ac:dyDescent="0.25">
      <c r="A152" s="127" t="s">
        <v>9312</v>
      </c>
      <c r="B152" s="128" cm="1">
        <f t="array" ref="B152">IF(ROW() &lt; ROW(INDEX(fertilizers[experiment_ID],ROWS(fertilizers[experiment_ID]))), COUNTIF(INDEX(fertilizers[experiment_ID],1):fertilizers[[#This Row],[experiment_ID]],fertilizers[[#This Row],[experiment_ID]]), "")</f>
        <v>1</v>
      </c>
      <c r="C152" s="127" t="s">
        <v>9324</v>
      </c>
      <c r="D152" s="127" t="s">
        <v>609</v>
      </c>
      <c r="E152" s="128">
        <v>2</v>
      </c>
      <c r="F152" s="106">
        <v>200</v>
      </c>
      <c r="G152" s="127"/>
    </row>
    <row r="153" spans="1:7" x14ac:dyDescent="0.25">
      <c r="A153" s="127" t="s">
        <v>9312</v>
      </c>
      <c r="B153" s="128" cm="1">
        <f t="array" ref="B153">IF(ROW() &lt; ROW(INDEX(fertilizers[experiment_ID],ROWS(fertilizers[experiment_ID]))), COUNTIF(INDEX(fertilizers[experiment_ID],1):fertilizers[[#This Row],[experiment_ID]],fertilizers[[#This Row],[experiment_ID]]), "")</f>
        <v>2</v>
      </c>
      <c r="C153" s="127" t="s">
        <v>9318</v>
      </c>
      <c r="D153" s="127" t="s">
        <v>609</v>
      </c>
      <c r="E153" s="128">
        <v>3</v>
      </c>
      <c r="F153" s="106">
        <v>250</v>
      </c>
      <c r="G153" s="127"/>
    </row>
    <row r="154" spans="1:7" x14ac:dyDescent="0.25">
      <c r="A154" s="127" t="s">
        <v>9312</v>
      </c>
      <c r="B154" s="128" cm="1">
        <f t="array" ref="B154">IF(ROW() &lt; ROW(INDEX(fertilizers[experiment_ID],ROWS(fertilizers[experiment_ID]))), COUNTIF(INDEX(fertilizers[experiment_ID],1):fertilizers[[#This Row],[experiment_ID]],fertilizers[[#This Row],[experiment_ID]]), "")</f>
        <v>3</v>
      </c>
      <c r="C154" s="127" t="s">
        <v>9319</v>
      </c>
      <c r="D154" s="127" t="s">
        <v>609</v>
      </c>
      <c r="E154" s="128">
        <v>3</v>
      </c>
      <c r="F154" s="106">
        <v>300</v>
      </c>
      <c r="G154" s="127"/>
    </row>
    <row r="155" spans="1:7" x14ac:dyDescent="0.25">
      <c r="A155" s="127" t="s">
        <v>9312</v>
      </c>
      <c r="B155" s="128" cm="1">
        <f t="array" ref="B155">IF(ROW() &lt; ROW(INDEX(fertilizers[experiment_ID],ROWS(fertilizers[experiment_ID]))), COUNTIF(INDEX(fertilizers[experiment_ID],1):fertilizers[[#This Row],[experiment_ID]],fertilizers[[#This Row],[experiment_ID]]), "")</f>
        <v>4</v>
      </c>
      <c r="C155" s="127" t="s">
        <v>9320</v>
      </c>
      <c r="D155" s="127" t="s">
        <v>609</v>
      </c>
      <c r="E155" s="128">
        <v>3</v>
      </c>
      <c r="F155" s="106">
        <v>350</v>
      </c>
      <c r="G155" s="127"/>
    </row>
    <row r="156" spans="1:7" x14ac:dyDescent="0.25">
      <c r="A156" s="127" t="s">
        <v>9313</v>
      </c>
      <c r="B156" s="128" cm="1">
        <f t="array" ref="B156">IF(ROW() &lt; ROW(INDEX(fertilizers[experiment_ID],ROWS(fertilizers[experiment_ID]))), COUNTIF(INDEX(fertilizers[experiment_ID],1):fertilizers[[#This Row],[experiment_ID]],fertilizers[[#This Row],[experiment_ID]]), "")</f>
        <v>1</v>
      </c>
      <c r="C156" s="127" t="s">
        <v>9324</v>
      </c>
      <c r="D156" s="127" t="s">
        <v>609</v>
      </c>
      <c r="E156" s="128">
        <v>2</v>
      </c>
      <c r="F156" s="106">
        <v>200</v>
      </c>
      <c r="G156" s="127"/>
    </row>
    <row r="157" spans="1:7" x14ac:dyDescent="0.25">
      <c r="A157" s="127" t="s">
        <v>9313</v>
      </c>
      <c r="B157" s="128" cm="1">
        <f t="array" ref="B157">IF(ROW() &lt; ROW(INDEX(fertilizers[experiment_ID],ROWS(fertilizers[experiment_ID]))), COUNTIF(INDEX(fertilizers[experiment_ID],1):fertilizers[[#This Row],[experiment_ID]],fertilizers[[#This Row],[experiment_ID]]), "")</f>
        <v>2</v>
      </c>
      <c r="C157" s="127" t="s">
        <v>9318</v>
      </c>
      <c r="D157" s="127" t="s">
        <v>609</v>
      </c>
      <c r="E157" s="128">
        <v>3</v>
      </c>
      <c r="F157" s="106">
        <v>250</v>
      </c>
      <c r="G157" s="127"/>
    </row>
    <row r="158" spans="1:7" x14ac:dyDescent="0.25">
      <c r="A158" s="127" t="s">
        <v>9313</v>
      </c>
      <c r="B158" s="128" cm="1">
        <f t="array" ref="B158">IF(ROW() &lt; ROW(INDEX(fertilizers[experiment_ID],ROWS(fertilizers[experiment_ID]))), COUNTIF(INDEX(fertilizers[experiment_ID],1):fertilizers[[#This Row],[experiment_ID]],fertilizers[[#This Row],[experiment_ID]]), "")</f>
        <v>3</v>
      </c>
      <c r="C158" s="127" t="s">
        <v>9319</v>
      </c>
      <c r="D158" s="127" t="s">
        <v>609</v>
      </c>
      <c r="E158" s="128">
        <v>3</v>
      </c>
      <c r="F158" s="106">
        <v>300</v>
      </c>
      <c r="G158" s="127"/>
    </row>
    <row r="159" spans="1:7" x14ac:dyDescent="0.25">
      <c r="A159" s="127" t="s">
        <v>9313</v>
      </c>
      <c r="B159" s="128" cm="1">
        <f t="array" ref="B159">IF(ROW() &lt; ROW(INDEX(fertilizers[experiment_ID],ROWS(fertilizers[experiment_ID]))), COUNTIF(INDEX(fertilizers[experiment_ID],1):fertilizers[[#This Row],[experiment_ID]],fertilizers[[#This Row],[experiment_ID]]), "")</f>
        <v>4</v>
      </c>
      <c r="C159" s="127" t="s">
        <v>9320</v>
      </c>
      <c r="D159" s="127" t="s">
        <v>609</v>
      </c>
      <c r="E159" s="128">
        <v>3</v>
      </c>
      <c r="F159" s="106">
        <v>350</v>
      </c>
      <c r="G159" s="127"/>
    </row>
    <row r="160" spans="1:7" x14ac:dyDescent="0.25">
      <c r="A160" s="127" t="s">
        <v>9314</v>
      </c>
      <c r="B160" s="128" cm="1">
        <f t="array" ref="B160">IF(ROW() &lt; ROW(INDEX(fertilizers[experiment_ID],ROWS(fertilizers[experiment_ID]))), COUNTIF(INDEX(fertilizers[experiment_ID],1):fertilizers[[#This Row],[experiment_ID]],fertilizers[[#This Row],[experiment_ID]]), "")</f>
        <v>1</v>
      </c>
      <c r="C160" s="127" t="s">
        <v>9324</v>
      </c>
      <c r="D160" s="127" t="s">
        <v>609</v>
      </c>
      <c r="E160" s="128">
        <v>2</v>
      </c>
      <c r="F160" s="106">
        <v>200</v>
      </c>
      <c r="G160" s="127"/>
    </row>
    <row r="161" spans="1:7" x14ac:dyDescent="0.25">
      <c r="A161" s="127" t="s">
        <v>9314</v>
      </c>
      <c r="B161" s="128" cm="1">
        <f t="array" ref="B161">IF(ROW() &lt; ROW(INDEX(fertilizers[experiment_ID],ROWS(fertilizers[experiment_ID]))), COUNTIF(INDEX(fertilizers[experiment_ID],1):fertilizers[[#This Row],[experiment_ID]],fertilizers[[#This Row],[experiment_ID]]), "")</f>
        <v>2</v>
      </c>
      <c r="C161" s="127" t="s">
        <v>9318</v>
      </c>
      <c r="D161" s="127" t="s">
        <v>609</v>
      </c>
      <c r="E161" s="128">
        <v>3</v>
      </c>
      <c r="F161" s="106">
        <v>250</v>
      </c>
      <c r="G161" s="127"/>
    </row>
    <row r="162" spans="1:7" x14ac:dyDescent="0.25">
      <c r="A162" s="127" t="s">
        <v>9314</v>
      </c>
      <c r="B162" s="128" cm="1">
        <f t="array" ref="B162">IF(ROW() &lt; ROW(INDEX(fertilizers[experiment_ID],ROWS(fertilizers[experiment_ID]))), COUNTIF(INDEX(fertilizers[experiment_ID],1):fertilizers[[#This Row],[experiment_ID]],fertilizers[[#This Row],[experiment_ID]]), "")</f>
        <v>3</v>
      </c>
      <c r="C162" s="127" t="s">
        <v>9319</v>
      </c>
      <c r="D162" s="127" t="s">
        <v>609</v>
      </c>
      <c r="E162" s="128">
        <v>3</v>
      </c>
      <c r="F162" s="106">
        <v>300</v>
      </c>
      <c r="G162" s="127"/>
    </row>
    <row r="163" spans="1:7" x14ac:dyDescent="0.25">
      <c r="A163" s="127" t="s">
        <v>9314</v>
      </c>
      <c r="B163" s="128" cm="1">
        <f t="array" ref="B163">IF(ROW() &lt; ROW(INDEX(fertilizers[experiment_ID],ROWS(fertilizers[experiment_ID]))), COUNTIF(INDEX(fertilizers[experiment_ID],1):fertilizers[[#This Row],[experiment_ID]],fertilizers[[#This Row],[experiment_ID]]), "")</f>
        <v>4</v>
      </c>
      <c r="C163" s="127" t="s">
        <v>9320</v>
      </c>
      <c r="D163" s="127" t="s">
        <v>609</v>
      </c>
      <c r="E163" s="128">
        <v>3</v>
      </c>
      <c r="F163" s="106">
        <v>350</v>
      </c>
      <c r="G163" s="127"/>
    </row>
    <row r="164" spans="1:7" x14ac:dyDescent="0.25">
      <c r="A164" s="127" t="s">
        <v>9411</v>
      </c>
      <c r="B164" s="128" cm="1">
        <f t="array" ref="B164">IF(ROW() &lt; ROW(INDEX(fertilizers[experiment_ID],ROWS(fertilizers[experiment_ID]))), COUNTIF(INDEX(fertilizers[experiment_ID],1):fertilizers[[#This Row],[experiment_ID]],fertilizers[[#This Row],[experiment_ID]]), "")</f>
        <v>1</v>
      </c>
      <c r="C164" s="127" t="s">
        <v>9426</v>
      </c>
      <c r="D164" s="127" t="s">
        <v>643</v>
      </c>
      <c r="E164" s="128">
        <v>0</v>
      </c>
      <c r="F164" s="106">
        <v>0</v>
      </c>
      <c r="G164" s="127"/>
    </row>
    <row r="165" spans="1:7" x14ac:dyDescent="0.25">
      <c r="A165" s="127" t="s">
        <v>9411</v>
      </c>
      <c r="B165" s="128" cm="1">
        <f t="array" ref="B165">IF(ROW() &lt; ROW(INDEX(fertilizers[experiment_ID],ROWS(fertilizers[experiment_ID]))), COUNTIF(INDEX(fertilizers[experiment_ID],1):fertilizers[[#This Row],[experiment_ID]],fertilizers[[#This Row],[experiment_ID]]), "")</f>
        <v>2</v>
      </c>
      <c r="C165" s="127" t="s">
        <v>9427</v>
      </c>
      <c r="D165" s="127" t="s">
        <v>609</v>
      </c>
      <c r="E165" s="128">
        <v>1</v>
      </c>
      <c r="F165" s="106">
        <v>90</v>
      </c>
      <c r="G165" s="127"/>
    </row>
    <row r="166" spans="1:7" x14ac:dyDescent="0.25">
      <c r="A166" s="127" t="s">
        <v>9411</v>
      </c>
      <c r="B166" s="128" cm="1">
        <f t="array" ref="B166">IF(ROW() &lt; ROW(INDEX(fertilizers[experiment_ID],ROWS(fertilizers[experiment_ID]))), COUNTIF(INDEX(fertilizers[experiment_ID],1):fertilizers[[#This Row],[experiment_ID]],fertilizers[[#This Row],[experiment_ID]]), "")</f>
        <v>3</v>
      </c>
      <c r="C166" s="127" t="s">
        <v>9428</v>
      </c>
      <c r="D166" s="127" t="s">
        <v>609</v>
      </c>
      <c r="E166" s="128">
        <v>2</v>
      </c>
      <c r="F166" s="106">
        <v>120</v>
      </c>
      <c r="G166" s="127"/>
    </row>
    <row r="167" spans="1:7" x14ac:dyDescent="0.25">
      <c r="A167" s="127" t="s">
        <v>9411</v>
      </c>
      <c r="B167" s="128" cm="1">
        <f t="array" ref="B167">IF(ROW() &lt; ROW(INDEX(fertilizers[experiment_ID],ROWS(fertilizers[experiment_ID]))), COUNTIF(INDEX(fertilizers[experiment_ID],1):fertilizers[[#This Row],[experiment_ID]],fertilizers[[#This Row],[experiment_ID]]), "")</f>
        <v>4</v>
      </c>
      <c r="C167" s="127" t="s">
        <v>9429</v>
      </c>
      <c r="D167" s="127" t="s">
        <v>609</v>
      </c>
      <c r="E167" s="128">
        <v>2</v>
      </c>
      <c r="F167" s="106">
        <v>130</v>
      </c>
      <c r="G167" s="127"/>
    </row>
    <row r="168" spans="1:7" x14ac:dyDescent="0.25">
      <c r="A168" s="127" t="s">
        <v>9412</v>
      </c>
      <c r="B168" s="128" cm="1">
        <f t="array" ref="B168">IF(ROW() &lt; ROW(INDEX(fertilizers[experiment_ID],ROWS(fertilizers[experiment_ID]))), COUNTIF(INDEX(fertilizers[experiment_ID],1):fertilizers[[#This Row],[experiment_ID]],fertilizers[[#This Row],[experiment_ID]]), "")</f>
        <v>1</v>
      </c>
      <c r="C168" s="127" t="s">
        <v>9426</v>
      </c>
      <c r="D168" s="127" t="s">
        <v>643</v>
      </c>
      <c r="E168" s="128">
        <v>0</v>
      </c>
      <c r="F168" s="106">
        <v>0</v>
      </c>
      <c r="G168" s="127"/>
    </row>
    <row r="169" spans="1:7" x14ac:dyDescent="0.25">
      <c r="A169" s="127" t="s">
        <v>9412</v>
      </c>
      <c r="B169" s="128" cm="1">
        <f t="array" ref="B169">IF(ROW() &lt; ROW(INDEX(fertilizers[experiment_ID],ROWS(fertilizers[experiment_ID]))), COUNTIF(INDEX(fertilizers[experiment_ID],1):fertilizers[[#This Row],[experiment_ID]],fertilizers[[#This Row],[experiment_ID]]), "")</f>
        <v>2</v>
      </c>
      <c r="C169" s="127" t="s">
        <v>9427</v>
      </c>
      <c r="D169" s="127" t="s">
        <v>609</v>
      </c>
      <c r="E169" s="128">
        <v>1</v>
      </c>
      <c r="F169" s="106">
        <v>90</v>
      </c>
      <c r="G169" s="127"/>
    </row>
    <row r="170" spans="1:7" x14ac:dyDescent="0.25">
      <c r="A170" s="127" t="s">
        <v>9412</v>
      </c>
      <c r="B170" s="128" cm="1">
        <f t="array" ref="B170">IF(ROW() &lt; ROW(INDEX(fertilizers[experiment_ID],ROWS(fertilizers[experiment_ID]))), COUNTIF(INDEX(fertilizers[experiment_ID],1):fertilizers[[#This Row],[experiment_ID]],fertilizers[[#This Row],[experiment_ID]]), "")</f>
        <v>3</v>
      </c>
      <c r="C170" s="127" t="s">
        <v>9428</v>
      </c>
      <c r="D170" s="127" t="s">
        <v>609</v>
      </c>
      <c r="E170" s="128">
        <v>2</v>
      </c>
      <c r="F170" s="106">
        <v>120</v>
      </c>
      <c r="G170" s="127"/>
    </row>
    <row r="171" spans="1:7" x14ac:dyDescent="0.25">
      <c r="A171" s="127" t="s">
        <v>9412</v>
      </c>
      <c r="B171" s="128" cm="1">
        <f t="array" ref="B171">IF(ROW() &lt; ROW(INDEX(fertilizers[experiment_ID],ROWS(fertilizers[experiment_ID]))), COUNTIF(INDEX(fertilizers[experiment_ID],1):fertilizers[[#This Row],[experiment_ID]],fertilizers[[#This Row],[experiment_ID]]), "")</f>
        <v>4</v>
      </c>
      <c r="C171" s="127" t="s">
        <v>9429</v>
      </c>
      <c r="D171" s="127" t="s">
        <v>609</v>
      </c>
      <c r="E171" s="128">
        <v>2</v>
      </c>
      <c r="F171" s="106">
        <v>130</v>
      </c>
      <c r="G171" s="127"/>
    </row>
    <row r="172" spans="1:7" x14ac:dyDescent="0.25">
      <c r="A172" s="127" t="s">
        <v>9413</v>
      </c>
      <c r="B172" s="128" cm="1">
        <f t="array" ref="B172">IF(ROW() &lt; ROW(INDEX(fertilizers[experiment_ID],ROWS(fertilizers[experiment_ID]))), COUNTIF(INDEX(fertilizers[experiment_ID],1):fertilizers[[#This Row],[experiment_ID]],fertilizers[[#This Row],[experiment_ID]]), "")</f>
        <v>1</v>
      </c>
      <c r="C172" s="127" t="s">
        <v>9426</v>
      </c>
      <c r="D172" s="127" t="s">
        <v>643</v>
      </c>
      <c r="E172" s="128">
        <v>0</v>
      </c>
      <c r="F172" s="106">
        <v>0</v>
      </c>
      <c r="G172" s="127"/>
    </row>
    <row r="173" spans="1:7" x14ac:dyDescent="0.25">
      <c r="A173" s="127" t="s">
        <v>9413</v>
      </c>
      <c r="B173" s="128" cm="1">
        <f t="array" ref="B173">IF(ROW() &lt; ROW(INDEX(fertilizers[experiment_ID],ROWS(fertilizers[experiment_ID]))), COUNTIF(INDEX(fertilizers[experiment_ID],1):fertilizers[[#This Row],[experiment_ID]],fertilizers[[#This Row],[experiment_ID]]), "")</f>
        <v>2</v>
      </c>
      <c r="C173" s="127" t="s">
        <v>9427</v>
      </c>
      <c r="D173" s="127" t="s">
        <v>609</v>
      </c>
      <c r="E173" s="128">
        <v>1</v>
      </c>
      <c r="F173" s="106">
        <v>90</v>
      </c>
      <c r="G173" s="127"/>
    </row>
    <row r="174" spans="1:7" x14ac:dyDescent="0.25">
      <c r="A174" s="127" t="s">
        <v>9413</v>
      </c>
      <c r="B174" s="128" cm="1">
        <f t="array" ref="B174">IF(ROW() &lt; ROW(INDEX(fertilizers[experiment_ID],ROWS(fertilizers[experiment_ID]))), COUNTIF(INDEX(fertilizers[experiment_ID],1):fertilizers[[#This Row],[experiment_ID]],fertilizers[[#This Row],[experiment_ID]]), "")</f>
        <v>3</v>
      </c>
      <c r="C174" s="127" t="s">
        <v>9428</v>
      </c>
      <c r="D174" s="127" t="s">
        <v>609</v>
      </c>
      <c r="E174" s="128">
        <v>2</v>
      </c>
      <c r="F174" s="106">
        <v>120</v>
      </c>
      <c r="G174" s="127"/>
    </row>
    <row r="175" spans="1:7" x14ac:dyDescent="0.25">
      <c r="A175" s="127" t="s">
        <v>9413</v>
      </c>
      <c r="B175" s="128" cm="1">
        <f t="array" ref="B175">IF(ROW() &lt; ROW(INDEX(fertilizers[experiment_ID],ROWS(fertilizers[experiment_ID]))), COUNTIF(INDEX(fertilizers[experiment_ID],1):fertilizers[[#This Row],[experiment_ID]],fertilizers[[#This Row],[experiment_ID]]), "")</f>
        <v>4</v>
      </c>
      <c r="C175" s="127" t="s">
        <v>9429</v>
      </c>
      <c r="D175" s="127" t="s">
        <v>609</v>
      </c>
      <c r="E175" s="128">
        <v>2</v>
      </c>
      <c r="F175" s="106">
        <v>130</v>
      </c>
      <c r="G175" s="127"/>
    </row>
    <row r="176" spans="1:7" x14ac:dyDescent="0.25">
      <c r="A176" s="127" t="s">
        <v>9414</v>
      </c>
      <c r="B176" s="128" cm="1">
        <f t="array" ref="B176">IF(ROW() &lt; ROW(INDEX(fertilizers[experiment_ID],ROWS(fertilizers[experiment_ID]))), COUNTIF(INDEX(fertilizers[experiment_ID],1):fertilizers[[#This Row],[experiment_ID]],fertilizers[[#This Row],[experiment_ID]]), "")</f>
        <v>1</v>
      </c>
      <c r="C176" s="127" t="s">
        <v>9426</v>
      </c>
      <c r="D176" s="127" t="s">
        <v>643</v>
      </c>
      <c r="E176" s="128">
        <v>0</v>
      </c>
      <c r="F176" s="106">
        <v>0</v>
      </c>
      <c r="G176" s="127"/>
    </row>
    <row r="177" spans="1:7" x14ac:dyDescent="0.25">
      <c r="A177" s="127" t="s">
        <v>9414</v>
      </c>
      <c r="B177" s="128" cm="1">
        <f t="array" ref="B177">IF(ROW() &lt; ROW(INDEX(fertilizers[experiment_ID],ROWS(fertilizers[experiment_ID]))), COUNTIF(INDEX(fertilizers[experiment_ID],1):fertilizers[[#This Row],[experiment_ID]],fertilizers[[#This Row],[experiment_ID]]), "")</f>
        <v>2</v>
      </c>
      <c r="C177" s="127" t="s">
        <v>9427</v>
      </c>
      <c r="D177" s="127" t="s">
        <v>609</v>
      </c>
      <c r="E177" s="128">
        <v>1</v>
      </c>
      <c r="F177" s="106">
        <v>90</v>
      </c>
      <c r="G177" s="127"/>
    </row>
    <row r="178" spans="1:7" x14ac:dyDescent="0.25">
      <c r="A178" s="127" t="s">
        <v>9414</v>
      </c>
      <c r="B178" s="128" cm="1">
        <f t="array" ref="B178">IF(ROW() &lt; ROW(INDEX(fertilizers[experiment_ID],ROWS(fertilizers[experiment_ID]))), COUNTIF(INDEX(fertilizers[experiment_ID],1):fertilizers[[#This Row],[experiment_ID]],fertilizers[[#This Row],[experiment_ID]]), "")</f>
        <v>3</v>
      </c>
      <c r="C178" s="127" t="s">
        <v>9428</v>
      </c>
      <c r="D178" s="127" t="s">
        <v>609</v>
      </c>
      <c r="E178" s="128">
        <v>2</v>
      </c>
      <c r="F178" s="106">
        <v>120</v>
      </c>
      <c r="G178" s="127"/>
    </row>
    <row r="179" spans="1:7" x14ac:dyDescent="0.25">
      <c r="A179" s="127" t="s">
        <v>9414</v>
      </c>
      <c r="B179" s="128" cm="1">
        <f t="array" ref="B179">IF(ROW() &lt; ROW(INDEX(fertilizers[experiment_ID],ROWS(fertilizers[experiment_ID]))), COUNTIF(INDEX(fertilizers[experiment_ID],1):fertilizers[[#This Row],[experiment_ID]],fertilizers[[#This Row],[experiment_ID]]), "")</f>
        <v>4</v>
      </c>
      <c r="C179" s="127" t="s">
        <v>9429</v>
      </c>
      <c r="D179" s="127" t="s">
        <v>609</v>
      </c>
      <c r="E179" s="128">
        <v>2</v>
      </c>
      <c r="F179" s="106">
        <v>130</v>
      </c>
      <c r="G179" s="127"/>
    </row>
    <row r="180" spans="1:7" x14ac:dyDescent="0.25">
      <c r="A180" s="127" t="s">
        <v>9415</v>
      </c>
      <c r="B180" s="128" cm="1">
        <f t="array" ref="B180">IF(ROW() &lt; ROW(INDEX(fertilizers[experiment_ID],ROWS(fertilizers[experiment_ID]))), COUNTIF(INDEX(fertilizers[experiment_ID],1):fertilizers[[#This Row],[experiment_ID]],fertilizers[[#This Row],[experiment_ID]]), "")</f>
        <v>1</v>
      </c>
      <c r="C180" s="127" t="s">
        <v>9426</v>
      </c>
      <c r="D180" s="127" t="s">
        <v>643</v>
      </c>
      <c r="E180" s="128">
        <v>0</v>
      </c>
      <c r="F180" s="106">
        <v>0</v>
      </c>
      <c r="G180" s="127"/>
    </row>
    <row r="181" spans="1:7" x14ac:dyDescent="0.25">
      <c r="A181" s="127" t="s">
        <v>9415</v>
      </c>
      <c r="B181" s="128" cm="1">
        <f t="array" ref="B181">IF(ROW() &lt; ROW(INDEX(fertilizers[experiment_ID],ROWS(fertilizers[experiment_ID]))), COUNTIF(INDEX(fertilizers[experiment_ID],1):fertilizers[[#This Row],[experiment_ID]],fertilizers[[#This Row],[experiment_ID]]), "")</f>
        <v>2</v>
      </c>
      <c r="C181" s="127" t="s">
        <v>9427</v>
      </c>
      <c r="D181" s="127" t="s">
        <v>609</v>
      </c>
      <c r="E181" s="128">
        <v>1</v>
      </c>
      <c r="F181" s="106">
        <v>90</v>
      </c>
      <c r="G181" s="127"/>
    </row>
    <row r="182" spans="1:7" x14ac:dyDescent="0.25">
      <c r="A182" s="127" t="s">
        <v>9415</v>
      </c>
      <c r="B182" s="128" cm="1">
        <f t="array" ref="B182">IF(ROW() &lt; ROW(INDEX(fertilizers[experiment_ID],ROWS(fertilizers[experiment_ID]))), COUNTIF(INDEX(fertilizers[experiment_ID],1):fertilizers[[#This Row],[experiment_ID]],fertilizers[[#This Row],[experiment_ID]]), "")</f>
        <v>3</v>
      </c>
      <c r="C182" s="127" t="s">
        <v>9428</v>
      </c>
      <c r="D182" s="127" t="s">
        <v>609</v>
      </c>
      <c r="E182" s="128">
        <v>2</v>
      </c>
      <c r="F182" s="106">
        <v>120</v>
      </c>
      <c r="G182" s="127"/>
    </row>
    <row r="183" spans="1:7" x14ac:dyDescent="0.25">
      <c r="A183" s="127" t="s">
        <v>9415</v>
      </c>
      <c r="B183" s="128" cm="1">
        <f t="array" ref="B183">IF(ROW() &lt; ROW(INDEX(fertilizers[experiment_ID],ROWS(fertilizers[experiment_ID]))), COUNTIF(INDEX(fertilizers[experiment_ID],1):fertilizers[[#This Row],[experiment_ID]],fertilizers[[#This Row],[experiment_ID]]), "")</f>
        <v>4</v>
      </c>
      <c r="C183" s="127" t="s">
        <v>9429</v>
      </c>
      <c r="D183" s="127" t="s">
        <v>609</v>
      </c>
      <c r="E183" s="128">
        <v>2</v>
      </c>
      <c r="F183" s="106">
        <v>130</v>
      </c>
      <c r="G183" s="127"/>
    </row>
    <row r="184" spans="1:7" x14ac:dyDescent="0.25">
      <c r="A184" s="127" t="s">
        <v>9416</v>
      </c>
      <c r="B184" s="128" cm="1">
        <f t="array" ref="B184">IF(ROW() &lt; ROW(INDEX(fertilizers[experiment_ID],ROWS(fertilizers[experiment_ID]))), COUNTIF(INDEX(fertilizers[experiment_ID],1):fertilizers[[#This Row],[experiment_ID]],fertilizers[[#This Row],[experiment_ID]]), "")</f>
        <v>1</v>
      </c>
      <c r="C184" s="127" t="s">
        <v>9426</v>
      </c>
      <c r="D184" s="127" t="s">
        <v>643</v>
      </c>
      <c r="E184" s="128">
        <v>0</v>
      </c>
      <c r="F184" s="106">
        <v>0</v>
      </c>
      <c r="G184" s="127"/>
    </row>
    <row r="185" spans="1:7" x14ac:dyDescent="0.25">
      <c r="A185" s="127" t="s">
        <v>9416</v>
      </c>
      <c r="B185" s="128" cm="1">
        <f t="array" ref="B185">IF(ROW() &lt; ROW(INDEX(fertilizers[experiment_ID],ROWS(fertilizers[experiment_ID]))), COUNTIF(INDEX(fertilizers[experiment_ID],1):fertilizers[[#This Row],[experiment_ID]],fertilizers[[#This Row],[experiment_ID]]), "")</f>
        <v>2</v>
      </c>
      <c r="C185" s="127" t="s">
        <v>9427</v>
      </c>
      <c r="D185" s="127" t="s">
        <v>609</v>
      </c>
      <c r="E185" s="128">
        <v>1</v>
      </c>
      <c r="F185" s="106">
        <v>90</v>
      </c>
      <c r="G185" s="127"/>
    </row>
    <row r="186" spans="1:7" x14ac:dyDescent="0.25">
      <c r="A186" s="127" t="s">
        <v>9416</v>
      </c>
      <c r="B186" s="128" cm="1">
        <f t="array" ref="B186">IF(ROW() &lt; ROW(INDEX(fertilizers[experiment_ID],ROWS(fertilizers[experiment_ID]))), COUNTIF(INDEX(fertilizers[experiment_ID],1):fertilizers[[#This Row],[experiment_ID]],fertilizers[[#This Row],[experiment_ID]]), "")</f>
        <v>3</v>
      </c>
      <c r="C186" s="127" t="s">
        <v>9428</v>
      </c>
      <c r="D186" s="127" t="s">
        <v>609</v>
      </c>
      <c r="E186" s="128">
        <v>2</v>
      </c>
      <c r="F186" s="106">
        <v>120</v>
      </c>
      <c r="G186" s="127"/>
    </row>
    <row r="187" spans="1:7" x14ac:dyDescent="0.25">
      <c r="A187" s="127" t="s">
        <v>9416</v>
      </c>
      <c r="B187" s="128" cm="1">
        <f t="array" ref="B187">IF(ROW() &lt; ROW(INDEX(fertilizers[experiment_ID],ROWS(fertilizers[experiment_ID]))), COUNTIF(INDEX(fertilizers[experiment_ID],1):fertilizers[[#This Row],[experiment_ID]],fertilizers[[#This Row],[experiment_ID]]), "")</f>
        <v>4</v>
      </c>
      <c r="C187" s="127" t="s">
        <v>9429</v>
      </c>
      <c r="D187" s="127" t="s">
        <v>609</v>
      </c>
      <c r="E187" s="128">
        <v>2</v>
      </c>
      <c r="F187" s="106">
        <v>130</v>
      </c>
      <c r="G187" s="127"/>
    </row>
    <row r="188" spans="1:7" x14ac:dyDescent="0.25">
      <c r="A188" s="127" t="s">
        <v>9417</v>
      </c>
      <c r="B188" s="128" cm="1">
        <f t="array" ref="B188">IF(ROW() &lt; ROW(INDEX(fertilizers[experiment_ID],ROWS(fertilizers[experiment_ID]))), COUNTIF(INDEX(fertilizers[experiment_ID],1):fertilizers[[#This Row],[experiment_ID]],fertilizers[[#This Row],[experiment_ID]]), "")</f>
        <v>1</v>
      </c>
      <c r="C188" s="127" t="s">
        <v>9426</v>
      </c>
      <c r="D188" s="127" t="s">
        <v>643</v>
      </c>
      <c r="E188" s="128">
        <v>0</v>
      </c>
      <c r="F188" s="106">
        <v>0</v>
      </c>
      <c r="G188" s="127"/>
    </row>
    <row r="189" spans="1:7" x14ac:dyDescent="0.25">
      <c r="A189" s="127" t="s">
        <v>9417</v>
      </c>
      <c r="B189" s="128" cm="1">
        <f t="array" ref="B189">IF(ROW() &lt; ROW(INDEX(fertilizers[experiment_ID],ROWS(fertilizers[experiment_ID]))), COUNTIF(INDEX(fertilizers[experiment_ID],1):fertilizers[[#This Row],[experiment_ID]],fertilizers[[#This Row],[experiment_ID]]), "")</f>
        <v>2</v>
      </c>
      <c r="C189" s="127" t="s">
        <v>9427</v>
      </c>
      <c r="D189" s="127" t="s">
        <v>609</v>
      </c>
      <c r="E189" s="128">
        <v>1</v>
      </c>
      <c r="F189" s="106">
        <v>90</v>
      </c>
      <c r="G189" s="127"/>
    </row>
    <row r="190" spans="1:7" x14ac:dyDescent="0.25">
      <c r="A190" s="127" t="s">
        <v>9417</v>
      </c>
      <c r="B190" s="128" cm="1">
        <f t="array" ref="B190">IF(ROW() &lt; ROW(INDEX(fertilizers[experiment_ID],ROWS(fertilizers[experiment_ID]))), COUNTIF(INDEX(fertilizers[experiment_ID],1):fertilizers[[#This Row],[experiment_ID]],fertilizers[[#This Row],[experiment_ID]]), "")</f>
        <v>3</v>
      </c>
      <c r="C190" s="127" t="s">
        <v>9428</v>
      </c>
      <c r="D190" s="127" t="s">
        <v>609</v>
      </c>
      <c r="E190" s="128">
        <v>2</v>
      </c>
      <c r="F190" s="106">
        <v>120</v>
      </c>
      <c r="G190" s="127"/>
    </row>
    <row r="191" spans="1:7" x14ac:dyDescent="0.25">
      <c r="A191" s="127" t="s">
        <v>9417</v>
      </c>
      <c r="B191" s="128" cm="1">
        <f t="array" ref="B191">IF(ROW() &lt; ROW(INDEX(fertilizers[experiment_ID],ROWS(fertilizers[experiment_ID]))), COUNTIF(INDEX(fertilizers[experiment_ID],1):fertilizers[[#This Row],[experiment_ID]],fertilizers[[#This Row],[experiment_ID]]), "")</f>
        <v>4</v>
      </c>
      <c r="C191" s="127" t="s">
        <v>9429</v>
      </c>
      <c r="D191" s="127" t="s">
        <v>609</v>
      </c>
      <c r="E191" s="128">
        <v>2</v>
      </c>
      <c r="F191" s="106">
        <v>130</v>
      </c>
      <c r="G191" s="127"/>
    </row>
    <row r="192" spans="1:7" x14ac:dyDescent="0.25">
      <c r="A192" s="127" t="s">
        <v>9418</v>
      </c>
      <c r="B192" s="128" cm="1">
        <f t="array" ref="B192">IF(ROW() &lt; ROW(INDEX(fertilizers[experiment_ID],ROWS(fertilizers[experiment_ID]))), COUNTIF(INDEX(fertilizers[experiment_ID],1):fertilizers[[#This Row],[experiment_ID]],fertilizers[[#This Row],[experiment_ID]]), "")</f>
        <v>1</v>
      </c>
      <c r="C192" s="127" t="s">
        <v>9426</v>
      </c>
      <c r="D192" s="127" t="s">
        <v>643</v>
      </c>
      <c r="E192" s="128">
        <v>0</v>
      </c>
      <c r="F192" s="106">
        <v>0</v>
      </c>
      <c r="G192" s="127"/>
    </row>
    <row r="193" spans="1:7" x14ac:dyDescent="0.25">
      <c r="A193" s="127" t="s">
        <v>9418</v>
      </c>
      <c r="B193" s="128" cm="1">
        <f t="array" ref="B193">IF(ROW() &lt; ROW(INDEX(fertilizers[experiment_ID],ROWS(fertilizers[experiment_ID]))), COUNTIF(INDEX(fertilizers[experiment_ID],1):fertilizers[[#This Row],[experiment_ID]],fertilizers[[#This Row],[experiment_ID]]), "")</f>
        <v>2</v>
      </c>
      <c r="C193" s="127" t="s">
        <v>9427</v>
      </c>
      <c r="D193" s="127" t="s">
        <v>609</v>
      </c>
      <c r="E193" s="128">
        <v>1</v>
      </c>
      <c r="F193" s="106">
        <v>90</v>
      </c>
      <c r="G193" s="127"/>
    </row>
    <row r="194" spans="1:7" x14ac:dyDescent="0.25">
      <c r="A194" s="127" t="s">
        <v>9418</v>
      </c>
      <c r="B194" s="128" cm="1">
        <f t="array" ref="B194">IF(ROW() &lt; ROW(INDEX(fertilizers[experiment_ID],ROWS(fertilizers[experiment_ID]))), COUNTIF(INDEX(fertilizers[experiment_ID],1):fertilizers[[#This Row],[experiment_ID]],fertilizers[[#This Row],[experiment_ID]]), "")</f>
        <v>3</v>
      </c>
      <c r="C194" s="127" t="s">
        <v>9428</v>
      </c>
      <c r="D194" s="127" t="s">
        <v>609</v>
      </c>
      <c r="E194" s="128">
        <v>2</v>
      </c>
      <c r="F194" s="106">
        <v>120</v>
      </c>
      <c r="G194" s="127"/>
    </row>
    <row r="195" spans="1:7" x14ac:dyDescent="0.25">
      <c r="A195" s="127" t="s">
        <v>9418</v>
      </c>
      <c r="B195" s="128" cm="1">
        <f t="array" ref="B195">IF(ROW() &lt; ROW(INDEX(fertilizers[experiment_ID],ROWS(fertilizers[experiment_ID]))), COUNTIF(INDEX(fertilizers[experiment_ID],1):fertilizers[[#This Row],[experiment_ID]],fertilizers[[#This Row],[experiment_ID]]), "")</f>
        <v>4</v>
      </c>
      <c r="C195" s="127" t="s">
        <v>9429</v>
      </c>
      <c r="D195" s="127" t="s">
        <v>609</v>
      </c>
      <c r="E195" s="128">
        <v>2</v>
      </c>
      <c r="F195" s="106">
        <v>130</v>
      </c>
      <c r="G195" s="127"/>
    </row>
    <row r="196" spans="1:7" x14ac:dyDescent="0.25">
      <c r="A196" s="127" t="s">
        <v>9419</v>
      </c>
      <c r="B196" s="128" cm="1">
        <f t="array" ref="B196">IF(ROW() &lt; ROW(INDEX(fertilizers[experiment_ID],ROWS(fertilizers[experiment_ID]))), COUNTIF(INDEX(fertilizers[experiment_ID],1):fertilizers[[#This Row],[experiment_ID]],fertilizers[[#This Row],[experiment_ID]]), "")</f>
        <v>1</v>
      </c>
      <c r="C196" s="127" t="s">
        <v>9426</v>
      </c>
      <c r="D196" s="127" t="s">
        <v>643</v>
      </c>
      <c r="E196" s="128">
        <v>0</v>
      </c>
      <c r="F196" s="106">
        <v>0</v>
      </c>
      <c r="G196" s="127"/>
    </row>
    <row r="197" spans="1:7" x14ac:dyDescent="0.25">
      <c r="A197" s="127" t="s">
        <v>9419</v>
      </c>
      <c r="B197" s="128" cm="1">
        <f t="array" ref="B197">IF(ROW() &lt; ROW(INDEX(fertilizers[experiment_ID],ROWS(fertilizers[experiment_ID]))), COUNTIF(INDEX(fertilizers[experiment_ID],1):fertilizers[[#This Row],[experiment_ID]],fertilizers[[#This Row],[experiment_ID]]), "")</f>
        <v>2</v>
      </c>
      <c r="C197" s="127" t="s">
        <v>9427</v>
      </c>
      <c r="D197" s="127" t="s">
        <v>609</v>
      </c>
      <c r="E197" s="128">
        <v>1</v>
      </c>
      <c r="F197" s="106">
        <v>90</v>
      </c>
      <c r="G197" s="127"/>
    </row>
    <row r="198" spans="1:7" x14ac:dyDescent="0.25">
      <c r="A198" s="127" t="s">
        <v>9419</v>
      </c>
      <c r="B198" s="128" cm="1">
        <f t="array" ref="B198">IF(ROW() &lt; ROW(INDEX(fertilizers[experiment_ID],ROWS(fertilizers[experiment_ID]))), COUNTIF(INDEX(fertilizers[experiment_ID],1):fertilizers[[#This Row],[experiment_ID]],fertilizers[[#This Row],[experiment_ID]]), "")</f>
        <v>3</v>
      </c>
      <c r="C198" s="127" t="s">
        <v>9428</v>
      </c>
      <c r="D198" s="127" t="s">
        <v>609</v>
      </c>
      <c r="E198" s="128">
        <v>2</v>
      </c>
      <c r="F198" s="106">
        <v>120</v>
      </c>
      <c r="G198" s="127"/>
    </row>
    <row r="199" spans="1:7" x14ac:dyDescent="0.25">
      <c r="A199" s="127" t="s">
        <v>9419</v>
      </c>
      <c r="B199" s="128" cm="1">
        <f t="array" ref="B199">IF(ROW() &lt; ROW(INDEX(fertilizers[experiment_ID],ROWS(fertilizers[experiment_ID]))), COUNTIF(INDEX(fertilizers[experiment_ID],1):fertilizers[[#This Row],[experiment_ID]],fertilizers[[#This Row],[experiment_ID]]), "")</f>
        <v>4</v>
      </c>
      <c r="C199" s="127" t="s">
        <v>9429</v>
      </c>
      <c r="D199" s="127" t="s">
        <v>609</v>
      </c>
      <c r="E199" s="128">
        <v>2</v>
      </c>
      <c r="F199" s="106">
        <v>130</v>
      </c>
      <c r="G199" s="127"/>
    </row>
    <row r="200" spans="1:7" x14ac:dyDescent="0.25">
      <c r="A200" s="127" t="s">
        <v>9420</v>
      </c>
      <c r="B200" s="128" cm="1">
        <f t="array" ref="B200">IF(ROW() &lt; ROW(INDEX(fertilizers[experiment_ID],ROWS(fertilizers[experiment_ID]))), COUNTIF(INDEX(fertilizers[experiment_ID],1):fertilizers[[#This Row],[experiment_ID]],fertilizers[[#This Row],[experiment_ID]]), "")</f>
        <v>1</v>
      </c>
      <c r="C200" s="127" t="s">
        <v>9426</v>
      </c>
      <c r="D200" s="127" t="s">
        <v>643</v>
      </c>
      <c r="E200" s="128">
        <v>0</v>
      </c>
      <c r="F200" s="106">
        <v>0</v>
      </c>
      <c r="G200" s="127"/>
    </row>
    <row r="201" spans="1:7" x14ac:dyDescent="0.25">
      <c r="A201" s="127" t="s">
        <v>9420</v>
      </c>
      <c r="B201" s="128" cm="1">
        <f t="array" ref="B201">IF(ROW() &lt; ROW(INDEX(fertilizers[experiment_ID],ROWS(fertilizers[experiment_ID]))), COUNTIF(INDEX(fertilizers[experiment_ID],1):fertilizers[[#This Row],[experiment_ID]],fertilizers[[#This Row],[experiment_ID]]), "")</f>
        <v>2</v>
      </c>
      <c r="C201" s="127" t="s">
        <v>9427</v>
      </c>
      <c r="D201" s="127" t="s">
        <v>609</v>
      </c>
      <c r="E201" s="128">
        <v>1</v>
      </c>
      <c r="F201" s="106">
        <v>90</v>
      </c>
      <c r="G201" s="127"/>
    </row>
    <row r="202" spans="1:7" x14ac:dyDescent="0.25">
      <c r="A202" s="127" t="s">
        <v>9420</v>
      </c>
      <c r="B202" s="128" cm="1">
        <f t="array" ref="B202">IF(ROW() &lt; ROW(INDEX(fertilizers[experiment_ID],ROWS(fertilizers[experiment_ID]))), COUNTIF(INDEX(fertilizers[experiment_ID],1):fertilizers[[#This Row],[experiment_ID]],fertilizers[[#This Row],[experiment_ID]]), "")</f>
        <v>3</v>
      </c>
      <c r="C202" s="127" t="s">
        <v>9428</v>
      </c>
      <c r="D202" s="127" t="s">
        <v>609</v>
      </c>
      <c r="E202" s="128">
        <v>2</v>
      </c>
      <c r="F202" s="106">
        <v>120</v>
      </c>
      <c r="G202" s="127"/>
    </row>
    <row r="203" spans="1:7" x14ac:dyDescent="0.25">
      <c r="A203" s="127" t="s">
        <v>9420</v>
      </c>
      <c r="B203" s="128" cm="1">
        <f t="array" ref="B203">IF(ROW() &lt; ROW(INDEX(fertilizers[experiment_ID],ROWS(fertilizers[experiment_ID]))), COUNTIF(INDEX(fertilizers[experiment_ID],1):fertilizers[[#This Row],[experiment_ID]],fertilizers[[#This Row],[experiment_ID]]), "")</f>
        <v>4</v>
      </c>
      <c r="C203" s="127" t="s">
        <v>9429</v>
      </c>
      <c r="D203" s="127" t="s">
        <v>609</v>
      </c>
      <c r="E203" s="128">
        <v>2</v>
      </c>
      <c r="F203" s="106">
        <v>130</v>
      </c>
      <c r="G203" s="127"/>
    </row>
    <row r="204" spans="1:7" x14ac:dyDescent="0.25">
      <c r="A204" s="127" t="s">
        <v>9421</v>
      </c>
      <c r="B204" s="128" cm="1">
        <f t="array" ref="B204">IF(ROW() &lt; ROW(INDEX(fertilizers[experiment_ID],ROWS(fertilizers[experiment_ID]))), COUNTIF(INDEX(fertilizers[experiment_ID],1):fertilizers[[#This Row],[experiment_ID]],fertilizers[[#This Row],[experiment_ID]]), "")</f>
        <v>1</v>
      </c>
      <c r="C204" s="127" t="s">
        <v>9426</v>
      </c>
      <c r="D204" s="127" t="s">
        <v>643</v>
      </c>
      <c r="E204" s="128">
        <v>0</v>
      </c>
      <c r="F204" s="106">
        <v>0</v>
      </c>
      <c r="G204" s="127"/>
    </row>
    <row r="205" spans="1:7" x14ac:dyDescent="0.25">
      <c r="A205" s="127" t="s">
        <v>9421</v>
      </c>
      <c r="B205" s="128" cm="1">
        <f t="array" ref="B205">IF(ROW() &lt; ROW(INDEX(fertilizers[experiment_ID],ROWS(fertilizers[experiment_ID]))), COUNTIF(INDEX(fertilizers[experiment_ID],1):fertilizers[[#This Row],[experiment_ID]],fertilizers[[#This Row],[experiment_ID]]), "")</f>
        <v>2</v>
      </c>
      <c r="C205" s="127" t="s">
        <v>9427</v>
      </c>
      <c r="D205" s="127" t="s">
        <v>609</v>
      </c>
      <c r="E205" s="128">
        <v>1</v>
      </c>
      <c r="F205" s="106">
        <v>90</v>
      </c>
      <c r="G205" s="127"/>
    </row>
    <row r="206" spans="1:7" x14ac:dyDescent="0.25">
      <c r="A206" s="127" t="s">
        <v>9421</v>
      </c>
      <c r="B206" s="128" cm="1">
        <f t="array" ref="B206">IF(ROW() &lt; ROW(INDEX(fertilizers[experiment_ID],ROWS(fertilizers[experiment_ID]))), COUNTIF(INDEX(fertilizers[experiment_ID],1):fertilizers[[#This Row],[experiment_ID]],fertilizers[[#This Row],[experiment_ID]]), "")</f>
        <v>3</v>
      </c>
      <c r="C206" s="127" t="s">
        <v>9428</v>
      </c>
      <c r="D206" s="127" t="s">
        <v>609</v>
      </c>
      <c r="E206" s="128">
        <v>2</v>
      </c>
      <c r="F206" s="106">
        <v>120</v>
      </c>
      <c r="G206" s="127"/>
    </row>
    <row r="207" spans="1:7" x14ac:dyDescent="0.25">
      <c r="A207" s="127" t="s">
        <v>9421</v>
      </c>
      <c r="B207" s="128" cm="1">
        <f t="array" ref="B207">IF(ROW() &lt; ROW(INDEX(fertilizers[experiment_ID],ROWS(fertilizers[experiment_ID]))), COUNTIF(INDEX(fertilizers[experiment_ID],1):fertilizers[[#This Row],[experiment_ID]],fertilizers[[#This Row],[experiment_ID]]), "")</f>
        <v>4</v>
      </c>
      <c r="C207" s="127" t="s">
        <v>9429</v>
      </c>
      <c r="D207" s="127" t="s">
        <v>609</v>
      </c>
      <c r="E207" s="128">
        <v>2</v>
      </c>
      <c r="F207" s="106">
        <v>130</v>
      </c>
      <c r="G207" s="127"/>
    </row>
    <row r="208" spans="1:7" x14ac:dyDescent="0.25">
      <c r="A208" s="127" t="s">
        <v>9422</v>
      </c>
      <c r="B208" s="128" cm="1">
        <f t="array" ref="B208">IF(ROW() &lt; ROW(INDEX(fertilizers[experiment_ID],ROWS(fertilizers[experiment_ID]))), COUNTIF(INDEX(fertilizers[experiment_ID],1):fertilizers[[#This Row],[experiment_ID]],fertilizers[[#This Row],[experiment_ID]]), "")</f>
        <v>1</v>
      </c>
      <c r="C208" s="127" t="s">
        <v>9426</v>
      </c>
      <c r="D208" s="127" t="s">
        <v>643</v>
      </c>
      <c r="E208" s="128">
        <v>0</v>
      </c>
      <c r="F208" s="106">
        <v>0</v>
      </c>
      <c r="G208" s="127"/>
    </row>
    <row r="209" spans="1:7" x14ac:dyDescent="0.25">
      <c r="A209" s="127" t="s">
        <v>9422</v>
      </c>
      <c r="B209" s="128" cm="1">
        <f t="array" ref="B209">IF(ROW() &lt; ROW(INDEX(fertilizers[experiment_ID],ROWS(fertilizers[experiment_ID]))), COUNTIF(INDEX(fertilizers[experiment_ID],1):fertilizers[[#This Row],[experiment_ID]],fertilizers[[#This Row],[experiment_ID]]), "")</f>
        <v>2</v>
      </c>
      <c r="C209" s="127" t="s">
        <v>9427</v>
      </c>
      <c r="D209" s="127" t="s">
        <v>609</v>
      </c>
      <c r="E209" s="128">
        <v>1</v>
      </c>
      <c r="F209" s="106">
        <v>90</v>
      </c>
      <c r="G209" s="127"/>
    </row>
    <row r="210" spans="1:7" x14ac:dyDescent="0.25">
      <c r="A210" s="127" t="s">
        <v>9422</v>
      </c>
      <c r="B210" s="128" cm="1">
        <f t="array" ref="B210">IF(ROW() &lt; ROW(INDEX(fertilizers[experiment_ID],ROWS(fertilizers[experiment_ID]))), COUNTIF(INDEX(fertilizers[experiment_ID],1):fertilizers[[#This Row],[experiment_ID]],fertilizers[[#This Row],[experiment_ID]]), "")</f>
        <v>3</v>
      </c>
      <c r="C210" s="127" t="s">
        <v>9428</v>
      </c>
      <c r="D210" s="127" t="s">
        <v>609</v>
      </c>
      <c r="E210" s="128">
        <v>2</v>
      </c>
      <c r="F210" s="106">
        <v>120</v>
      </c>
      <c r="G210" s="127"/>
    </row>
    <row r="211" spans="1:7" x14ac:dyDescent="0.25">
      <c r="A211" s="127" t="s">
        <v>9422</v>
      </c>
      <c r="B211" s="128" cm="1">
        <f t="array" ref="B211">IF(ROW() &lt; ROW(INDEX(fertilizers[experiment_ID],ROWS(fertilizers[experiment_ID]))), COUNTIF(INDEX(fertilizers[experiment_ID],1):fertilizers[[#This Row],[experiment_ID]],fertilizers[[#This Row],[experiment_ID]]), "")</f>
        <v>4</v>
      </c>
      <c r="C211" s="127" t="s">
        <v>9429</v>
      </c>
      <c r="D211" s="127" t="s">
        <v>609</v>
      </c>
      <c r="E211" s="128">
        <v>2</v>
      </c>
      <c r="F211" s="106">
        <v>130</v>
      </c>
      <c r="G211" s="127"/>
    </row>
    <row r="212" spans="1:7" x14ac:dyDescent="0.25">
      <c r="A212" s="127" t="s">
        <v>9423</v>
      </c>
      <c r="B212" s="128" cm="1">
        <f t="array" ref="B212">IF(ROW() &lt; ROW(INDEX(fertilizers[experiment_ID],ROWS(fertilizers[experiment_ID]))), COUNTIF(INDEX(fertilizers[experiment_ID],1):fertilizers[[#This Row],[experiment_ID]],fertilizers[[#This Row],[experiment_ID]]), "")</f>
        <v>1</v>
      </c>
      <c r="C212" s="127" t="s">
        <v>9426</v>
      </c>
      <c r="D212" s="127" t="s">
        <v>643</v>
      </c>
      <c r="E212" s="128">
        <v>0</v>
      </c>
      <c r="F212" s="106">
        <v>0</v>
      </c>
      <c r="G212" s="127"/>
    </row>
    <row r="213" spans="1:7" x14ac:dyDescent="0.25">
      <c r="A213" s="127" t="s">
        <v>9423</v>
      </c>
      <c r="B213" s="128" cm="1">
        <f t="array" ref="B213">IF(ROW() &lt; ROW(INDEX(fertilizers[experiment_ID],ROWS(fertilizers[experiment_ID]))), COUNTIF(INDEX(fertilizers[experiment_ID],1):fertilizers[[#This Row],[experiment_ID]],fertilizers[[#This Row],[experiment_ID]]), "")</f>
        <v>2</v>
      </c>
      <c r="C213" s="127" t="s">
        <v>9427</v>
      </c>
      <c r="D213" s="127" t="s">
        <v>609</v>
      </c>
      <c r="E213" s="128">
        <v>1</v>
      </c>
      <c r="F213" s="106">
        <v>90</v>
      </c>
      <c r="G213" s="127"/>
    </row>
    <row r="214" spans="1:7" x14ac:dyDescent="0.25">
      <c r="A214" s="127" t="s">
        <v>9423</v>
      </c>
      <c r="B214" s="128" cm="1">
        <f t="array" ref="B214">IF(ROW() &lt; ROW(INDEX(fertilizers[experiment_ID],ROWS(fertilizers[experiment_ID]))), COUNTIF(INDEX(fertilizers[experiment_ID],1):fertilizers[[#This Row],[experiment_ID]],fertilizers[[#This Row],[experiment_ID]]), "")</f>
        <v>3</v>
      </c>
      <c r="C214" s="127" t="s">
        <v>9428</v>
      </c>
      <c r="D214" s="127" t="s">
        <v>609</v>
      </c>
      <c r="E214" s="128">
        <v>2</v>
      </c>
      <c r="F214" s="106">
        <v>120</v>
      </c>
      <c r="G214" s="127"/>
    </row>
    <row r="215" spans="1:7" x14ac:dyDescent="0.25">
      <c r="A215" s="127" t="s">
        <v>9423</v>
      </c>
      <c r="B215" s="128" cm="1">
        <f t="array" ref="B215">IF(ROW() &lt; ROW(INDEX(fertilizers[experiment_ID],ROWS(fertilizers[experiment_ID]))), COUNTIF(INDEX(fertilizers[experiment_ID],1):fertilizers[[#This Row],[experiment_ID]],fertilizers[[#This Row],[experiment_ID]]), "")</f>
        <v>4</v>
      </c>
      <c r="C215" s="127" t="s">
        <v>9429</v>
      </c>
      <c r="D215" s="127" t="s">
        <v>609</v>
      </c>
      <c r="E215" s="128">
        <v>2</v>
      </c>
      <c r="F215" s="106">
        <v>130</v>
      </c>
      <c r="G215" s="127"/>
    </row>
    <row r="216" spans="1:7" x14ac:dyDescent="0.25">
      <c r="A216" s="127" t="s">
        <v>9424</v>
      </c>
      <c r="B216" s="128" cm="1">
        <f t="array" ref="B216">IF(ROW() &lt; ROW(INDEX(fertilizers[experiment_ID],ROWS(fertilizers[experiment_ID]))), COUNTIF(INDEX(fertilizers[experiment_ID],1):fertilizers[[#This Row],[experiment_ID]],fertilizers[[#This Row],[experiment_ID]]), "")</f>
        <v>1</v>
      </c>
      <c r="C216" s="127" t="s">
        <v>9426</v>
      </c>
      <c r="D216" s="127" t="s">
        <v>643</v>
      </c>
      <c r="E216" s="128">
        <v>0</v>
      </c>
      <c r="F216" s="106">
        <v>0</v>
      </c>
      <c r="G216" s="127"/>
    </row>
    <row r="217" spans="1:7" x14ac:dyDescent="0.25">
      <c r="A217" s="127" t="s">
        <v>9424</v>
      </c>
      <c r="B217" s="128" cm="1">
        <f t="array" ref="B217">IF(ROW() &lt; ROW(INDEX(fertilizers[experiment_ID],ROWS(fertilizers[experiment_ID]))), COUNTIF(INDEX(fertilizers[experiment_ID],1):fertilizers[[#This Row],[experiment_ID]],fertilizers[[#This Row],[experiment_ID]]), "")</f>
        <v>2</v>
      </c>
      <c r="C217" s="127" t="s">
        <v>9427</v>
      </c>
      <c r="D217" s="127" t="s">
        <v>609</v>
      </c>
      <c r="E217" s="128">
        <v>1</v>
      </c>
      <c r="F217" s="106">
        <v>90</v>
      </c>
      <c r="G217" s="127"/>
    </row>
    <row r="218" spans="1:7" x14ac:dyDescent="0.25">
      <c r="A218" s="127" t="s">
        <v>9424</v>
      </c>
      <c r="B218" s="128" cm="1">
        <f t="array" ref="B218">IF(ROW() &lt; ROW(INDEX(fertilizers[experiment_ID],ROWS(fertilizers[experiment_ID]))), COUNTIF(INDEX(fertilizers[experiment_ID],1):fertilizers[[#This Row],[experiment_ID]],fertilizers[[#This Row],[experiment_ID]]), "")</f>
        <v>3</v>
      </c>
      <c r="C218" s="127" t="s">
        <v>9428</v>
      </c>
      <c r="D218" s="127" t="s">
        <v>609</v>
      </c>
      <c r="E218" s="128">
        <v>2</v>
      </c>
      <c r="F218" s="106">
        <v>120</v>
      </c>
      <c r="G218" s="127"/>
    </row>
    <row r="219" spans="1:7" x14ac:dyDescent="0.25">
      <c r="A219" s="127" t="s">
        <v>9424</v>
      </c>
      <c r="B219" s="128" cm="1">
        <f t="array" ref="B219">IF(ROW() &lt; ROW(INDEX(fertilizers[experiment_ID],ROWS(fertilizers[experiment_ID]))), COUNTIF(INDEX(fertilizers[experiment_ID],1):fertilizers[[#This Row],[experiment_ID]],fertilizers[[#This Row],[experiment_ID]]), "")</f>
        <v>4</v>
      </c>
      <c r="C219" s="127" t="s">
        <v>9429</v>
      </c>
      <c r="D219" s="127" t="s">
        <v>609</v>
      </c>
      <c r="E219" s="128">
        <v>2</v>
      </c>
      <c r="F219" s="106">
        <v>130</v>
      </c>
      <c r="G219" s="127"/>
    </row>
    <row r="220" spans="1:7" x14ac:dyDescent="0.25">
      <c r="A220" s="127" t="s">
        <v>9434</v>
      </c>
      <c r="B220" s="128" cm="1">
        <f t="array" ref="B220">IF(ROW() &lt; ROW(INDEX(fertilizers[experiment_ID],ROWS(fertilizers[experiment_ID]))), COUNTIF(INDEX(fertilizers[experiment_ID],1):fertilizers[[#This Row],[experiment_ID]],fertilizers[[#This Row],[experiment_ID]]), "")</f>
        <v>1</v>
      </c>
      <c r="C220" s="127"/>
      <c r="D220" s="127" t="s">
        <v>609</v>
      </c>
      <c r="E220" s="128">
        <v>1</v>
      </c>
      <c r="F220" s="106">
        <v>450</v>
      </c>
      <c r="G220" s="127"/>
    </row>
    <row r="221" spans="1:7" x14ac:dyDescent="0.25">
      <c r="A221" s="127" t="s">
        <v>9435</v>
      </c>
      <c r="B221" s="128" cm="1">
        <f t="array" ref="B221">IF(ROW() &lt; ROW(INDEX(fertilizers[experiment_ID],ROWS(fertilizers[experiment_ID]))), COUNTIF(INDEX(fertilizers[experiment_ID],1):fertilizers[[#This Row],[experiment_ID]],fertilizers[[#This Row],[experiment_ID]]), "")</f>
        <v>1</v>
      </c>
      <c r="C221" s="127"/>
      <c r="D221" s="127" t="s">
        <v>609</v>
      </c>
      <c r="E221" s="128">
        <v>1</v>
      </c>
      <c r="F221" s="106">
        <v>450</v>
      </c>
      <c r="G221" s="127"/>
    </row>
    <row r="222" spans="1:7" x14ac:dyDescent="0.25">
      <c r="A222" s="127" t="s">
        <v>9436</v>
      </c>
      <c r="B222" s="128" cm="1">
        <f t="array" ref="B222">IF(ROW() &lt; ROW(INDEX(fertilizers[experiment_ID],ROWS(fertilizers[experiment_ID]))), COUNTIF(INDEX(fertilizers[experiment_ID],1):fertilizers[[#This Row],[experiment_ID]],fertilizers[[#This Row],[experiment_ID]]), "")</f>
        <v>1</v>
      </c>
      <c r="C222" s="127"/>
      <c r="D222" s="127" t="s">
        <v>609</v>
      </c>
      <c r="E222" s="128">
        <v>1</v>
      </c>
      <c r="F222" s="106">
        <v>450</v>
      </c>
      <c r="G222" s="127"/>
    </row>
    <row r="223" spans="1:7" x14ac:dyDescent="0.25">
      <c r="A223" s="127" t="s">
        <v>9448</v>
      </c>
      <c r="B223" s="128" cm="1">
        <f t="array" ref="B223">IF(ROW() &lt; ROW(INDEX(fertilizers[experiment_ID],ROWS(fertilizers[experiment_ID]))), COUNTIF(INDEX(fertilizers[experiment_ID],1):fertilizers[[#This Row],[experiment_ID]],fertilizers[[#This Row],[experiment_ID]]), "")</f>
        <v>1</v>
      </c>
      <c r="C223" s="127" t="s">
        <v>9465</v>
      </c>
      <c r="D223" s="127" t="s">
        <v>643</v>
      </c>
      <c r="E223" s="128">
        <v>0</v>
      </c>
      <c r="F223" s="106">
        <v>0</v>
      </c>
      <c r="G223" s="127"/>
    </row>
    <row r="224" spans="1:7" x14ac:dyDescent="0.25">
      <c r="A224" s="127" t="s">
        <v>9448</v>
      </c>
      <c r="B224" s="128" cm="1">
        <f t="array" ref="B224">IF(ROW() &lt; ROW(INDEX(fertilizers[experiment_ID],ROWS(fertilizers[experiment_ID]))), COUNTIF(INDEX(fertilizers[experiment_ID],1):fertilizers[[#This Row],[experiment_ID]],fertilizers[[#This Row],[experiment_ID]]), "")</f>
        <v>2</v>
      </c>
      <c r="C224" s="127" t="s">
        <v>9466</v>
      </c>
      <c r="D224" s="127" t="s">
        <v>609</v>
      </c>
      <c r="E224" s="128">
        <v>2</v>
      </c>
      <c r="F224" s="106">
        <v>90</v>
      </c>
      <c r="G224" s="127"/>
    </row>
    <row r="225" spans="1:7" x14ac:dyDescent="0.25">
      <c r="A225" s="127" t="s">
        <v>9449</v>
      </c>
      <c r="B225" s="128" cm="1">
        <f t="array" ref="B225">IF(ROW() &lt; ROW(INDEX(fertilizers[experiment_ID],ROWS(fertilizers[experiment_ID]))), COUNTIF(INDEX(fertilizers[experiment_ID],1):fertilizers[[#This Row],[experiment_ID]],fertilizers[[#This Row],[experiment_ID]]), "")</f>
        <v>1</v>
      </c>
      <c r="C225" s="127" t="s">
        <v>9465</v>
      </c>
      <c r="D225" s="127" t="s">
        <v>643</v>
      </c>
      <c r="E225" s="128">
        <v>0</v>
      </c>
      <c r="F225" s="106">
        <v>0</v>
      </c>
      <c r="G225" s="127"/>
    </row>
    <row r="226" spans="1:7" x14ac:dyDescent="0.25">
      <c r="A226" s="127" t="s">
        <v>9449</v>
      </c>
      <c r="B226" s="128" cm="1">
        <f t="array" ref="B226">IF(ROW() &lt; ROW(INDEX(fertilizers[experiment_ID],ROWS(fertilizers[experiment_ID]))), COUNTIF(INDEX(fertilizers[experiment_ID],1):fertilizers[[#This Row],[experiment_ID]],fertilizers[[#This Row],[experiment_ID]]), "")</f>
        <v>2</v>
      </c>
      <c r="C226" s="127" t="s">
        <v>9466</v>
      </c>
      <c r="D226" s="127" t="s">
        <v>609</v>
      </c>
      <c r="E226" s="128">
        <v>2</v>
      </c>
      <c r="F226" s="106">
        <v>90</v>
      </c>
      <c r="G226" s="127"/>
    </row>
    <row r="227" spans="1:7" x14ac:dyDescent="0.25">
      <c r="A227" s="127" t="s">
        <v>9450</v>
      </c>
      <c r="B227" s="128" cm="1">
        <f t="array" ref="B227">IF(ROW() &lt; ROW(INDEX(fertilizers[experiment_ID],ROWS(fertilizers[experiment_ID]))), COUNTIF(INDEX(fertilizers[experiment_ID],1):fertilizers[[#This Row],[experiment_ID]],fertilizers[[#This Row],[experiment_ID]]), "")</f>
        <v>1</v>
      </c>
      <c r="C227" s="127" t="s">
        <v>9465</v>
      </c>
      <c r="D227" s="127" t="s">
        <v>643</v>
      </c>
      <c r="E227" s="128">
        <v>0</v>
      </c>
      <c r="F227" s="106">
        <v>0</v>
      </c>
      <c r="G227" s="127"/>
    </row>
    <row r="228" spans="1:7" x14ac:dyDescent="0.25">
      <c r="A228" s="127" t="s">
        <v>9450</v>
      </c>
      <c r="B228" s="128" cm="1">
        <f t="array" ref="B228">IF(ROW() &lt; ROW(INDEX(fertilizers[experiment_ID],ROWS(fertilizers[experiment_ID]))), COUNTIF(INDEX(fertilizers[experiment_ID],1):fertilizers[[#This Row],[experiment_ID]],fertilizers[[#This Row],[experiment_ID]]), "")</f>
        <v>2</v>
      </c>
      <c r="C228" s="127" t="s">
        <v>9466</v>
      </c>
      <c r="D228" s="127" t="s">
        <v>609</v>
      </c>
      <c r="E228" s="128">
        <v>2</v>
      </c>
      <c r="F228" s="106">
        <v>90</v>
      </c>
      <c r="G228" s="127"/>
    </row>
    <row r="229" spans="1:7" x14ac:dyDescent="0.25">
      <c r="A229" s="127" t="s">
        <v>9451</v>
      </c>
      <c r="B229" s="128" cm="1">
        <f t="array" ref="B229">IF(ROW() &lt; ROW(INDEX(fertilizers[experiment_ID],ROWS(fertilizers[experiment_ID]))), COUNTIF(INDEX(fertilizers[experiment_ID],1):fertilizers[[#This Row],[experiment_ID]],fertilizers[[#This Row],[experiment_ID]]), "")</f>
        <v>1</v>
      </c>
      <c r="C229" s="127" t="s">
        <v>9465</v>
      </c>
      <c r="D229" s="127" t="s">
        <v>643</v>
      </c>
      <c r="E229" s="128">
        <v>0</v>
      </c>
      <c r="F229" s="106">
        <v>0</v>
      </c>
      <c r="G229" s="127"/>
    </row>
    <row r="230" spans="1:7" x14ac:dyDescent="0.25">
      <c r="A230" s="127" t="s">
        <v>9451</v>
      </c>
      <c r="B230" s="128" cm="1">
        <f t="array" ref="B230">IF(ROW() &lt; ROW(INDEX(fertilizers[experiment_ID],ROWS(fertilizers[experiment_ID]))), COUNTIF(INDEX(fertilizers[experiment_ID],1):fertilizers[[#This Row],[experiment_ID]],fertilizers[[#This Row],[experiment_ID]]), "")</f>
        <v>2</v>
      </c>
      <c r="C230" s="127" t="s">
        <v>9466</v>
      </c>
      <c r="D230" s="127" t="s">
        <v>609</v>
      </c>
      <c r="E230" s="128">
        <v>2</v>
      </c>
      <c r="F230" s="106">
        <v>90</v>
      </c>
      <c r="G230" s="127"/>
    </row>
    <row r="231" spans="1:7" x14ac:dyDescent="0.25">
      <c r="A231" s="127" t="s">
        <v>9452</v>
      </c>
      <c r="B231" s="128" cm="1">
        <f t="array" ref="B231">IF(ROW() &lt; ROW(INDEX(fertilizers[experiment_ID],ROWS(fertilizers[experiment_ID]))), COUNTIF(INDEX(fertilizers[experiment_ID],1):fertilizers[[#This Row],[experiment_ID]],fertilizers[[#This Row],[experiment_ID]]), "")</f>
        <v>1</v>
      </c>
      <c r="C231" s="127" t="s">
        <v>9465</v>
      </c>
      <c r="D231" s="127" t="s">
        <v>643</v>
      </c>
      <c r="E231" s="128">
        <v>0</v>
      </c>
      <c r="F231" s="106">
        <v>0</v>
      </c>
      <c r="G231" s="127"/>
    </row>
    <row r="232" spans="1:7" x14ac:dyDescent="0.25">
      <c r="A232" s="127" t="s">
        <v>9452</v>
      </c>
      <c r="B232" s="128" cm="1">
        <f t="array" ref="B232">IF(ROW() &lt; ROW(INDEX(fertilizers[experiment_ID],ROWS(fertilizers[experiment_ID]))), COUNTIF(INDEX(fertilizers[experiment_ID],1):fertilizers[[#This Row],[experiment_ID]],fertilizers[[#This Row],[experiment_ID]]), "")</f>
        <v>2</v>
      </c>
      <c r="C232" s="127" t="s">
        <v>9466</v>
      </c>
      <c r="D232" s="127" t="s">
        <v>609</v>
      </c>
      <c r="E232" s="128">
        <v>2</v>
      </c>
      <c r="F232" s="106">
        <v>90</v>
      </c>
      <c r="G232" s="127"/>
    </row>
    <row r="233" spans="1:7" x14ac:dyDescent="0.25">
      <c r="A233" s="127" t="s">
        <v>9453</v>
      </c>
      <c r="B233" s="128" cm="1">
        <f t="array" ref="B233">IF(ROW() &lt; ROW(INDEX(fertilizers[experiment_ID],ROWS(fertilizers[experiment_ID]))), COUNTIF(INDEX(fertilizers[experiment_ID],1):fertilizers[[#This Row],[experiment_ID]],fertilizers[[#This Row],[experiment_ID]]), "")</f>
        <v>1</v>
      </c>
      <c r="C233" s="127" t="s">
        <v>9465</v>
      </c>
      <c r="D233" s="127" t="s">
        <v>643</v>
      </c>
      <c r="E233" s="128">
        <v>0</v>
      </c>
      <c r="F233" s="106">
        <v>0</v>
      </c>
      <c r="G233" s="127"/>
    </row>
    <row r="234" spans="1:7" x14ac:dyDescent="0.25">
      <c r="A234" s="127" t="s">
        <v>9453</v>
      </c>
      <c r="B234" s="128" cm="1">
        <f t="array" ref="B234">IF(ROW() &lt; ROW(INDEX(fertilizers[experiment_ID],ROWS(fertilizers[experiment_ID]))), COUNTIF(INDEX(fertilizers[experiment_ID],1):fertilizers[[#This Row],[experiment_ID]],fertilizers[[#This Row],[experiment_ID]]), "")</f>
        <v>2</v>
      </c>
      <c r="C234" s="127" t="s">
        <v>9466</v>
      </c>
      <c r="D234" s="127" t="s">
        <v>609</v>
      </c>
      <c r="E234" s="128">
        <v>2</v>
      </c>
      <c r="F234" s="106">
        <v>90</v>
      </c>
      <c r="G234" s="127"/>
    </row>
    <row r="235" spans="1:7" x14ac:dyDescent="0.25">
      <c r="A235" s="127" t="s">
        <v>9454</v>
      </c>
      <c r="B235" s="128" cm="1">
        <f t="array" ref="B235">IF(ROW() &lt; ROW(INDEX(fertilizers[experiment_ID],ROWS(fertilizers[experiment_ID]))), COUNTIF(INDEX(fertilizers[experiment_ID],1):fertilizers[[#This Row],[experiment_ID]],fertilizers[[#This Row],[experiment_ID]]), "")</f>
        <v>1</v>
      </c>
      <c r="C235" s="127" t="s">
        <v>9465</v>
      </c>
      <c r="D235" s="127" t="s">
        <v>643</v>
      </c>
      <c r="E235" s="128">
        <v>0</v>
      </c>
      <c r="F235" s="106">
        <v>0</v>
      </c>
      <c r="G235" s="127"/>
    </row>
    <row r="236" spans="1:7" x14ac:dyDescent="0.25">
      <c r="A236" s="127" t="s">
        <v>9454</v>
      </c>
      <c r="B236" s="128" cm="1">
        <f t="array" ref="B236">IF(ROW() &lt; ROW(INDEX(fertilizers[experiment_ID],ROWS(fertilizers[experiment_ID]))), COUNTIF(INDEX(fertilizers[experiment_ID],1):fertilizers[[#This Row],[experiment_ID]],fertilizers[[#This Row],[experiment_ID]]), "")</f>
        <v>2</v>
      </c>
      <c r="C236" s="127" t="s">
        <v>9466</v>
      </c>
      <c r="D236" s="127" t="s">
        <v>609</v>
      </c>
      <c r="E236" s="128">
        <v>2</v>
      </c>
      <c r="F236" s="106">
        <v>90</v>
      </c>
      <c r="G236" s="127"/>
    </row>
    <row r="237" spans="1:7" x14ac:dyDescent="0.25">
      <c r="A237" s="127" t="s">
        <v>9455</v>
      </c>
      <c r="B237" s="128" cm="1">
        <f t="array" ref="B237">IF(ROW() &lt; ROW(INDEX(fertilizers[experiment_ID],ROWS(fertilizers[experiment_ID]))), COUNTIF(INDEX(fertilizers[experiment_ID],1):fertilizers[[#This Row],[experiment_ID]],fertilizers[[#This Row],[experiment_ID]]), "")</f>
        <v>1</v>
      </c>
      <c r="C237" s="127" t="s">
        <v>9465</v>
      </c>
      <c r="D237" s="127" t="s">
        <v>643</v>
      </c>
      <c r="E237" s="128">
        <v>0</v>
      </c>
      <c r="F237" s="106">
        <v>0</v>
      </c>
      <c r="G237" s="127"/>
    </row>
    <row r="238" spans="1:7" x14ac:dyDescent="0.25">
      <c r="A238" s="127" t="s">
        <v>9455</v>
      </c>
      <c r="B238" s="128" cm="1">
        <f t="array" ref="B238">IF(ROW() &lt; ROW(INDEX(fertilizers[experiment_ID],ROWS(fertilizers[experiment_ID]))), COUNTIF(INDEX(fertilizers[experiment_ID],1):fertilizers[[#This Row],[experiment_ID]],fertilizers[[#This Row],[experiment_ID]]), "")</f>
        <v>2</v>
      </c>
      <c r="C238" s="127" t="s">
        <v>9466</v>
      </c>
      <c r="D238" s="127" t="s">
        <v>609</v>
      </c>
      <c r="E238" s="128">
        <v>2</v>
      </c>
      <c r="F238" s="106">
        <v>90</v>
      </c>
      <c r="G238" s="127"/>
    </row>
    <row r="239" spans="1:7" x14ac:dyDescent="0.25">
      <c r="A239" s="127" t="s">
        <v>9456</v>
      </c>
      <c r="B239" s="128" cm="1">
        <f t="array" ref="B239">IF(ROW() &lt; ROW(INDEX(fertilizers[experiment_ID],ROWS(fertilizers[experiment_ID]))), COUNTIF(INDEX(fertilizers[experiment_ID],1):fertilizers[[#This Row],[experiment_ID]],fertilizers[[#This Row],[experiment_ID]]), "")</f>
        <v>1</v>
      </c>
      <c r="C239" s="127" t="s">
        <v>9465</v>
      </c>
      <c r="D239" s="127" t="s">
        <v>643</v>
      </c>
      <c r="E239" s="128">
        <v>0</v>
      </c>
      <c r="F239" s="106">
        <v>0</v>
      </c>
      <c r="G239" s="127"/>
    </row>
    <row r="240" spans="1:7" x14ac:dyDescent="0.25">
      <c r="A240" s="127" t="s">
        <v>9456</v>
      </c>
      <c r="B240" s="128" cm="1">
        <f t="array" ref="B240">IF(ROW() &lt; ROW(INDEX(fertilizers[experiment_ID],ROWS(fertilizers[experiment_ID]))), COUNTIF(INDEX(fertilizers[experiment_ID],1):fertilizers[[#This Row],[experiment_ID]],fertilizers[[#This Row],[experiment_ID]]), "")</f>
        <v>2</v>
      </c>
      <c r="C240" s="127" t="s">
        <v>9466</v>
      </c>
      <c r="D240" s="127" t="s">
        <v>609</v>
      </c>
      <c r="E240" s="128">
        <v>2</v>
      </c>
      <c r="F240" s="106">
        <v>90</v>
      </c>
      <c r="G240" s="127"/>
    </row>
    <row r="241" spans="1:7" x14ac:dyDescent="0.25">
      <c r="A241" s="127" t="s">
        <v>9457</v>
      </c>
      <c r="B241" s="128" cm="1">
        <f t="array" ref="B241">IF(ROW() &lt; ROW(INDEX(fertilizers[experiment_ID],ROWS(fertilizers[experiment_ID]))), COUNTIF(INDEX(fertilizers[experiment_ID],1):fertilizers[[#This Row],[experiment_ID]],fertilizers[[#This Row],[experiment_ID]]), "")</f>
        <v>1</v>
      </c>
      <c r="C241" s="127" t="s">
        <v>9465</v>
      </c>
      <c r="D241" s="127" t="s">
        <v>643</v>
      </c>
      <c r="E241" s="128">
        <v>0</v>
      </c>
      <c r="F241" s="106">
        <v>0</v>
      </c>
      <c r="G241" s="127"/>
    </row>
    <row r="242" spans="1:7" x14ac:dyDescent="0.25">
      <c r="A242" s="127" t="s">
        <v>9457</v>
      </c>
      <c r="B242" s="128" cm="1">
        <f t="array" ref="B242">IF(ROW() &lt; ROW(INDEX(fertilizers[experiment_ID],ROWS(fertilizers[experiment_ID]))), COUNTIF(INDEX(fertilizers[experiment_ID],1):fertilizers[[#This Row],[experiment_ID]],fertilizers[[#This Row],[experiment_ID]]), "")</f>
        <v>2</v>
      </c>
      <c r="C242" s="127" t="s">
        <v>9466</v>
      </c>
      <c r="D242" s="127" t="s">
        <v>609</v>
      </c>
      <c r="E242" s="128">
        <v>2</v>
      </c>
      <c r="F242" s="106">
        <v>90</v>
      </c>
      <c r="G242" s="127"/>
    </row>
    <row r="243" spans="1:7" x14ac:dyDescent="0.25">
      <c r="A243" s="127" t="s">
        <v>9458</v>
      </c>
      <c r="B243" s="128" cm="1">
        <f t="array" ref="B243">IF(ROW() &lt; ROW(INDEX(fertilizers[experiment_ID],ROWS(fertilizers[experiment_ID]))), COUNTIF(INDEX(fertilizers[experiment_ID],1):fertilizers[[#This Row],[experiment_ID]],fertilizers[[#This Row],[experiment_ID]]), "")</f>
        <v>1</v>
      </c>
      <c r="C243" s="127" t="s">
        <v>9465</v>
      </c>
      <c r="D243" s="127" t="s">
        <v>643</v>
      </c>
      <c r="E243" s="128">
        <v>0</v>
      </c>
      <c r="F243" s="106">
        <v>0</v>
      </c>
      <c r="G243" s="127"/>
    </row>
    <row r="244" spans="1:7" x14ac:dyDescent="0.25">
      <c r="A244" s="127" t="s">
        <v>9458</v>
      </c>
      <c r="B244" s="128" cm="1">
        <f t="array" ref="B244">IF(ROW() &lt; ROW(INDEX(fertilizers[experiment_ID],ROWS(fertilizers[experiment_ID]))), COUNTIF(INDEX(fertilizers[experiment_ID],1):fertilizers[[#This Row],[experiment_ID]],fertilizers[[#This Row],[experiment_ID]]), "")</f>
        <v>2</v>
      </c>
      <c r="C244" s="127" t="s">
        <v>9466</v>
      </c>
      <c r="D244" s="127" t="s">
        <v>609</v>
      </c>
      <c r="E244" s="128">
        <v>2</v>
      </c>
      <c r="F244" s="106">
        <v>90</v>
      </c>
      <c r="G244" s="127"/>
    </row>
    <row r="245" spans="1:7" x14ac:dyDescent="0.25">
      <c r="A245" s="127" t="s">
        <v>9459</v>
      </c>
      <c r="B245" s="128" cm="1">
        <f t="array" ref="B245">IF(ROW() &lt; ROW(INDEX(fertilizers[experiment_ID],ROWS(fertilizers[experiment_ID]))), COUNTIF(INDEX(fertilizers[experiment_ID],1):fertilizers[[#This Row],[experiment_ID]],fertilizers[[#This Row],[experiment_ID]]), "")</f>
        <v>1</v>
      </c>
      <c r="C245" s="127" t="s">
        <v>9465</v>
      </c>
      <c r="D245" s="127" t="s">
        <v>643</v>
      </c>
      <c r="E245" s="128">
        <v>0</v>
      </c>
      <c r="F245" s="106">
        <v>0</v>
      </c>
      <c r="G245" s="127"/>
    </row>
    <row r="246" spans="1:7" x14ac:dyDescent="0.25">
      <c r="A246" s="127" t="s">
        <v>9459</v>
      </c>
      <c r="B246" s="128" cm="1">
        <f t="array" ref="B246">IF(ROW() &lt; ROW(INDEX(fertilizers[experiment_ID],ROWS(fertilizers[experiment_ID]))), COUNTIF(INDEX(fertilizers[experiment_ID],1):fertilizers[[#This Row],[experiment_ID]],fertilizers[[#This Row],[experiment_ID]]), "")</f>
        <v>2</v>
      </c>
      <c r="C246" s="127" t="s">
        <v>9466</v>
      </c>
      <c r="D246" s="127" t="s">
        <v>609</v>
      </c>
      <c r="E246" s="128">
        <v>2</v>
      </c>
      <c r="F246" s="106">
        <v>90</v>
      </c>
      <c r="G246" s="127"/>
    </row>
    <row r="247" spans="1:7" x14ac:dyDescent="0.25">
      <c r="A247" s="127" t="s">
        <v>9460</v>
      </c>
      <c r="B247" s="128" cm="1">
        <f t="array" ref="B247">IF(ROW() &lt; ROW(INDEX(fertilizers[experiment_ID],ROWS(fertilizers[experiment_ID]))), COUNTIF(INDEX(fertilizers[experiment_ID],1):fertilizers[[#This Row],[experiment_ID]],fertilizers[[#This Row],[experiment_ID]]), "")</f>
        <v>1</v>
      </c>
      <c r="C247" s="127" t="s">
        <v>9465</v>
      </c>
      <c r="D247" s="127" t="s">
        <v>643</v>
      </c>
      <c r="E247" s="128">
        <v>0</v>
      </c>
      <c r="F247" s="106">
        <v>0</v>
      </c>
      <c r="G247" s="127"/>
    </row>
    <row r="248" spans="1:7" x14ac:dyDescent="0.25">
      <c r="A248" s="127" t="s">
        <v>9460</v>
      </c>
      <c r="B248" s="128" cm="1">
        <f t="array" ref="B248">IF(ROW() &lt; ROW(INDEX(fertilizers[experiment_ID],ROWS(fertilizers[experiment_ID]))), COUNTIF(INDEX(fertilizers[experiment_ID],1):fertilizers[[#This Row],[experiment_ID]],fertilizers[[#This Row],[experiment_ID]]), "")</f>
        <v>2</v>
      </c>
      <c r="C248" s="127" t="s">
        <v>9466</v>
      </c>
      <c r="D248" s="127" t="s">
        <v>609</v>
      </c>
      <c r="E248" s="128">
        <v>2</v>
      </c>
      <c r="F248" s="106">
        <v>90</v>
      </c>
      <c r="G248" s="127"/>
    </row>
    <row r="249" spans="1:7" x14ac:dyDescent="0.25">
      <c r="A249" s="127" t="s">
        <v>9461</v>
      </c>
      <c r="B249" s="128" cm="1">
        <f t="array" ref="B249">IF(ROW() &lt; ROW(INDEX(fertilizers[experiment_ID],ROWS(fertilizers[experiment_ID]))), COUNTIF(INDEX(fertilizers[experiment_ID],1):fertilizers[[#This Row],[experiment_ID]],fertilizers[[#This Row],[experiment_ID]]), "")</f>
        <v>1</v>
      </c>
      <c r="C249" s="127" t="s">
        <v>9465</v>
      </c>
      <c r="D249" s="127" t="s">
        <v>643</v>
      </c>
      <c r="E249" s="128">
        <v>0</v>
      </c>
      <c r="F249" s="106">
        <v>0</v>
      </c>
      <c r="G249" s="127"/>
    </row>
    <row r="250" spans="1:7" x14ac:dyDescent="0.25">
      <c r="A250" s="127" t="s">
        <v>9461</v>
      </c>
      <c r="B250" s="128" cm="1">
        <f t="array" ref="B250">IF(ROW() &lt; ROW(INDEX(fertilizers[experiment_ID],ROWS(fertilizers[experiment_ID]))), COUNTIF(INDEX(fertilizers[experiment_ID],1):fertilizers[[#This Row],[experiment_ID]],fertilizers[[#This Row],[experiment_ID]]), "")</f>
        <v>2</v>
      </c>
      <c r="C250" s="127" t="s">
        <v>9466</v>
      </c>
      <c r="D250" s="127" t="s">
        <v>609</v>
      </c>
      <c r="E250" s="128">
        <v>2</v>
      </c>
      <c r="F250" s="106">
        <v>90</v>
      </c>
      <c r="G250" s="127"/>
    </row>
    <row r="251" spans="1:7" x14ac:dyDescent="0.25">
      <c r="A251" s="127" t="s">
        <v>9462</v>
      </c>
      <c r="B251" s="128" cm="1">
        <f t="array" ref="B251">IF(ROW() &lt; ROW(INDEX(fertilizers[experiment_ID],ROWS(fertilizers[experiment_ID]))), COUNTIF(INDEX(fertilizers[experiment_ID],1):fertilizers[[#This Row],[experiment_ID]],fertilizers[[#This Row],[experiment_ID]]), "")</f>
        <v>1</v>
      </c>
      <c r="C251" s="127" t="s">
        <v>9465</v>
      </c>
      <c r="D251" s="127" t="s">
        <v>643</v>
      </c>
      <c r="E251" s="128">
        <v>0</v>
      </c>
      <c r="F251" s="106">
        <v>0</v>
      </c>
      <c r="G251" s="127"/>
    </row>
    <row r="252" spans="1:7" x14ac:dyDescent="0.25">
      <c r="A252" s="127" t="s">
        <v>9462</v>
      </c>
      <c r="B252" s="128" cm="1">
        <f t="array" ref="B252">IF(ROW() &lt; ROW(INDEX(fertilizers[experiment_ID],ROWS(fertilizers[experiment_ID]))), COUNTIF(INDEX(fertilizers[experiment_ID],1):fertilizers[[#This Row],[experiment_ID]],fertilizers[[#This Row],[experiment_ID]]), "")</f>
        <v>2</v>
      </c>
      <c r="C252" s="127" t="s">
        <v>9466</v>
      </c>
      <c r="D252" s="127" t="s">
        <v>609</v>
      </c>
      <c r="E252" s="128">
        <v>2</v>
      </c>
      <c r="F252" s="106">
        <v>90</v>
      </c>
      <c r="G252" s="127"/>
    </row>
    <row r="253" spans="1:7" x14ac:dyDescent="0.25">
      <c r="A253" s="127" t="s">
        <v>9463</v>
      </c>
      <c r="B253" s="128" cm="1">
        <f t="array" ref="B253">IF(ROW() &lt; ROW(INDEX(fertilizers[experiment_ID],ROWS(fertilizers[experiment_ID]))), COUNTIF(INDEX(fertilizers[experiment_ID],1):fertilizers[[#This Row],[experiment_ID]],fertilizers[[#This Row],[experiment_ID]]), "")</f>
        <v>1</v>
      </c>
      <c r="C253" s="127" t="s">
        <v>9465</v>
      </c>
      <c r="D253" s="127" t="s">
        <v>643</v>
      </c>
      <c r="E253" s="128">
        <v>0</v>
      </c>
      <c r="F253" s="106">
        <v>0</v>
      </c>
      <c r="G253" s="127"/>
    </row>
    <row r="254" spans="1:7" x14ac:dyDescent="0.25">
      <c r="A254" s="127" t="s">
        <v>9463</v>
      </c>
      <c r="B254" s="128" cm="1">
        <f t="array" ref="B254">IF(ROW() &lt; ROW(INDEX(fertilizers[experiment_ID],ROWS(fertilizers[experiment_ID]))), COUNTIF(INDEX(fertilizers[experiment_ID],1):fertilizers[[#This Row],[experiment_ID]],fertilizers[[#This Row],[experiment_ID]]), "")</f>
        <v>2</v>
      </c>
      <c r="C254" s="127" t="s">
        <v>9466</v>
      </c>
      <c r="D254" s="127" t="s">
        <v>609</v>
      </c>
      <c r="E254" s="128">
        <v>2</v>
      </c>
      <c r="F254" s="106">
        <v>90</v>
      </c>
      <c r="G254" s="127"/>
    </row>
    <row r="255" spans="1:7" x14ac:dyDescent="0.25">
      <c r="A255" s="127" t="s">
        <v>9469</v>
      </c>
      <c r="B255" s="128" cm="1">
        <f t="array" ref="B255">IF(ROW() &lt; ROW(INDEX(fertilizers[experiment_ID],ROWS(fertilizers[experiment_ID]))), COUNTIF(INDEX(fertilizers[experiment_ID],1):fertilizers[[#This Row],[experiment_ID]],fertilizers[[#This Row],[experiment_ID]]), "")</f>
        <v>1</v>
      </c>
      <c r="C255" s="127"/>
      <c r="D255" s="127" t="s">
        <v>609</v>
      </c>
      <c r="E255" s="128"/>
      <c r="F255" s="106">
        <v>138</v>
      </c>
      <c r="G255" s="127"/>
    </row>
    <row r="256" spans="1:7" x14ac:dyDescent="0.25">
      <c r="A256" s="127" t="s">
        <v>9470</v>
      </c>
      <c r="B256" s="128" cm="1">
        <f t="array" ref="B256">IF(ROW() &lt; ROW(INDEX(fertilizers[experiment_ID],ROWS(fertilizers[experiment_ID]))), COUNTIF(INDEX(fertilizers[experiment_ID],1):fertilizers[[#This Row],[experiment_ID]],fertilizers[[#This Row],[experiment_ID]]), "")</f>
        <v>1</v>
      </c>
      <c r="C256" s="127"/>
      <c r="D256" s="127" t="s">
        <v>609</v>
      </c>
      <c r="E256" s="128"/>
      <c r="F256" s="106">
        <v>122</v>
      </c>
      <c r="G256" s="127"/>
    </row>
    <row r="257" spans="1:7" x14ac:dyDescent="0.25">
      <c r="A257" s="127" t="s">
        <v>9471</v>
      </c>
      <c r="B257" s="128" cm="1">
        <f t="array" ref="B257">IF(ROW() &lt; ROW(INDEX(fertilizers[experiment_ID],ROWS(fertilizers[experiment_ID]))), COUNTIF(INDEX(fertilizers[experiment_ID],1):fertilizers[[#This Row],[experiment_ID]],fertilizers[[#This Row],[experiment_ID]]), "")</f>
        <v>1</v>
      </c>
      <c r="C257" s="127"/>
      <c r="D257" s="127" t="s">
        <v>609</v>
      </c>
      <c r="E257" s="128"/>
      <c r="F257" s="106">
        <v>188</v>
      </c>
      <c r="G257" s="127"/>
    </row>
    <row r="258" spans="1:7" x14ac:dyDescent="0.25">
      <c r="A258" s="127" t="s">
        <v>9472</v>
      </c>
      <c r="B258" s="128" cm="1">
        <f t="array" ref="B258">IF(ROW() &lt; ROW(INDEX(fertilizers[experiment_ID],ROWS(fertilizers[experiment_ID]))), COUNTIF(INDEX(fertilizers[experiment_ID],1):fertilizers[[#This Row],[experiment_ID]],fertilizers[[#This Row],[experiment_ID]]), "")</f>
        <v>1</v>
      </c>
      <c r="C258" s="127"/>
      <c r="D258" s="127" t="s">
        <v>609</v>
      </c>
      <c r="E258" s="128"/>
      <c r="F258" s="106">
        <v>284</v>
      </c>
      <c r="G258" s="127"/>
    </row>
    <row r="259" spans="1:7" x14ac:dyDescent="0.25">
      <c r="A259" s="127" t="s">
        <v>9473</v>
      </c>
      <c r="B259" s="128" cm="1">
        <f t="array" ref="B259">IF(ROW() &lt; ROW(INDEX(fertilizers[experiment_ID],ROWS(fertilizers[experiment_ID]))), COUNTIF(INDEX(fertilizers[experiment_ID],1):fertilizers[[#This Row],[experiment_ID]],fertilizers[[#This Row],[experiment_ID]]), "")</f>
        <v>1</v>
      </c>
      <c r="C259" s="127"/>
      <c r="D259" s="127" t="s">
        <v>609</v>
      </c>
      <c r="E259" s="128"/>
      <c r="F259" s="106">
        <v>258</v>
      </c>
      <c r="G259" s="127"/>
    </row>
    <row r="260" spans="1:7" x14ac:dyDescent="0.25">
      <c r="A260" s="127" t="s">
        <v>9474</v>
      </c>
      <c r="B260" s="128" cm="1">
        <f t="array" ref="B260">IF(ROW() &lt; ROW(INDEX(fertilizers[experiment_ID],ROWS(fertilizers[experiment_ID]))), COUNTIF(INDEX(fertilizers[experiment_ID],1):fertilizers[[#This Row],[experiment_ID]],fertilizers[[#This Row],[experiment_ID]]), "")</f>
        <v>1</v>
      </c>
      <c r="C260" s="127"/>
      <c r="D260" s="127" t="s">
        <v>609</v>
      </c>
      <c r="E260" s="128"/>
      <c r="F260" s="106">
        <v>270</v>
      </c>
      <c r="G260" s="127"/>
    </row>
    <row r="261" spans="1:7" x14ac:dyDescent="0.25">
      <c r="A261" s="127" t="s">
        <v>9500</v>
      </c>
      <c r="B261" s="128" cm="1">
        <f t="array" ref="B261">IF(ROW() &lt; ROW(INDEX(fertilizers[experiment_ID],ROWS(fertilizers[experiment_ID]))), COUNTIF(INDEX(fertilizers[experiment_ID],1):fertilizers[[#This Row],[experiment_ID]],fertilizers[[#This Row],[experiment_ID]]), "")</f>
        <v>1</v>
      </c>
      <c r="C261" s="127"/>
      <c r="D261" s="127" t="s">
        <v>609</v>
      </c>
      <c r="E261" s="128">
        <v>2</v>
      </c>
      <c r="F261" s="106">
        <v>180</v>
      </c>
      <c r="G261" s="127"/>
    </row>
    <row r="262" spans="1:7" x14ac:dyDescent="0.25">
      <c r="A262" s="127" t="s">
        <v>9501</v>
      </c>
      <c r="B262" s="128" cm="1">
        <f t="array" ref="B262">IF(ROW() &lt; ROW(INDEX(fertilizers[experiment_ID],ROWS(fertilizers[experiment_ID]))), COUNTIF(INDEX(fertilizers[experiment_ID],1):fertilizers[[#This Row],[experiment_ID]],fertilizers[[#This Row],[experiment_ID]]), "")</f>
        <v>1</v>
      </c>
      <c r="C262" s="127"/>
      <c r="D262" s="127" t="s">
        <v>609</v>
      </c>
      <c r="E262" s="128">
        <v>2</v>
      </c>
      <c r="F262" s="106">
        <v>180</v>
      </c>
      <c r="G262" s="127"/>
    </row>
    <row r="263" spans="1:7" x14ac:dyDescent="0.25">
      <c r="A263" s="127" t="s">
        <v>9502</v>
      </c>
      <c r="B263" s="128" cm="1">
        <f t="array" ref="B263">IF(ROW() &lt; ROW(INDEX(fertilizers[experiment_ID],ROWS(fertilizers[experiment_ID]))), COUNTIF(INDEX(fertilizers[experiment_ID],1):fertilizers[[#This Row],[experiment_ID]],fertilizers[[#This Row],[experiment_ID]]), "")</f>
        <v>1</v>
      </c>
      <c r="C263" s="127"/>
      <c r="D263" s="127" t="s">
        <v>609</v>
      </c>
      <c r="E263" s="128">
        <v>2</v>
      </c>
      <c r="F263" s="106">
        <v>180</v>
      </c>
      <c r="G263" s="127"/>
    </row>
    <row r="264" spans="1:7" x14ac:dyDescent="0.25">
      <c r="A264" s="127" t="s">
        <v>9503</v>
      </c>
      <c r="B264" s="128" cm="1">
        <f t="array" ref="B264">IF(ROW() &lt; ROW(INDEX(fertilizers[experiment_ID],ROWS(fertilizers[experiment_ID]))), COUNTIF(INDEX(fertilizers[experiment_ID],1):fertilizers[[#This Row],[experiment_ID]],fertilizers[[#This Row],[experiment_ID]]), "")</f>
        <v>1</v>
      </c>
      <c r="C264" s="127"/>
      <c r="D264" s="127" t="s">
        <v>609</v>
      </c>
      <c r="E264" s="128">
        <v>2</v>
      </c>
      <c r="F264" s="106">
        <v>180</v>
      </c>
      <c r="G264" s="127"/>
    </row>
    <row r="265" spans="1:7" x14ac:dyDescent="0.25">
      <c r="A265" s="127" t="s">
        <v>9504</v>
      </c>
      <c r="B265" s="128" cm="1">
        <f t="array" ref="B265">IF(ROW() &lt; ROW(INDEX(fertilizers[experiment_ID],ROWS(fertilizers[experiment_ID]))), COUNTIF(INDEX(fertilizers[experiment_ID],1):fertilizers[[#This Row],[experiment_ID]],fertilizers[[#This Row],[experiment_ID]]), "")</f>
        <v>1</v>
      </c>
      <c r="C265" s="127"/>
      <c r="D265" s="127" t="s">
        <v>609</v>
      </c>
      <c r="E265" s="128">
        <v>2</v>
      </c>
      <c r="F265" s="106">
        <v>180</v>
      </c>
      <c r="G265" s="127"/>
    </row>
    <row r="266" spans="1:7" x14ac:dyDescent="0.25">
      <c r="A266" s="127" t="s">
        <v>9505</v>
      </c>
      <c r="B266" s="128" cm="1">
        <f t="array" ref="B266">IF(ROW() &lt; ROW(INDEX(fertilizers[experiment_ID],ROWS(fertilizers[experiment_ID]))), COUNTIF(INDEX(fertilizers[experiment_ID],1):fertilizers[[#This Row],[experiment_ID]],fertilizers[[#This Row],[experiment_ID]]), "")</f>
        <v>1</v>
      </c>
      <c r="C266" s="127"/>
      <c r="D266" s="127" t="s">
        <v>609</v>
      </c>
      <c r="E266" s="128">
        <v>2</v>
      </c>
      <c r="F266" s="106">
        <v>180</v>
      </c>
      <c r="G266" s="127"/>
    </row>
    <row r="267" spans="1:7" x14ac:dyDescent="0.25">
      <c r="A267" s="127" t="s">
        <v>9506</v>
      </c>
      <c r="B267" s="128" cm="1">
        <f t="array" ref="B267">IF(ROW() &lt; ROW(INDEX(fertilizers[experiment_ID],ROWS(fertilizers[experiment_ID]))), COUNTIF(INDEX(fertilizers[experiment_ID],1):fertilizers[[#This Row],[experiment_ID]],fertilizers[[#This Row],[experiment_ID]]), "")</f>
        <v>1</v>
      </c>
      <c r="C267" s="127"/>
      <c r="D267" s="127" t="s">
        <v>609</v>
      </c>
      <c r="E267" s="128">
        <v>2</v>
      </c>
      <c r="F267" s="106">
        <v>180</v>
      </c>
      <c r="G267" s="127"/>
    </row>
    <row r="268" spans="1:7" x14ac:dyDescent="0.25">
      <c r="A268" s="127" t="s">
        <v>9507</v>
      </c>
      <c r="B268" s="128" cm="1">
        <f t="array" ref="B268">IF(ROW() &lt; ROW(INDEX(fertilizers[experiment_ID],ROWS(fertilizers[experiment_ID]))), COUNTIF(INDEX(fertilizers[experiment_ID],1):fertilizers[[#This Row],[experiment_ID]],fertilizers[[#This Row],[experiment_ID]]), "")</f>
        <v>1</v>
      </c>
      <c r="C268" s="127"/>
      <c r="D268" s="127" t="s">
        <v>609</v>
      </c>
      <c r="E268" s="128">
        <v>2</v>
      </c>
      <c r="F268" s="106">
        <v>180</v>
      </c>
      <c r="G268" s="127"/>
    </row>
    <row r="269" spans="1:7" x14ac:dyDescent="0.25">
      <c r="A269" s="127" t="s">
        <v>9508</v>
      </c>
      <c r="B269" s="128" cm="1">
        <f t="array" ref="B269">IF(ROW() &lt; ROW(INDEX(fertilizers[experiment_ID],ROWS(fertilizers[experiment_ID]))), COUNTIF(INDEX(fertilizers[experiment_ID],1):fertilizers[[#This Row],[experiment_ID]],fertilizers[[#This Row],[experiment_ID]]), "")</f>
        <v>1</v>
      </c>
      <c r="C269" s="127"/>
      <c r="D269" s="127" t="s">
        <v>609</v>
      </c>
      <c r="E269" s="128">
        <v>2</v>
      </c>
      <c r="F269" s="106">
        <v>180</v>
      </c>
      <c r="G269" s="127"/>
    </row>
    <row r="270" spans="1:7" x14ac:dyDescent="0.25">
      <c r="A270" s="127" t="s">
        <v>9509</v>
      </c>
      <c r="B270" s="128" cm="1">
        <f t="array" ref="B270">IF(ROW() &lt; ROW(INDEX(fertilizers[experiment_ID],ROWS(fertilizers[experiment_ID]))), COUNTIF(INDEX(fertilizers[experiment_ID],1):fertilizers[[#This Row],[experiment_ID]],fertilizers[[#This Row],[experiment_ID]]), "")</f>
        <v>1</v>
      </c>
      <c r="C270" s="127"/>
      <c r="D270" s="127" t="s">
        <v>609</v>
      </c>
      <c r="E270" s="128">
        <v>2</v>
      </c>
      <c r="F270" s="106">
        <v>180</v>
      </c>
      <c r="G270" s="127"/>
    </row>
    <row r="271" spans="1:7" x14ac:dyDescent="0.25">
      <c r="A271" s="127" t="s">
        <v>9510</v>
      </c>
      <c r="B271" s="128" cm="1">
        <f t="array" ref="B271">IF(ROW() &lt; ROW(INDEX(fertilizers[experiment_ID],ROWS(fertilizers[experiment_ID]))), COUNTIF(INDEX(fertilizers[experiment_ID],1):fertilizers[[#This Row],[experiment_ID]],fertilizers[[#This Row],[experiment_ID]]), "")</f>
        <v>1</v>
      </c>
      <c r="C271" s="127"/>
      <c r="D271" s="127" t="s">
        <v>609</v>
      </c>
      <c r="E271" s="128">
        <v>2</v>
      </c>
      <c r="F271" s="106">
        <v>180</v>
      </c>
      <c r="G271" s="127"/>
    </row>
    <row r="272" spans="1:7" x14ac:dyDescent="0.25">
      <c r="A272" s="127" t="s">
        <v>9511</v>
      </c>
      <c r="B272" s="128" cm="1">
        <f t="array" ref="B272">IF(ROW() &lt; ROW(INDEX(fertilizers[experiment_ID],ROWS(fertilizers[experiment_ID]))), COUNTIF(INDEX(fertilizers[experiment_ID],1):fertilizers[[#This Row],[experiment_ID]],fertilizers[[#This Row],[experiment_ID]]), "")</f>
        <v>1</v>
      </c>
      <c r="C272" s="127"/>
      <c r="D272" s="127" t="s">
        <v>609</v>
      </c>
      <c r="E272" s="128">
        <v>2</v>
      </c>
      <c r="F272" s="106">
        <v>180</v>
      </c>
      <c r="G272" s="127"/>
    </row>
    <row r="273" spans="1:7" x14ac:dyDescent="0.25">
      <c r="A273" s="127" t="s">
        <v>9512</v>
      </c>
      <c r="B273" s="128" cm="1">
        <f t="array" ref="B273">IF(ROW() &lt; ROW(INDEX(fertilizers[experiment_ID],ROWS(fertilizers[experiment_ID]))), COUNTIF(INDEX(fertilizers[experiment_ID],1):fertilizers[[#This Row],[experiment_ID]],fertilizers[[#This Row],[experiment_ID]]), "")</f>
        <v>1</v>
      </c>
      <c r="C273" s="127"/>
      <c r="D273" s="127" t="s">
        <v>609</v>
      </c>
      <c r="E273" s="128">
        <v>2</v>
      </c>
      <c r="F273" s="106">
        <v>180</v>
      </c>
      <c r="G273" s="127"/>
    </row>
    <row r="274" spans="1:7" x14ac:dyDescent="0.25">
      <c r="A274" s="127" t="s">
        <v>9513</v>
      </c>
      <c r="B274" s="128" cm="1">
        <f t="array" ref="B274">IF(ROW() &lt; ROW(INDEX(fertilizers[experiment_ID],ROWS(fertilizers[experiment_ID]))), COUNTIF(INDEX(fertilizers[experiment_ID],1):fertilizers[[#This Row],[experiment_ID]],fertilizers[[#This Row],[experiment_ID]]), "")</f>
        <v>1</v>
      </c>
      <c r="C274" s="127"/>
      <c r="D274" s="127" t="s">
        <v>609</v>
      </c>
      <c r="E274" s="128">
        <v>2</v>
      </c>
      <c r="F274" s="106">
        <v>180</v>
      </c>
      <c r="G274" s="127"/>
    </row>
    <row r="275" spans="1:7" x14ac:dyDescent="0.25">
      <c r="A275" s="127" t="s">
        <v>9514</v>
      </c>
      <c r="B275" s="128" cm="1">
        <f t="array" ref="B275">IF(ROW() &lt; ROW(INDEX(fertilizers[experiment_ID],ROWS(fertilizers[experiment_ID]))), COUNTIF(INDEX(fertilizers[experiment_ID],1):fertilizers[[#This Row],[experiment_ID]],fertilizers[[#This Row],[experiment_ID]]), "")</f>
        <v>1</v>
      </c>
      <c r="C275" s="127"/>
      <c r="D275" s="127" t="s">
        <v>609</v>
      </c>
      <c r="E275" s="128">
        <v>2</v>
      </c>
      <c r="F275" s="106">
        <v>180</v>
      </c>
      <c r="G275" s="127"/>
    </row>
    <row r="276" spans="1:7" x14ac:dyDescent="0.25">
      <c r="A276" s="127" t="s">
        <v>9515</v>
      </c>
      <c r="B276" s="128" cm="1">
        <f t="array" ref="B276">IF(ROW() &lt; ROW(INDEX(fertilizers[experiment_ID],ROWS(fertilizers[experiment_ID]))), COUNTIF(INDEX(fertilizers[experiment_ID],1):fertilizers[[#This Row],[experiment_ID]],fertilizers[[#This Row],[experiment_ID]]), "")</f>
        <v>1</v>
      </c>
      <c r="C276" s="127"/>
      <c r="D276" s="127" t="s">
        <v>609</v>
      </c>
      <c r="E276" s="128">
        <v>2</v>
      </c>
      <c r="F276" s="106">
        <v>180</v>
      </c>
      <c r="G276" s="127"/>
    </row>
    <row r="277" spans="1:7" x14ac:dyDescent="0.25">
      <c r="A277" s="127" t="s">
        <v>9516</v>
      </c>
      <c r="B277" s="128" cm="1">
        <f t="array" ref="B277">IF(ROW() &lt; ROW(INDEX(fertilizers[experiment_ID],ROWS(fertilizers[experiment_ID]))), COUNTIF(INDEX(fertilizers[experiment_ID],1):fertilizers[[#This Row],[experiment_ID]],fertilizers[[#This Row],[experiment_ID]]), "")</f>
        <v>1</v>
      </c>
      <c r="C277" s="127"/>
      <c r="D277" s="127" t="s">
        <v>609</v>
      </c>
      <c r="E277" s="128">
        <v>2</v>
      </c>
      <c r="F277" s="106">
        <v>180</v>
      </c>
      <c r="G277" s="127"/>
    </row>
    <row r="278" spans="1:7" x14ac:dyDescent="0.25">
      <c r="A278" s="127" t="s">
        <v>9517</v>
      </c>
      <c r="B278" s="128" cm="1">
        <f t="array" ref="B278">IF(ROW() &lt; ROW(INDEX(fertilizers[experiment_ID],ROWS(fertilizers[experiment_ID]))), COUNTIF(INDEX(fertilizers[experiment_ID],1):fertilizers[[#This Row],[experiment_ID]],fertilizers[[#This Row],[experiment_ID]]), "")</f>
        <v>1</v>
      </c>
      <c r="C278" s="127"/>
      <c r="D278" s="127" t="s">
        <v>609</v>
      </c>
      <c r="E278" s="128">
        <v>2</v>
      </c>
      <c r="F278" s="106">
        <v>180</v>
      </c>
      <c r="G278" s="127"/>
    </row>
    <row r="279" spans="1:7" x14ac:dyDescent="0.25">
      <c r="A279" s="127" t="s">
        <v>9518</v>
      </c>
      <c r="B279" s="128" cm="1">
        <f t="array" ref="B279">IF(ROW() &lt; ROW(INDEX(fertilizers[experiment_ID],ROWS(fertilizers[experiment_ID]))), COUNTIF(INDEX(fertilizers[experiment_ID],1):fertilizers[[#This Row],[experiment_ID]],fertilizers[[#This Row],[experiment_ID]]), "")</f>
        <v>1</v>
      </c>
      <c r="C279" s="127"/>
      <c r="D279" s="127" t="s">
        <v>609</v>
      </c>
      <c r="E279" s="128">
        <v>2</v>
      </c>
      <c r="F279" s="106">
        <v>180</v>
      </c>
      <c r="G279" s="127"/>
    </row>
    <row r="280" spans="1:7" x14ac:dyDescent="0.25">
      <c r="A280" s="127" t="s">
        <v>9519</v>
      </c>
      <c r="B280" s="128" cm="1">
        <f t="array" ref="B280">IF(ROW() &lt; ROW(INDEX(fertilizers[experiment_ID],ROWS(fertilizers[experiment_ID]))), COUNTIF(INDEX(fertilizers[experiment_ID],1):fertilizers[[#This Row],[experiment_ID]],fertilizers[[#This Row],[experiment_ID]]), "")</f>
        <v>1</v>
      </c>
      <c r="C280" s="127"/>
      <c r="D280" s="127" t="s">
        <v>609</v>
      </c>
      <c r="E280" s="128">
        <v>2</v>
      </c>
      <c r="F280" s="106">
        <v>180</v>
      </c>
      <c r="G280" s="127"/>
    </row>
    <row r="281" spans="1:7" x14ac:dyDescent="0.25">
      <c r="A281" s="127" t="s">
        <v>9520</v>
      </c>
      <c r="B281" s="128" cm="1">
        <f t="array" ref="B281">IF(ROW() &lt; ROW(INDEX(fertilizers[experiment_ID],ROWS(fertilizers[experiment_ID]))), COUNTIF(INDEX(fertilizers[experiment_ID],1):fertilizers[[#This Row],[experiment_ID]],fertilizers[[#This Row],[experiment_ID]]), "")</f>
        <v>1</v>
      </c>
      <c r="C281" s="127"/>
      <c r="D281" s="127" t="s">
        <v>609</v>
      </c>
      <c r="E281" s="128">
        <v>2</v>
      </c>
      <c r="F281" s="106">
        <v>180</v>
      </c>
      <c r="G281" s="127"/>
    </row>
    <row r="282" spans="1:7" x14ac:dyDescent="0.25">
      <c r="A282" s="127" t="s">
        <v>9521</v>
      </c>
      <c r="B282" s="128" cm="1">
        <f t="array" ref="B282">IF(ROW() &lt; ROW(INDEX(fertilizers[experiment_ID],ROWS(fertilizers[experiment_ID]))), COUNTIF(INDEX(fertilizers[experiment_ID],1):fertilizers[[#This Row],[experiment_ID]],fertilizers[[#This Row],[experiment_ID]]), "")</f>
        <v>1</v>
      </c>
      <c r="C282" s="127"/>
      <c r="D282" s="127" t="s">
        <v>609</v>
      </c>
      <c r="E282" s="128">
        <v>2</v>
      </c>
      <c r="F282" s="106">
        <v>180</v>
      </c>
      <c r="G282" s="127"/>
    </row>
    <row r="283" spans="1:7" x14ac:dyDescent="0.25">
      <c r="A283" s="127" t="s">
        <v>9522</v>
      </c>
      <c r="B283" s="128" cm="1">
        <f t="array" ref="B283">IF(ROW() &lt; ROW(INDEX(fertilizers[experiment_ID],ROWS(fertilizers[experiment_ID]))), COUNTIF(INDEX(fertilizers[experiment_ID],1):fertilizers[[#This Row],[experiment_ID]],fertilizers[[#This Row],[experiment_ID]]), "")</f>
        <v>1</v>
      </c>
      <c r="C283" s="127"/>
      <c r="D283" s="127" t="s">
        <v>609</v>
      </c>
      <c r="E283" s="128">
        <v>2</v>
      </c>
      <c r="F283" s="106">
        <v>180</v>
      </c>
      <c r="G283" s="127"/>
    </row>
    <row r="284" spans="1:7" x14ac:dyDescent="0.25">
      <c r="A284" s="127" t="s">
        <v>9523</v>
      </c>
      <c r="B284" s="128" cm="1">
        <f t="array" ref="B284">IF(ROW() &lt; ROW(INDEX(fertilizers[experiment_ID],ROWS(fertilizers[experiment_ID]))), COUNTIF(INDEX(fertilizers[experiment_ID],1):fertilizers[[#This Row],[experiment_ID]],fertilizers[[#This Row],[experiment_ID]]), "")</f>
        <v>1</v>
      </c>
      <c r="C284" s="127"/>
      <c r="D284" s="127" t="s">
        <v>609</v>
      </c>
      <c r="E284" s="128">
        <v>2</v>
      </c>
      <c r="F284" s="106">
        <v>180</v>
      </c>
      <c r="G284" s="127"/>
    </row>
    <row r="285" spans="1:7" x14ac:dyDescent="0.25">
      <c r="A285" s="127" t="s">
        <v>9524</v>
      </c>
      <c r="B285" s="128" cm="1">
        <f t="array" ref="B285">IF(ROW() &lt; ROW(INDEX(fertilizers[experiment_ID],ROWS(fertilizers[experiment_ID]))), COUNTIF(INDEX(fertilizers[experiment_ID],1):fertilizers[[#This Row],[experiment_ID]],fertilizers[[#This Row],[experiment_ID]]), "")</f>
        <v>1</v>
      </c>
      <c r="C285" s="127"/>
      <c r="D285" s="127" t="s">
        <v>609</v>
      </c>
      <c r="E285" s="128">
        <v>2</v>
      </c>
      <c r="F285" s="106">
        <v>180</v>
      </c>
      <c r="G285" s="127"/>
    </row>
    <row r="286" spans="1:7" x14ac:dyDescent="0.25">
      <c r="A286" s="127" t="s">
        <v>9525</v>
      </c>
      <c r="B286" s="128" cm="1">
        <f t="array" ref="B286">IF(ROW() &lt; ROW(INDEX(fertilizers[experiment_ID],ROWS(fertilizers[experiment_ID]))), COUNTIF(INDEX(fertilizers[experiment_ID],1):fertilizers[[#This Row],[experiment_ID]],fertilizers[[#This Row],[experiment_ID]]), "")</f>
        <v>1</v>
      </c>
      <c r="C286" s="127"/>
      <c r="D286" s="127" t="s">
        <v>609</v>
      </c>
      <c r="E286" s="128">
        <v>2</v>
      </c>
      <c r="F286" s="106">
        <v>180</v>
      </c>
      <c r="G286" s="127"/>
    </row>
    <row r="287" spans="1:7" x14ac:dyDescent="0.25">
      <c r="A287" s="127" t="s">
        <v>9526</v>
      </c>
      <c r="B287" s="128" cm="1">
        <f t="array" ref="B287">IF(ROW() &lt; ROW(INDEX(fertilizers[experiment_ID],ROWS(fertilizers[experiment_ID]))), COUNTIF(INDEX(fertilizers[experiment_ID],1):fertilizers[[#This Row],[experiment_ID]],fertilizers[[#This Row],[experiment_ID]]), "")</f>
        <v>1</v>
      </c>
      <c r="C287" s="127"/>
      <c r="D287" s="127" t="s">
        <v>609</v>
      </c>
      <c r="E287" s="128">
        <v>2</v>
      </c>
      <c r="F287" s="106">
        <v>180</v>
      </c>
      <c r="G287" s="127"/>
    </row>
    <row r="288" spans="1:7" x14ac:dyDescent="0.25">
      <c r="A288" s="127" t="s">
        <v>9527</v>
      </c>
      <c r="B288" s="128" cm="1">
        <f t="array" ref="B288">IF(ROW() &lt; ROW(INDEX(fertilizers[experiment_ID],ROWS(fertilizers[experiment_ID]))), COUNTIF(INDEX(fertilizers[experiment_ID],1):fertilizers[[#This Row],[experiment_ID]],fertilizers[[#This Row],[experiment_ID]]), "")</f>
        <v>1</v>
      </c>
      <c r="C288" s="127"/>
      <c r="D288" s="127" t="s">
        <v>609</v>
      </c>
      <c r="E288" s="128">
        <v>2</v>
      </c>
      <c r="F288" s="106">
        <v>180</v>
      </c>
      <c r="G288" s="127"/>
    </row>
    <row r="289" spans="1:7" x14ac:dyDescent="0.25">
      <c r="A289" s="127" t="s">
        <v>9528</v>
      </c>
      <c r="B289" s="128" cm="1">
        <f t="array" ref="B289">IF(ROW() &lt; ROW(INDEX(fertilizers[experiment_ID],ROWS(fertilizers[experiment_ID]))), COUNTIF(INDEX(fertilizers[experiment_ID],1):fertilizers[[#This Row],[experiment_ID]],fertilizers[[#This Row],[experiment_ID]]), "")</f>
        <v>1</v>
      </c>
      <c r="C289" s="127"/>
      <c r="D289" s="127" t="s">
        <v>609</v>
      </c>
      <c r="E289" s="128">
        <v>2</v>
      </c>
      <c r="F289" s="106">
        <v>180</v>
      </c>
      <c r="G289" s="127"/>
    </row>
    <row r="290" spans="1:7" x14ac:dyDescent="0.25">
      <c r="A290" s="127" t="s">
        <v>9529</v>
      </c>
      <c r="B290" s="128" cm="1">
        <f t="array" ref="B290">IF(ROW() &lt; ROW(INDEX(fertilizers[experiment_ID],ROWS(fertilizers[experiment_ID]))), COUNTIF(INDEX(fertilizers[experiment_ID],1):fertilizers[[#This Row],[experiment_ID]],fertilizers[[#This Row],[experiment_ID]]), "")</f>
        <v>1</v>
      </c>
      <c r="C290" s="127"/>
      <c r="D290" s="127" t="s">
        <v>609</v>
      </c>
      <c r="E290" s="128">
        <v>2</v>
      </c>
      <c r="F290" s="106">
        <v>180</v>
      </c>
      <c r="G290" s="127"/>
    </row>
    <row r="291" spans="1:7" x14ac:dyDescent="0.25">
      <c r="A291" s="127" t="s">
        <v>9533</v>
      </c>
      <c r="B291" s="128" cm="1">
        <f t="array" ref="B291">IF(ROW() &lt; ROW(INDEX(fertilizers[experiment_ID],ROWS(fertilizers[experiment_ID]))), COUNTIF(INDEX(fertilizers[experiment_ID],1):fertilizers[[#This Row],[experiment_ID]],fertilizers[[#This Row],[experiment_ID]]), "")</f>
        <v>1</v>
      </c>
      <c r="C291" s="127"/>
      <c r="D291" s="127" t="s">
        <v>609</v>
      </c>
      <c r="E291" s="128">
        <v>2</v>
      </c>
      <c r="F291" s="106">
        <v>180</v>
      </c>
      <c r="G291" s="127"/>
    </row>
    <row r="292" spans="1:7" x14ac:dyDescent="0.25">
      <c r="A292" s="127" t="s">
        <v>9646</v>
      </c>
      <c r="B292" s="128" cm="1">
        <f t="array" ref="B292">IF(ROW() &lt; ROW(INDEX(fertilizers[experiment_ID],ROWS(fertilizers[experiment_ID]))), COUNTIF(INDEX(fertilizers[experiment_ID],1):fertilizers[[#This Row],[experiment_ID]],fertilizers[[#This Row],[experiment_ID]]), "")</f>
        <v>1</v>
      </c>
      <c r="C292" s="127"/>
      <c r="D292" s="127" t="s">
        <v>609</v>
      </c>
      <c r="E292" s="128"/>
      <c r="F292" s="106"/>
      <c r="G292" s="127"/>
    </row>
    <row r="293" spans="1:7" x14ac:dyDescent="0.25">
      <c r="A293" s="127" t="s">
        <v>9645</v>
      </c>
      <c r="B293" s="128" cm="1">
        <f t="array" ref="B293">IF(ROW() &lt; ROW(INDEX(fertilizers[experiment_ID],ROWS(fertilizers[experiment_ID]))), COUNTIF(INDEX(fertilizers[experiment_ID],1):fertilizers[[#This Row],[experiment_ID]],fertilizers[[#This Row],[experiment_ID]]), "")</f>
        <v>1</v>
      </c>
      <c r="C293" s="127" t="s">
        <v>9621</v>
      </c>
      <c r="D293" s="127" t="s">
        <v>609</v>
      </c>
      <c r="E293" s="128">
        <v>1</v>
      </c>
      <c r="F293" s="106">
        <v>550</v>
      </c>
      <c r="G293" s="127"/>
    </row>
    <row r="294" spans="1:7" x14ac:dyDescent="0.25">
      <c r="A294" s="127" t="s">
        <v>9645</v>
      </c>
      <c r="B294" s="128" cm="1">
        <f t="array" ref="B294">IF(ROW() &lt; ROW(INDEX(fertilizers[experiment_ID],ROWS(fertilizers[experiment_ID]))), COUNTIF(INDEX(fertilizers[experiment_ID],1):fertilizers[[#This Row],[experiment_ID]],fertilizers[[#This Row],[experiment_ID]]), "")</f>
        <v>2</v>
      </c>
      <c r="C294" s="127" t="s">
        <v>9622</v>
      </c>
      <c r="D294" s="127" t="s">
        <v>609</v>
      </c>
      <c r="E294" s="128">
        <v>1</v>
      </c>
      <c r="F294" s="106">
        <v>550</v>
      </c>
      <c r="G294" s="127"/>
    </row>
    <row r="295" spans="1:7" x14ac:dyDescent="0.25">
      <c r="A295" s="127" t="s">
        <v>9645</v>
      </c>
      <c r="B295" s="128" cm="1">
        <f t="array" ref="B295">IF(ROW() &lt; ROW(INDEX(fertilizers[experiment_ID],ROWS(fertilizers[experiment_ID]))), COUNTIF(INDEX(fertilizers[experiment_ID],1):fertilizers[[#This Row],[experiment_ID]],fertilizers[[#This Row],[experiment_ID]]), "")</f>
        <v>3</v>
      </c>
      <c r="C295" s="127" t="s">
        <v>9623</v>
      </c>
      <c r="D295" s="127" t="s">
        <v>609</v>
      </c>
      <c r="E295" s="128">
        <v>2</v>
      </c>
      <c r="F295" s="106">
        <v>600</v>
      </c>
      <c r="G295" s="127"/>
    </row>
    <row r="296" spans="1:7" x14ac:dyDescent="0.25">
      <c r="A296" s="127"/>
      <c r="B296" s="128" t="str" cm="1">
        <f t="array" ref="B296">IF(ROW() &lt; ROW(INDEX(fertilizers[experiment_ID],ROWS(fertilizers[experiment_ID]))), COUNTIF(INDEX(fertilizers[experiment_ID],1):fertilizers[[#This Row],[experiment_ID]],fertilizers[[#This Row],[experiment_ID]]), "")</f>
        <v/>
      </c>
      <c r="C296" s="127"/>
      <c r="D296" s="127"/>
      <c r="E296" s="128"/>
      <c r="F296" s="106"/>
      <c r="G296" s="127"/>
    </row>
  </sheetData>
  <mergeCells count="1">
    <mergeCell ref="A1:H1"/>
  </mergeCells>
  <phoneticPr fontId="23" type="noConversion"/>
  <dataValidations count="1">
    <dataValidation type="list" allowBlank="1" showInputMessage="1" showErrorMessage="1" sqref="A5:A296"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D5:D296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641"/>
  <sheetViews>
    <sheetView zoomScaleNormal="100" workbookViewId="0">
      <pane ySplit="4" topLeftCell="A604" activePane="bottomLeft" state="frozen"/>
      <selection activeCell="G20" sqref="G20"/>
      <selection pane="bottomLeft" activeCell="E633" sqref="E633"/>
    </sheetView>
  </sheetViews>
  <sheetFormatPr defaultColWidth="8.85546875" defaultRowHeight="15" x14ac:dyDescent="0.25"/>
  <cols>
    <col min="1" max="1" width="19.140625" customWidth="1"/>
    <col min="2" max="2" width="10.7109375" customWidth="1"/>
    <col min="3" max="25" width="20.7109375" customWidth="1"/>
  </cols>
  <sheetData>
    <row r="1" spans="1:24" ht="45.6" customHeight="1" x14ac:dyDescent="0.25">
      <c r="A1" s="198" t="s">
        <v>6594</v>
      </c>
      <c r="B1" s="198"/>
      <c r="C1" s="198"/>
      <c r="D1" s="198"/>
      <c r="E1" s="198"/>
      <c r="F1" s="198"/>
      <c r="G1" s="198"/>
      <c r="H1" s="198"/>
    </row>
    <row r="2" spans="1:24" ht="28.5" hidden="1" customHeight="1" x14ac:dyDescent="0.25">
      <c r="A2" s="30"/>
      <c r="B2" s="30"/>
    </row>
    <row r="3" spans="1:24" s="16" customFormat="1" ht="47.25" customHeight="1" x14ac:dyDescent="0.2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25">
      <c r="A5" s="127" t="s">
        <v>9234</v>
      </c>
      <c r="B5" s="129">
        <v>1</v>
      </c>
      <c r="C5" s="127" t="s">
        <v>9237</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8595</v>
      </c>
    </row>
    <row r="6" spans="1:24" x14ac:dyDescent="0.25">
      <c r="A6" s="127" t="s">
        <v>9235</v>
      </c>
      <c r="B6" s="129">
        <v>1</v>
      </c>
      <c r="C6" s="127" t="s">
        <v>9237</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8595</v>
      </c>
    </row>
    <row r="7" spans="1:24" x14ac:dyDescent="0.25">
      <c r="A7" s="127" t="s">
        <v>9234</v>
      </c>
      <c r="B7" s="129">
        <v>2</v>
      </c>
      <c r="C7" s="127" t="s">
        <v>9238</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8595</v>
      </c>
    </row>
    <row r="8" spans="1:24" x14ac:dyDescent="0.25">
      <c r="A8" s="127" t="s">
        <v>9234</v>
      </c>
      <c r="B8" s="129">
        <v>2</v>
      </c>
      <c r="C8" s="127" t="s">
        <v>9238</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8596</v>
      </c>
    </row>
    <row r="9" spans="1:24" x14ac:dyDescent="0.25">
      <c r="A9" s="127" t="s">
        <v>9234</v>
      </c>
      <c r="B9" s="129">
        <v>2</v>
      </c>
      <c r="C9" s="127" t="s">
        <v>9238</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8597</v>
      </c>
    </row>
    <row r="10" spans="1:24" x14ac:dyDescent="0.25">
      <c r="A10" s="127" t="s">
        <v>9234</v>
      </c>
      <c r="B10" s="129">
        <v>2</v>
      </c>
      <c r="C10" s="127" t="s">
        <v>9238</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8598</v>
      </c>
    </row>
    <row r="11" spans="1:24" x14ac:dyDescent="0.25">
      <c r="A11" s="127" t="s">
        <v>9235</v>
      </c>
      <c r="B11" s="129">
        <v>2</v>
      </c>
      <c r="C11" s="127" t="s">
        <v>9238</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8595</v>
      </c>
    </row>
    <row r="12" spans="1:24" x14ac:dyDescent="0.25">
      <c r="A12" s="127" t="s">
        <v>9235</v>
      </c>
      <c r="B12" s="129">
        <v>2</v>
      </c>
      <c r="C12" s="127" t="s">
        <v>9238</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8596</v>
      </c>
    </row>
    <row r="13" spans="1:24" x14ac:dyDescent="0.25">
      <c r="A13" s="127" t="s">
        <v>9235</v>
      </c>
      <c r="B13" s="129">
        <v>2</v>
      </c>
      <c r="C13" s="127" t="s">
        <v>9238</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8597</v>
      </c>
    </row>
    <row r="14" spans="1:24" x14ac:dyDescent="0.25">
      <c r="A14" s="127" t="s">
        <v>9235</v>
      </c>
      <c r="B14" s="129">
        <v>2</v>
      </c>
      <c r="C14" s="127" t="s">
        <v>9238</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8598</v>
      </c>
    </row>
    <row r="15" spans="1:24" x14ac:dyDescent="0.25">
      <c r="A15" s="127" t="s">
        <v>9234</v>
      </c>
      <c r="B15" s="129">
        <v>3</v>
      </c>
      <c r="C15" s="127" t="s">
        <v>9239</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8595</v>
      </c>
    </row>
    <row r="16" spans="1:24" x14ac:dyDescent="0.25">
      <c r="A16" s="127" t="s">
        <v>9234</v>
      </c>
      <c r="B16" s="129">
        <v>3</v>
      </c>
      <c r="C16" s="127" t="s">
        <v>9239</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8596</v>
      </c>
    </row>
    <row r="17" spans="1:24" x14ac:dyDescent="0.25">
      <c r="A17" s="127" t="s">
        <v>9234</v>
      </c>
      <c r="B17" s="129">
        <v>3</v>
      </c>
      <c r="C17" s="127" t="s">
        <v>9239</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8597</v>
      </c>
    </row>
    <row r="18" spans="1:24" x14ac:dyDescent="0.25">
      <c r="A18" s="127" t="s">
        <v>9234</v>
      </c>
      <c r="B18" s="129">
        <v>3</v>
      </c>
      <c r="C18" s="127" t="s">
        <v>9239</v>
      </c>
      <c r="D18" s="21">
        <v>43961</v>
      </c>
      <c r="E18" s="127" t="s">
        <v>977</v>
      </c>
      <c r="F18" s="127" t="s">
        <v>915</v>
      </c>
      <c r="G18" s="106"/>
      <c r="H18" s="106">
        <v>13</v>
      </c>
      <c r="I18" s="106">
        <v>13</v>
      </c>
      <c r="J18" s="106"/>
      <c r="K18" s="106"/>
      <c r="L18" s="106"/>
      <c r="M18" s="106"/>
      <c r="N18" s="106"/>
      <c r="O18" s="106"/>
      <c r="P18" s="106"/>
      <c r="Q18" s="106"/>
      <c r="R18" s="106"/>
      <c r="S18" s="106"/>
      <c r="T18" s="106"/>
      <c r="U18" s="106"/>
      <c r="V18" s="127"/>
      <c r="W18" s="106"/>
      <c r="X18" s="127" t="s">
        <v>8598</v>
      </c>
    </row>
    <row r="19" spans="1:24" x14ac:dyDescent="0.25">
      <c r="A19" s="127" t="s">
        <v>9235</v>
      </c>
      <c r="B19" s="129">
        <v>3</v>
      </c>
      <c r="C19" s="127" t="s">
        <v>9239</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8595</v>
      </c>
    </row>
    <row r="20" spans="1:24" x14ac:dyDescent="0.25">
      <c r="A20" s="127" t="s">
        <v>9235</v>
      </c>
      <c r="B20" s="129">
        <v>3</v>
      </c>
      <c r="C20" s="127" t="s">
        <v>9239</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8596</v>
      </c>
    </row>
    <row r="21" spans="1:24" x14ac:dyDescent="0.25">
      <c r="A21" s="127" t="s">
        <v>9235</v>
      </c>
      <c r="B21" s="129">
        <v>3</v>
      </c>
      <c r="C21" s="127" t="s">
        <v>9239</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8597</v>
      </c>
    </row>
    <row r="22" spans="1:24" x14ac:dyDescent="0.25">
      <c r="A22" s="127" t="s">
        <v>9235</v>
      </c>
      <c r="B22" s="129">
        <v>3</v>
      </c>
      <c r="C22" s="127" t="s">
        <v>9239</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8598</v>
      </c>
    </row>
    <row r="23" spans="1:24" x14ac:dyDescent="0.25">
      <c r="A23" s="127" t="s">
        <v>9234</v>
      </c>
      <c r="B23" s="129">
        <v>4</v>
      </c>
      <c r="C23" s="127" t="s">
        <v>9240</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8595</v>
      </c>
    </row>
    <row r="24" spans="1:24" x14ac:dyDescent="0.25">
      <c r="A24" s="127" t="s">
        <v>9234</v>
      </c>
      <c r="B24" s="129">
        <v>4</v>
      </c>
      <c r="C24" s="127" t="s">
        <v>9240</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8596</v>
      </c>
    </row>
    <row r="25" spans="1:24" x14ac:dyDescent="0.25">
      <c r="A25" s="127" t="s">
        <v>9234</v>
      </c>
      <c r="B25" s="129">
        <v>4</v>
      </c>
      <c r="C25" s="127" t="s">
        <v>9240</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8597</v>
      </c>
    </row>
    <row r="26" spans="1:24" x14ac:dyDescent="0.25">
      <c r="A26" s="127" t="s">
        <v>9234</v>
      </c>
      <c r="B26" s="129">
        <v>4</v>
      </c>
      <c r="C26" s="127" t="s">
        <v>9240</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8598</v>
      </c>
    </row>
    <row r="27" spans="1:24" x14ac:dyDescent="0.25">
      <c r="A27" s="127" t="s">
        <v>9235</v>
      </c>
      <c r="B27" s="129">
        <v>4</v>
      </c>
      <c r="C27" s="127" t="s">
        <v>9240</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8595</v>
      </c>
    </row>
    <row r="28" spans="1:24" x14ac:dyDescent="0.25">
      <c r="A28" s="127" t="s">
        <v>9235</v>
      </c>
      <c r="B28" s="129">
        <v>4</v>
      </c>
      <c r="C28" s="127" t="s">
        <v>9240</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8596</v>
      </c>
    </row>
    <row r="29" spans="1:24" x14ac:dyDescent="0.25">
      <c r="A29" s="127" t="s">
        <v>9235</v>
      </c>
      <c r="B29" s="129">
        <v>4</v>
      </c>
      <c r="C29" s="127" t="s">
        <v>9240</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8597</v>
      </c>
    </row>
    <row r="30" spans="1:24" x14ac:dyDescent="0.25">
      <c r="A30" s="127" t="s">
        <v>9235</v>
      </c>
      <c r="B30" s="129">
        <v>4</v>
      </c>
      <c r="C30" s="127" t="s">
        <v>9240</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8598</v>
      </c>
    </row>
    <row r="31" spans="1:24" x14ac:dyDescent="0.25">
      <c r="A31" s="127" t="s">
        <v>9234</v>
      </c>
      <c r="B31" s="129">
        <v>5</v>
      </c>
      <c r="C31" s="127" t="s">
        <v>9241</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8595</v>
      </c>
    </row>
    <row r="32" spans="1:24" x14ac:dyDescent="0.25">
      <c r="A32" s="127" t="s">
        <v>9234</v>
      </c>
      <c r="B32" s="129">
        <v>5</v>
      </c>
      <c r="C32" s="127" t="s">
        <v>9241</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8596</v>
      </c>
    </row>
    <row r="33" spans="1:24" x14ac:dyDescent="0.25">
      <c r="A33" s="127" t="s">
        <v>9234</v>
      </c>
      <c r="B33" s="129">
        <v>5</v>
      </c>
      <c r="C33" s="127" t="s">
        <v>9241</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8597</v>
      </c>
    </row>
    <row r="34" spans="1:24" x14ac:dyDescent="0.25">
      <c r="A34" s="127" t="s">
        <v>9234</v>
      </c>
      <c r="B34" s="129">
        <v>5</v>
      </c>
      <c r="C34" s="127" t="s">
        <v>9241</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8598</v>
      </c>
    </row>
    <row r="35" spans="1:24" x14ac:dyDescent="0.25">
      <c r="A35" s="127" t="s">
        <v>9235</v>
      </c>
      <c r="B35" s="129">
        <v>5</v>
      </c>
      <c r="C35" s="127" t="s">
        <v>9241</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8595</v>
      </c>
    </row>
    <row r="36" spans="1:24" x14ac:dyDescent="0.25">
      <c r="A36" s="127" t="s">
        <v>9235</v>
      </c>
      <c r="B36" s="129">
        <v>5</v>
      </c>
      <c r="C36" s="127" t="s">
        <v>9241</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8596</v>
      </c>
    </row>
    <row r="37" spans="1:24" x14ac:dyDescent="0.25">
      <c r="A37" s="127" t="s">
        <v>9235</v>
      </c>
      <c r="B37" s="129">
        <v>5</v>
      </c>
      <c r="C37" s="127" t="s">
        <v>9241</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8597</v>
      </c>
    </row>
    <row r="38" spans="1:24" x14ac:dyDescent="0.25">
      <c r="A38" s="127" t="s">
        <v>9235</v>
      </c>
      <c r="B38" s="129">
        <v>5</v>
      </c>
      <c r="C38" s="127" t="s">
        <v>9241</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8598</v>
      </c>
    </row>
    <row r="39" spans="1:24" x14ac:dyDescent="0.25">
      <c r="A39" s="127" t="s">
        <v>9247</v>
      </c>
      <c r="B39" s="129">
        <v>1</v>
      </c>
      <c r="C39" s="127"/>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8617</v>
      </c>
    </row>
    <row r="40" spans="1:24" x14ac:dyDescent="0.25">
      <c r="A40" s="127" t="s">
        <v>9248</v>
      </c>
      <c r="B40" s="129">
        <v>1</v>
      </c>
      <c r="C40" s="127"/>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8617</v>
      </c>
    </row>
    <row r="41" spans="1:24" x14ac:dyDescent="0.25">
      <c r="A41" s="127" t="s">
        <v>9254</v>
      </c>
      <c r="B41" s="129">
        <v>1</v>
      </c>
      <c r="C41" s="127"/>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8643</v>
      </c>
    </row>
    <row r="42" spans="1:24" x14ac:dyDescent="0.25">
      <c r="A42" s="127" t="s">
        <v>9254</v>
      </c>
      <c r="B42" s="129">
        <v>1</v>
      </c>
      <c r="C42" s="127"/>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8644</v>
      </c>
    </row>
    <row r="43" spans="1:24" x14ac:dyDescent="0.25">
      <c r="A43" s="127" t="s">
        <v>9255</v>
      </c>
      <c r="B43" s="129">
        <v>1</v>
      </c>
      <c r="C43" s="127"/>
      <c r="D43" s="21"/>
      <c r="E43" s="127"/>
      <c r="F43" s="127" t="s">
        <v>915</v>
      </c>
      <c r="G43" s="106"/>
      <c r="H43" s="106">
        <v>600</v>
      </c>
      <c r="I43" s="106">
        <v>150</v>
      </c>
      <c r="J43" s="106"/>
      <c r="K43" s="106"/>
      <c r="L43" s="106"/>
      <c r="M43" s="106">
        <v>300</v>
      </c>
      <c r="N43" s="106">
        <v>150</v>
      </c>
      <c r="O43" s="106"/>
      <c r="P43" s="106"/>
      <c r="Q43" s="106"/>
      <c r="R43" s="106"/>
      <c r="S43" s="106"/>
      <c r="T43" s="106"/>
      <c r="U43" s="106"/>
      <c r="V43" s="127"/>
      <c r="W43" s="106"/>
      <c r="X43" s="127" t="s">
        <v>8643</v>
      </c>
    </row>
    <row r="44" spans="1:24" x14ac:dyDescent="0.25">
      <c r="A44" s="127" t="s">
        <v>9255</v>
      </c>
      <c r="B44" s="129">
        <v>1</v>
      </c>
      <c r="C44" s="127"/>
      <c r="D44" s="21"/>
      <c r="E44" s="127"/>
      <c r="F44" s="127" t="s">
        <v>915</v>
      </c>
      <c r="G44" s="106"/>
      <c r="H44" s="106">
        <v>150</v>
      </c>
      <c r="I44" s="106">
        <v>150</v>
      </c>
      <c r="J44" s="106"/>
      <c r="K44" s="106"/>
      <c r="L44" s="106"/>
      <c r="M44" s="106"/>
      <c r="N44" s="106"/>
      <c r="O44" s="106"/>
      <c r="P44" s="106"/>
      <c r="Q44" s="106"/>
      <c r="R44" s="106"/>
      <c r="S44" s="106"/>
      <c r="T44" s="106"/>
      <c r="U44" s="106"/>
      <c r="V44" s="127"/>
      <c r="W44" s="106"/>
      <c r="X44" s="127" t="s">
        <v>8644</v>
      </c>
    </row>
    <row r="45" spans="1:24" x14ac:dyDescent="0.25">
      <c r="A45" s="127" t="s">
        <v>9257</v>
      </c>
      <c r="B45" s="129">
        <v>1</v>
      </c>
      <c r="C45" s="127"/>
      <c r="D45" s="21"/>
      <c r="E45" s="127"/>
      <c r="F45" s="127" t="s">
        <v>915</v>
      </c>
      <c r="G45" s="106"/>
      <c r="H45" s="106">
        <v>650</v>
      </c>
      <c r="I45" s="106">
        <v>200</v>
      </c>
      <c r="J45" s="106"/>
      <c r="K45" s="106"/>
      <c r="L45" s="106"/>
      <c r="M45" s="106">
        <v>300</v>
      </c>
      <c r="N45" s="106">
        <v>150</v>
      </c>
      <c r="O45" s="106"/>
      <c r="P45" s="106"/>
      <c r="Q45" s="106"/>
      <c r="R45" s="106"/>
      <c r="S45" s="106"/>
      <c r="T45" s="106"/>
      <c r="U45" s="106"/>
      <c r="V45" s="127"/>
      <c r="W45" s="106"/>
      <c r="X45" s="127" t="s">
        <v>8643</v>
      </c>
    </row>
    <row r="46" spans="1:24" x14ac:dyDescent="0.25">
      <c r="A46" s="127" t="s">
        <v>9257</v>
      </c>
      <c r="B46" s="129">
        <v>1</v>
      </c>
      <c r="C46" s="127"/>
      <c r="D46" s="21"/>
      <c r="E46" s="127"/>
      <c r="F46" s="127" t="s">
        <v>915</v>
      </c>
      <c r="G46" s="106"/>
      <c r="H46" s="106">
        <v>100</v>
      </c>
      <c r="I46" s="106">
        <v>100</v>
      </c>
      <c r="J46" s="106"/>
      <c r="K46" s="106"/>
      <c r="L46" s="106"/>
      <c r="M46" s="106"/>
      <c r="N46" s="106"/>
      <c r="O46" s="106"/>
      <c r="P46" s="106"/>
      <c r="Q46" s="106"/>
      <c r="R46" s="106"/>
      <c r="S46" s="106"/>
      <c r="T46" s="106"/>
      <c r="U46" s="106"/>
      <c r="V46" s="127"/>
      <c r="W46" s="106"/>
      <c r="X46" s="127" t="s">
        <v>8645</v>
      </c>
    </row>
    <row r="47" spans="1:24" x14ac:dyDescent="0.25">
      <c r="A47" s="127" t="s">
        <v>9279</v>
      </c>
      <c r="B47" s="129">
        <v>1</v>
      </c>
      <c r="C47" s="127" t="s">
        <v>9230</v>
      </c>
      <c r="D47" s="21"/>
      <c r="E47" s="127"/>
      <c r="F47" s="127"/>
      <c r="G47" s="106"/>
      <c r="H47" s="106">
        <v>100</v>
      </c>
      <c r="I47" s="106">
        <v>100</v>
      </c>
      <c r="J47" s="106"/>
      <c r="K47" s="106"/>
      <c r="L47" s="106"/>
      <c r="M47" s="106"/>
      <c r="N47" s="106"/>
      <c r="O47" s="106"/>
      <c r="P47" s="106"/>
      <c r="Q47" s="106"/>
      <c r="R47" s="106"/>
      <c r="S47" s="106"/>
      <c r="T47" s="106"/>
      <c r="U47" s="106"/>
      <c r="V47" s="127"/>
      <c r="W47" s="106"/>
      <c r="X47" s="127" t="s">
        <v>8685</v>
      </c>
    </row>
    <row r="48" spans="1:24" x14ac:dyDescent="0.25">
      <c r="A48" s="127" t="s">
        <v>9279</v>
      </c>
      <c r="B48" s="129">
        <v>1</v>
      </c>
      <c r="C48" s="127" t="s">
        <v>9230</v>
      </c>
      <c r="D48" s="21"/>
      <c r="E48" s="127"/>
      <c r="F48" s="127"/>
      <c r="G48" s="106"/>
      <c r="H48" s="106">
        <v>100</v>
      </c>
      <c r="I48" s="106" cm="1">
        <f t="array" aca="1" ref="I48" ca="1">I48:K48</f>
        <v>0</v>
      </c>
      <c r="J48" s="106"/>
      <c r="K48" s="106"/>
      <c r="L48" s="106"/>
      <c r="M48" s="106">
        <v>100</v>
      </c>
      <c r="N48" s="106"/>
      <c r="O48" s="106"/>
      <c r="P48" s="106"/>
      <c r="Q48" s="106"/>
      <c r="R48" s="106"/>
      <c r="S48" s="106"/>
      <c r="T48" s="106"/>
      <c r="U48" s="106"/>
      <c r="V48" s="127"/>
      <c r="W48" s="106"/>
      <c r="X48" s="127" t="s">
        <v>9323</v>
      </c>
    </row>
    <row r="49" spans="1:24" x14ac:dyDescent="0.25">
      <c r="A49" s="127" t="s">
        <v>9279</v>
      </c>
      <c r="B49" s="129">
        <v>2</v>
      </c>
      <c r="C49" s="127" t="s">
        <v>9231</v>
      </c>
      <c r="D49" s="21"/>
      <c r="E49" s="127" t="s">
        <v>734</v>
      </c>
      <c r="F49" s="127"/>
      <c r="G49" s="106"/>
      <c r="H49" s="106">
        <v>50</v>
      </c>
      <c r="I49" s="106">
        <v>50</v>
      </c>
      <c r="J49" s="106"/>
      <c r="K49" s="106"/>
      <c r="L49" s="106"/>
      <c r="M49" s="106"/>
      <c r="N49" s="106"/>
      <c r="O49" s="106"/>
      <c r="P49" s="106"/>
      <c r="Q49" s="106"/>
      <c r="R49" s="106"/>
      <c r="S49" s="106"/>
      <c r="T49" s="106"/>
      <c r="U49" s="106"/>
      <c r="V49" s="127"/>
      <c r="W49" s="106"/>
      <c r="X49" s="127"/>
    </row>
    <row r="50" spans="1:24" x14ac:dyDescent="0.25">
      <c r="A50" s="127" t="s">
        <v>9279</v>
      </c>
      <c r="B50" s="129">
        <v>2</v>
      </c>
      <c r="C50" s="127" t="s">
        <v>9231</v>
      </c>
      <c r="D50" s="21"/>
      <c r="E50" s="127"/>
      <c r="F50" s="127"/>
      <c r="G50" s="106"/>
      <c r="H50" s="106">
        <v>100</v>
      </c>
      <c r="I50" s="106" cm="1">
        <f t="array" aca="1" ref="I50" ca="1">I50:K50</f>
        <v>0</v>
      </c>
      <c r="J50" s="106"/>
      <c r="K50" s="106"/>
      <c r="L50" s="106"/>
      <c r="M50" s="106">
        <v>100</v>
      </c>
      <c r="N50" s="106"/>
      <c r="O50" s="106"/>
      <c r="P50" s="106"/>
      <c r="Q50" s="106"/>
      <c r="R50" s="106"/>
      <c r="S50" s="106"/>
      <c r="T50" s="106"/>
      <c r="U50" s="106"/>
      <c r="V50" s="127"/>
      <c r="W50" s="106"/>
      <c r="X50" s="127" t="s">
        <v>8685</v>
      </c>
    </row>
    <row r="51" spans="1:24" x14ac:dyDescent="0.25">
      <c r="A51" s="127" t="s">
        <v>9279</v>
      </c>
      <c r="B51" s="129">
        <v>2</v>
      </c>
      <c r="C51" s="127" t="s">
        <v>9231</v>
      </c>
      <c r="D51" s="21"/>
      <c r="E51" s="127"/>
      <c r="F51" s="127"/>
      <c r="G51" s="106"/>
      <c r="H51" s="106">
        <v>100</v>
      </c>
      <c r="I51" s="106">
        <v>100</v>
      </c>
      <c r="J51" s="106"/>
      <c r="K51" s="106"/>
      <c r="L51" s="106"/>
      <c r="M51" s="106"/>
      <c r="N51" s="106"/>
      <c r="O51" s="106"/>
      <c r="P51" s="106"/>
      <c r="Q51" s="106"/>
      <c r="R51" s="106"/>
      <c r="S51" s="106"/>
      <c r="T51" s="106"/>
      <c r="U51" s="106"/>
      <c r="V51" s="127"/>
      <c r="W51" s="106"/>
      <c r="X51" s="127" t="s">
        <v>9321</v>
      </c>
    </row>
    <row r="52" spans="1:24" x14ac:dyDescent="0.25">
      <c r="A52" s="127" t="s">
        <v>9279</v>
      </c>
      <c r="B52" s="129">
        <v>3</v>
      </c>
      <c r="C52" s="127" t="s">
        <v>9232</v>
      </c>
      <c r="D52" s="21"/>
      <c r="E52" s="127" t="s">
        <v>734</v>
      </c>
      <c r="F52" s="127"/>
      <c r="G52" s="106"/>
      <c r="H52" s="106">
        <v>100</v>
      </c>
      <c r="I52" s="106">
        <v>100</v>
      </c>
      <c r="J52" s="106"/>
      <c r="K52" s="106"/>
      <c r="L52" s="106"/>
      <c r="M52" s="106"/>
      <c r="N52" s="106"/>
      <c r="O52" s="106"/>
      <c r="P52" s="106"/>
      <c r="Q52" s="106"/>
      <c r="R52" s="106"/>
      <c r="S52" s="106"/>
      <c r="T52" s="106"/>
      <c r="U52" s="106"/>
      <c r="V52" s="127"/>
      <c r="W52" s="106"/>
      <c r="X52" s="127"/>
    </row>
    <row r="53" spans="1:24" x14ac:dyDescent="0.25">
      <c r="A53" s="127" t="s">
        <v>9279</v>
      </c>
      <c r="B53" s="129">
        <v>3</v>
      </c>
      <c r="C53" s="127" t="s">
        <v>9232</v>
      </c>
      <c r="D53" s="21"/>
      <c r="E53" s="127"/>
      <c r="F53" s="127"/>
      <c r="G53" s="106"/>
      <c r="H53" s="106">
        <v>100</v>
      </c>
      <c r="I53" s="106" cm="1">
        <f t="array" aca="1" ref="I53" ca="1">I53:K53</f>
        <v>0</v>
      </c>
      <c r="J53" s="106"/>
      <c r="K53" s="106"/>
      <c r="L53" s="106"/>
      <c r="M53" s="106">
        <v>100</v>
      </c>
      <c r="N53" s="106"/>
      <c r="O53" s="106"/>
      <c r="P53" s="106"/>
      <c r="Q53" s="106"/>
      <c r="R53" s="106"/>
      <c r="S53" s="106"/>
      <c r="T53" s="106"/>
      <c r="U53" s="106"/>
      <c r="V53" s="127"/>
      <c r="W53" s="106"/>
      <c r="X53" s="127" t="s">
        <v>8685</v>
      </c>
    </row>
    <row r="54" spans="1:24" x14ac:dyDescent="0.25">
      <c r="A54" s="127" t="s">
        <v>9279</v>
      </c>
      <c r="B54" s="129">
        <v>3</v>
      </c>
      <c r="C54" s="127" t="s">
        <v>9232</v>
      </c>
      <c r="D54" s="21"/>
      <c r="E54" s="127"/>
      <c r="F54" s="127"/>
      <c r="G54" s="106"/>
      <c r="H54" s="106">
        <v>100</v>
      </c>
      <c r="I54" s="106">
        <v>100</v>
      </c>
      <c r="J54" s="106"/>
      <c r="K54" s="106"/>
      <c r="L54" s="106"/>
      <c r="M54" s="106"/>
      <c r="N54" s="106"/>
      <c r="O54" s="106"/>
      <c r="P54" s="106"/>
      <c r="Q54" s="106"/>
      <c r="R54" s="106"/>
      <c r="S54" s="106"/>
      <c r="T54" s="106"/>
      <c r="U54" s="106"/>
      <c r="V54" s="127"/>
      <c r="W54" s="106"/>
      <c r="X54" s="127" t="s">
        <v>9322</v>
      </c>
    </row>
    <row r="55" spans="1:24" x14ac:dyDescent="0.25">
      <c r="A55" s="127" t="s">
        <v>9279</v>
      </c>
      <c r="B55" s="129">
        <v>4</v>
      </c>
      <c r="C55" s="127" t="s">
        <v>9233</v>
      </c>
      <c r="D55" s="21"/>
      <c r="E55" s="127" t="s">
        <v>734</v>
      </c>
      <c r="F55" s="127"/>
      <c r="G55" s="106"/>
      <c r="H55" s="106">
        <v>100</v>
      </c>
      <c r="I55" s="106">
        <v>150</v>
      </c>
      <c r="J55" s="106"/>
      <c r="K55" s="106"/>
      <c r="L55" s="106"/>
      <c r="M55" s="106"/>
      <c r="N55" s="106"/>
      <c r="O55" s="106"/>
      <c r="P55" s="106"/>
      <c r="Q55" s="106"/>
      <c r="R55" s="106"/>
      <c r="S55" s="106"/>
      <c r="T55" s="106"/>
      <c r="U55" s="106"/>
      <c r="V55" s="127"/>
      <c r="W55" s="106"/>
      <c r="X55" s="127"/>
    </row>
    <row r="56" spans="1:24" x14ac:dyDescent="0.25">
      <c r="A56" s="127" t="s">
        <v>9279</v>
      </c>
      <c r="B56" s="129">
        <v>4</v>
      </c>
      <c r="C56" s="127" t="s">
        <v>9233</v>
      </c>
      <c r="D56" s="21"/>
      <c r="E56" s="127"/>
      <c r="F56" s="127"/>
      <c r="G56" s="106"/>
      <c r="H56" s="106">
        <v>100</v>
      </c>
      <c r="I56" s="106" cm="1">
        <f t="array" aca="1" ref="I56" ca="1">I56:K56</f>
        <v>0</v>
      </c>
      <c r="J56" s="106"/>
      <c r="K56" s="106"/>
      <c r="L56" s="106"/>
      <c r="M56" s="106">
        <v>100</v>
      </c>
      <c r="N56" s="106"/>
      <c r="O56" s="106"/>
      <c r="P56" s="106"/>
      <c r="Q56" s="106"/>
      <c r="R56" s="106"/>
      <c r="S56" s="106"/>
      <c r="T56" s="106"/>
      <c r="U56" s="106"/>
      <c r="V56" s="127"/>
      <c r="W56" s="106"/>
      <c r="X56" s="127" t="s">
        <v>8685</v>
      </c>
    </row>
    <row r="57" spans="1:24" x14ac:dyDescent="0.25">
      <c r="A57" s="127" t="s">
        <v>9279</v>
      </c>
      <c r="B57" s="129">
        <v>4</v>
      </c>
      <c r="C57" s="127" t="s">
        <v>9233</v>
      </c>
      <c r="D57" s="21"/>
      <c r="E57" s="127"/>
      <c r="F57" s="127"/>
      <c r="G57" s="106"/>
      <c r="H57" s="106">
        <v>100</v>
      </c>
      <c r="I57" s="106">
        <v>100</v>
      </c>
      <c r="J57" s="106"/>
      <c r="K57" s="106"/>
      <c r="L57" s="106"/>
      <c r="M57" s="106"/>
      <c r="N57" s="106"/>
      <c r="O57" s="106"/>
      <c r="P57" s="106"/>
      <c r="Q57" s="106"/>
      <c r="R57" s="106"/>
      <c r="S57" s="106"/>
      <c r="T57" s="106"/>
      <c r="U57" s="106"/>
      <c r="V57" s="127"/>
      <c r="W57" s="106"/>
      <c r="X57" s="127" t="s">
        <v>9321</v>
      </c>
    </row>
    <row r="58" spans="1:24" x14ac:dyDescent="0.25">
      <c r="A58" s="127" t="s">
        <v>9280</v>
      </c>
      <c r="B58" s="129">
        <v>1</v>
      </c>
      <c r="C58" s="127" t="s">
        <v>9230</v>
      </c>
      <c r="D58" s="21"/>
      <c r="E58" s="127"/>
      <c r="F58" s="127"/>
      <c r="G58" s="106"/>
      <c r="H58" s="106">
        <v>100</v>
      </c>
      <c r="I58" s="106">
        <v>100</v>
      </c>
      <c r="J58" s="106"/>
      <c r="K58" s="106"/>
      <c r="L58" s="106"/>
      <c r="M58" s="106"/>
      <c r="N58" s="106"/>
      <c r="O58" s="106"/>
      <c r="P58" s="106"/>
      <c r="Q58" s="106"/>
      <c r="R58" s="106"/>
      <c r="S58" s="106"/>
      <c r="T58" s="106"/>
      <c r="U58" s="106"/>
      <c r="V58" s="127"/>
      <c r="W58" s="106"/>
      <c r="X58" s="127" t="s">
        <v>8685</v>
      </c>
    </row>
    <row r="59" spans="1:24" x14ac:dyDescent="0.25">
      <c r="A59" s="127" t="s">
        <v>9280</v>
      </c>
      <c r="B59" s="129">
        <v>1</v>
      </c>
      <c r="C59" s="127" t="s">
        <v>9230</v>
      </c>
      <c r="D59" s="21"/>
      <c r="E59" s="127"/>
      <c r="F59" s="127"/>
      <c r="G59" s="106"/>
      <c r="H59" s="106">
        <v>100</v>
      </c>
      <c r="I59" s="106" cm="1">
        <f t="array" aca="1" ref="I59" ca="1">I59:K59</f>
        <v>0</v>
      </c>
      <c r="J59" s="106"/>
      <c r="K59" s="106"/>
      <c r="L59" s="106"/>
      <c r="M59" s="106">
        <v>100</v>
      </c>
      <c r="N59" s="106"/>
      <c r="O59" s="106"/>
      <c r="P59" s="106"/>
      <c r="Q59" s="106"/>
      <c r="R59" s="106"/>
      <c r="S59" s="106"/>
      <c r="T59" s="106"/>
      <c r="U59" s="106"/>
      <c r="V59" s="127"/>
      <c r="W59" s="106"/>
      <c r="X59" s="127" t="s">
        <v>9323</v>
      </c>
    </row>
    <row r="60" spans="1:24" x14ac:dyDescent="0.25">
      <c r="A60" s="127" t="s">
        <v>9280</v>
      </c>
      <c r="B60" s="129">
        <v>2</v>
      </c>
      <c r="C60" s="127" t="s">
        <v>9231</v>
      </c>
      <c r="D60" s="21"/>
      <c r="E60" s="127" t="s">
        <v>734</v>
      </c>
      <c r="F60" s="127"/>
      <c r="G60" s="106"/>
      <c r="H60" s="106">
        <v>50</v>
      </c>
      <c r="I60" s="106">
        <v>50</v>
      </c>
      <c r="J60" s="106"/>
      <c r="K60" s="106"/>
      <c r="L60" s="106"/>
      <c r="M60" s="106"/>
      <c r="N60" s="106"/>
      <c r="O60" s="106"/>
      <c r="P60" s="106"/>
      <c r="Q60" s="106"/>
      <c r="R60" s="106"/>
      <c r="S60" s="106"/>
      <c r="T60" s="106"/>
      <c r="U60" s="106"/>
      <c r="V60" s="127"/>
      <c r="W60" s="106"/>
      <c r="X60" s="127"/>
    </row>
    <row r="61" spans="1:24" x14ac:dyDescent="0.25">
      <c r="A61" s="127" t="s">
        <v>9280</v>
      </c>
      <c r="B61" s="129">
        <v>2</v>
      </c>
      <c r="C61" s="127" t="s">
        <v>9231</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8685</v>
      </c>
    </row>
    <row r="62" spans="1:24" x14ac:dyDescent="0.25">
      <c r="A62" s="127" t="s">
        <v>9280</v>
      </c>
      <c r="B62" s="129">
        <v>2</v>
      </c>
      <c r="C62" s="127" t="s">
        <v>9231</v>
      </c>
      <c r="D62" s="21"/>
      <c r="E62" s="127"/>
      <c r="F62" s="127"/>
      <c r="G62" s="106"/>
      <c r="H62" s="106">
        <v>100</v>
      </c>
      <c r="I62" s="106">
        <v>100</v>
      </c>
      <c r="J62" s="106"/>
      <c r="K62" s="106"/>
      <c r="L62" s="106"/>
      <c r="M62" s="106"/>
      <c r="N62" s="106"/>
      <c r="O62" s="106"/>
      <c r="P62" s="106"/>
      <c r="Q62" s="106"/>
      <c r="R62" s="106"/>
      <c r="S62" s="106"/>
      <c r="T62" s="106"/>
      <c r="U62" s="106"/>
      <c r="V62" s="127"/>
      <c r="W62" s="106"/>
      <c r="X62" s="127" t="s">
        <v>9321</v>
      </c>
    </row>
    <row r="63" spans="1:24" x14ac:dyDescent="0.25">
      <c r="A63" s="127" t="s">
        <v>9280</v>
      </c>
      <c r="B63" s="129">
        <v>3</v>
      </c>
      <c r="C63" s="127" t="s">
        <v>9232</v>
      </c>
      <c r="D63" s="21"/>
      <c r="E63" s="127" t="s">
        <v>734</v>
      </c>
      <c r="F63" s="127"/>
      <c r="G63" s="106"/>
      <c r="H63" s="106">
        <v>100</v>
      </c>
      <c r="I63" s="106">
        <v>100</v>
      </c>
      <c r="J63" s="106"/>
      <c r="K63" s="106"/>
      <c r="L63" s="106"/>
      <c r="M63" s="106"/>
      <c r="N63" s="106"/>
      <c r="O63" s="106"/>
      <c r="P63" s="106"/>
      <c r="Q63" s="106"/>
      <c r="R63" s="106"/>
      <c r="S63" s="106"/>
      <c r="T63" s="106"/>
      <c r="U63" s="106"/>
      <c r="V63" s="127"/>
      <c r="W63" s="106"/>
      <c r="X63" s="127"/>
    </row>
    <row r="64" spans="1:24" x14ac:dyDescent="0.25">
      <c r="A64" s="127" t="s">
        <v>9280</v>
      </c>
      <c r="B64" s="129">
        <v>3</v>
      </c>
      <c r="C64" s="127" t="s">
        <v>9232</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8685</v>
      </c>
    </row>
    <row r="65" spans="1:24" x14ac:dyDescent="0.25">
      <c r="A65" s="127" t="s">
        <v>9280</v>
      </c>
      <c r="B65" s="129">
        <v>3</v>
      </c>
      <c r="C65" s="127" t="s">
        <v>9232</v>
      </c>
      <c r="D65" s="21"/>
      <c r="E65" s="127"/>
      <c r="F65" s="127"/>
      <c r="G65" s="106"/>
      <c r="H65" s="106">
        <v>100</v>
      </c>
      <c r="I65" s="106">
        <v>100</v>
      </c>
      <c r="J65" s="106"/>
      <c r="K65" s="106"/>
      <c r="L65" s="106"/>
      <c r="M65" s="106"/>
      <c r="N65" s="106"/>
      <c r="O65" s="106"/>
      <c r="P65" s="106"/>
      <c r="Q65" s="106"/>
      <c r="R65" s="106"/>
      <c r="S65" s="106"/>
      <c r="T65" s="106"/>
      <c r="U65" s="106"/>
      <c r="V65" s="127"/>
      <c r="W65" s="106"/>
      <c r="X65" s="127" t="s">
        <v>9322</v>
      </c>
    </row>
    <row r="66" spans="1:24" x14ac:dyDescent="0.25">
      <c r="A66" s="127" t="s">
        <v>9280</v>
      </c>
      <c r="B66" s="129">
        <v>4</v>
      </c>
      <c r="C66" s="127" t="s">
        <v>9233</v>
      </c>
      <c r="D66" s="21"/>
      <c r="E66" s="127" t="s">
        <v>734</v>
      </c>
      <c r="F66" s="127"/>
      <c r="G66" s="106"/>
      <c r="H66" s="106">
        <v>100</v>
      </c>
      <c r="I66" s="106">
        <v>150</v>
      </c>
      <c r="J66" s="106"/>
      <c r="K66" s="106"/>
      <c r="L66" s="106"/>
      <c r="M66" s="106"/>
      <c r="N66" s="106"/>
      <c r="O66" s="106"/>
      <c r="P66" s="106"/>
      <c r="Q66" s="106"/>
      <c r="R66" s="106"/>
      <c r="S66" s="106"/>
      <c r="T66" s="106"/>
      <c r="U66" s="106"/>
      <c r="V66" s="127"/>
      <c r="W66" s="106"/>
      <c r="X66" s="127"/>
    </row>
    <row r="67" spans="1:24" x14ac:dyDescent="0.25">
      <c r="A67" s="127" t="s">
        <v>9280</v>
      </c>
      <c r="B67" s="129">
        <v>4</v>
      </c>
      <c r="C67" s="127" t="s">
        <v>9233</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8685</v>
      </c>
    </row>
    <row r="68" spans="1:24" x14ac:dyDescent="0.25">
      <c r="A68" s="127" t="s">
        <v>9280</v>
      </c>
      <c r="B68" s="129">
        <v>4</v>
      </c>
      <c r="C68" s="127" t="s">
        <v>9233</v>
      </c>
      <c r="D68" s="21"/>
      <c r="E68" s="127"/>
      <c r="F68" s="127"/>
      <c r="G68" s="106"/>
      <c r="H68" s="106">
        <v>100</v>
      </c>
      <c r="I68" s="106">
        <v>100</v>
      </c>
      <c r="J68" s="106"/>
      <c r="K68" s="106"/>
      <c r="L68" s="106"/>
      <c r="M68" s="106"/>
      <c r="N68" s="106"/>
      <c r="O68" s="106"/>
      <c r="P68" s="106"/>
      <c r="Q68" s="106"/>
      <c r="R68" s="106"/>
      <c r="S68" s="106"/>
      <c r="T68" s="106"/>
      <c r="U68" s="106"/>
      <c r="V68" s="127"/>
      <c r="W68" s="106"/>
      <c r="X68" s="127" t="s">
        <v>9321</v>
      </c>
    </row>
    <row r="69" spans="1:24" x14ac:dyDescent="0.25">
      <c r="A69" s="127" t="s">
        <v>9281</v>
      </c>
      <c r="B69" s="129">
        <v>1</v>
      </c>
      <c r="C69" s="127" t="s">
        <v>9230</v>
      </c>
      <c r="D69" s="21"/>
      <c r="E69" s="127"/>
      <c r="F69" s="127"/>
      <c r="G69" s="106"/>
      <c r="H69" s="106">
        <v>100</v>
      </c>
      <c r="I69" s="106">
        <v>100</v>
      </c>
      <c r="J69" s="106"/>
      <c r="K69" s="106"/>
      <c r="L69" s="106"/>
      <c r="M69" s="106"/>
      <c r="N69" s="106"/>
      <c r="O69" s="106"/>
      <c r="P69" s="106"/>
      <c r="Q69" s="106"/>
      <c r="R69" s="106"/>
      <c r="S69" s="106"/>
      <c r="T69" s="106"/>
      <c r="U69" s="106"/>
      <c r="V69" s="127"/>
      <c r="W69" s="106"/>
      <c r="X69" s="127" t="s">
        <v>8685</v>
      </c>
    </row>
    <row r="70" spans="1:24" x14ac:dyDescent="0.25">
      <c r="A70" s="127" t="s">
        <v>9281</v>
      </c>
      <c r="B70" s="129">
        <v>1</v>
      </c>
      <c r="C70" s="127" t="s">
        <v>9230</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9323</v>
      </c>
    </row>
    <row r="71" spans="1:24" x14ac:dyDescent="0.25">
      <c r="A71" s="127" t="s">
        <v>9281</v>
      </c>
      <c r="B71" s="129">
        <v>2</v>
      </c>
      <c r="C71" s="127" t="s">
        <v>9231</v>
      </c>
      <c r="D71" s="21"/>
      <c r="E71" s="127" t="s">
        <v>734</v>
      </c>
      <c r="F71" s="127"/>
      <c r="G71" s="106"/>
      <c r="H71" s="106">
        <v>50</v>
      </c>
      <c r="I71" s="106">
        <v>50</v>
      </c>
      <c r="J71" s="106"/>
      <c r="K71" s="106"/>
      <c r="L71" s="106"/>
      <c r="M71" s="106"/>
      <c r="N71" s="106"/>
      <c r="O71" s="106"/>
      <c r="P71" s="106"/>
      <c r="Q71" s="106"/>
      <c r="R71" s="106"/>
      <c r="S71" s="106"/>
      <c r="T71" s="106"/>
      <c r="U71" s="106"/>
      <c r="V71" s="127"/>
      <c r="W71" s="106"/>
      <c r="X71" s="127"/>
    </row>
    <row r="72" spans="1:24" x14ac:dyDescent="0.25">
      <c r="A72" s="127" t="s">
        <v>9281</v>
      </c>
      <c r="B72" s="129">
        <v>2</v>
      </c>
      <c r="C72" s="127" t="s">
        <v>9231</v>
      </c>
      <c r="D72" s="21"/>
      <c r="E72" s="127"/>
      <c r="F72" s="127"/>
      <c r="G72" s="106"/>
      <c r="H72" s="106">
        <v>100</v>
      </c>
      <c r="I72" s="106" cm="1">
        <f t="array" aca="1" ref="I72" ca="1">I72:K72</f>
        <v>0</v>
      </c>
      <c r="J72" s="106"/>
      <c r="K72" s="106"/>
      <c r="L72" s="106"/>
      <c r="M72" s="106">
        <v>100</v>
      </c>
      <c r="N72" s="106"/>
      <c r="O72" s="106"/>
      <c r="P72" s="106"/>
      <c r="Q72" s="106"/>
      <c r="R72" s="106"/>
      <c r="S72" s="106"/>
      <c r="T72" s="106"/>
      <c r="U72" s="106"/>
      <c r="V72" s="127"/>
      <c r="W72" s="106"/>
      <c r="X72" s="127" t="s">
        <v>8685</v>
      </c>
    </row>
    <row r="73" spans="1:24" x14ac:dyDescent="0.25">
      <c r="A73" s="127" t="s">
        <v>9281</v>
      </c>
      <c r="B73" s="129">
        <v>2</v>
      </c>
      <c r="C73" s="127" t="s">
        <v>9231</v>
      </c>
      <c r="D73" s="21"/>
      <c r="E73" s="127"/>
      <c r="F73" s="127"/>
      <c r="G73" s="106"/>
      <c r="H73" s="106">
        <v>100</v>
      </c>
      <c r="I73" s="106">
        <v>100</v>
      </c>
      <c r="J73" s="106"/>
      <c r="K73" s="106"/>
      <c r="L73" s="106"/>
      <c r="M73" s="106"/>
      <c r="N73" s="106"/>
      <c r="O73" s="106"/>
      <c r="P73" s="106"/>
      <c r="Q73" s="106"/>
      <c r="R73" s="106"/>
      <c r="S73" s="106"/>
      <c r="T73" s="106"/>
      <c r="U73" s="106"/>
      <c r="V73" s="127"/>
      <c r="W73" s="106"/>
      <c r="X73" s="127" t="s">
        <v>9321</v>
      </c>
    </row>
    <row r="74" spans="1:24" x14ac:dyDescent="0.25">
      <c r="A74" s="127" t="s">
        <v>9281</v>
      </c>
      <c r="B74" s="129">
        <v>3</v>
      </c>
      <c r="C74" s="127" t="s">
        <v>9232</v>
      </c>
      <c r="D74" s="21"/>
      <c r="E74" s="127" t="s">
        <v>734</v>
      </c>
      <c r="F74" s="127"/>
      <c r="G74" s="106"/>
      <c r="H74" s="106">
        <v>100</v>
      </c>
      <c r="I74" s="106">
        <v>100</v>
      </c>
      <c r="J74" s="106"/>
      <c r="K74" s="106"/>
      <c r="L74" s="106"/>
      <c r="M74" s="106"/>
      <c r="N74" s="106"/>
      <c r="O74" s="106"/>
      <c r="P74" s="106"/>
      <c r="Q74" s="106"/>
      <c r="R74" s="106"/>
      <c r="S74" s="106"/>
      <c r="T74" s="106"/>
      <c r="U74" s="106"/>
      <c r="V74" s="127"/>
      <c r="W74" s="106"/>
      <c r="X74" s="127"/>
    </row>
    <row r="75" spans="1:24" x14ac:dyDescent="0.25">
      <c r="A75" s="127" t="s">
        <v>9281</v>
      </c>
      <c r="B75" s="129">
        <v>3</v>
      </c>
      <c r="C75" s="127" t="s">
        <v>9232</v>
      </c>
      <c r="D75" s="21"/>
      <c r="E75" s="127"/>
      <c r="F75" s="127"/>
      <c r="G75" s="106"/>
      <c r="H75" s="106">
        <v>100</v>
      </c>
      <c r="I75" s="106" cm="1">
        <f t="array" aca="1" ref="I75" ca="1">I75:K75</f>
        <v>0</v>
      </c>
      <c r="J75" s="106"/>
      <c r="K75" s="106"/>
      <c r="L75" s="106"/>
      <c r="M75" s="106">
        <v>100</v>
      </c>
      <c r="N75" s="106"/>
      <c r="O75" s="106"/>
      <c r="P75" s="106"/>
      <c r="Q75" s="106"/>
      <c r="R75" s="106"/>
      <c r="S75" s="106"/>
      <c r="T75" s="106"/>
      <c r="U75" s="106"/>
      <c r="V75" s="127"/>
      <c r="W75" s="106"/>
      <c r="X75" s="127" t="s">
        <v>8685</v>
      </c>
    </row>
    <row r="76" spans="1:24" x14ac:dyDescent="0.25">
      <c r="A76" s="127" t="s">
        <v>9281</v>
      </c>
      <c r="B76" s="129">
        <v>3</v>
      </c>
      <c r="C76" s="127" t="s">
        <v>9232</v>
      </c>
      <c r="D76" s="21"/>
      <c r="E76" s="127"/>
      <c r="F76" s="127"/>
      <c r="G76" s="106"/>
      <c r="H76" s="106">
        <v>100</v>
      </c>
      <c r="I76" s="106">
        <v>100</v>
      </c>
      <c r="J76" s="106"/>
      <c r="K76" s="106"/>
      <c r="L76" s="106"/>
      <c r="M76" s="106"/>
      <c r="N76" s="106"/>
      <c r="O76" s="106"/>
      <c r="P76" s="106"/>
      <c r="Q76" s="106"/>
      <c r="R76" s="106"/>
      <c r="S76" s="106"/>
      <c r="T76" s="106"/>
      <c r="U76" s="106"/>
      <c r="V76" s="127"/>
      <c r="W76" s="106"/>
      <c r="X76" s="127" t="s">
        <v>9322</v>
      </c>
    </row>
    <row r="77" spans="1:24" x14ac:dyDescent="0.25">
      <c r="A77" s="127" t="s">
        <v>9281</v>
      </c>
      <c r="B77" s="129">
        <v>4</v>
      </c>
      <c r="C77" s="127" t="s">
        <v>9233</v>
      </c>
      <c r="D77" s="21"/>
      <c r="E77" s="127" t="s">
        <v>734</v>
      </c>
      <c r="F77" s="127"/>
      <c r="G77" s="106"/>
      <c r="H77" s="106">
        <v>100</v>
      </c>
      <c r="I77" s="106">
        <v>150</v>
      </c>
      <c r="J77" s="106"/>
      <c r="K77" s="106"/>
      <c r="L77" s="106"/>
      <c r="M77" s="106"/>
      <c r="N77" s="106"/>
      <c r="O77" s="106"/>
      <c r="P77" s="106"/>
      <c r="Q77" s="106"/>
      <c r="R77" s="106"/>
      <c r="S77" s="106"/>
      <c r="T77" s="106"/>
      <c r="U77" s="106"/>
      <c r="V77" s="127"/>
      <c r="W77" s="106"/>
      <c r="X77" s="127"/>
    </row>
    <row r="78" spans="1:24" x14ac:dyDescent="0.25">
      <c r="A78" s="127" t="s">
        <v>9281</v>
      </c>
      <c r="B78" s="129">
        <v>4</v>
      </c>
      <c r="C78" s="127" t="s">
        <v>9233</v>
      </c>
      <c r="D78" s="21"/>
      <c r="E78" s="127"/>
      <c r="F78" s="127"/>
      <c r="G78" s="106"/>
      <c r="H78" s="106">
        <v>100</v>
      </c>
      <c r="I78" s="106" cm="1">
        <f t="array" aca="1" ref="I78" ca="1">I78:K78</f>
        <v>0</v>
      </c>
      <c r="J78" s="106"/>
      <c r="K78" s="106"/>
      <c r="L78" s="106"/>
      <c r="M78" s="106">
        <v>100</v>
      </c>
      <c r="N78" s="106"/>
      <c r="O78" s="106"/>
      <c r="P78" s="106"/>
      <c r="Q78" s="106"/>
      <c r="R78" s="106"/>
      <c r="S78" s="106"/>
      <c r="T78" s="106"/>
      <c r="U78" s="106"/>
      <c r="V78" s="127"/>
      <c r="W78" s="106"/>
      <c r="X78" s="127" t="s">
        <v>8685</v>
      </c>
    </row>
    <row r="79" spans="1:24" x14ac:dyDescent="0.25">
      <c r="A79" s="127" t="s">
        <v>9281</v>
      </c>
      <c r="B79" s="129">
        <v>4</v>
      </c>
      <c r="C79" s="127" t="s">
        <v>9233</v>
      </c>
      <c r="D79" s="21"/>
      <c r="E79" s="127"/>
      <c r="F79" s="127"/>
      <c r="G79" s="106"/>
      <c r="H79" s="106">
        <v>100</v>
      </c>
      <c r="I79" s="106">
        <v>100</v>
      </c>
      <c r="J79" s="106"/>
      <c r="K79" s="106"/>
      <c r="L79" s="106"/>
      <c r="M79" s="106"/>
      <c r="N79" s="106"/>
      <c r="O79" s="106"/>
      <c r="P79" s="106"/>
      <c r="Q79" s="106"/>
      <c r="R79" s="106"/>
      <c r="S79" s="106"/>
      <c r="T79" s="106"/>
      <c r="U79" s="106"/>
      <c r="V79" s="127"/>
      <c r="W79" s="106"/>
      <c r="X79" s="127" t="s">
        <v>9321</v>
      </c>
    </row>
    <row r="80" spans="1:24" x14ac:dyDescent="0.25">
      <c r="A80" s="127" t="s">
        <v>9282</v>
      </c>
      <c r="B80" s="129">
        <v>1</v>
      </c>
      <c r="C80" s="127" t="s">
        <v>9230</v>
      </c>
      <c r="D80" s="21"/>
      <c r="E80" s="127"/>
      <c r="F80" s="127"/>
      <c r="G80" s="106"/>
      <c r="H80" s="106">
        <v>100</v>
      </c>
      <c r="I80" s="106">
        <v>100</v>
      </c>
      <c r="J80" s="106"/>
      <c r="K80" s="106"/>
      <c r="L80" s="106"/>
      <c r="M80" s="106"/>
      <c r="N80" s="106"/>
      <c r="O80" s="106"/>
      <c r="P80" s="106"/>
      <c r="Q80" s="106"/>
      <c r="R80" s="106"/>
      <c r="S80" s="106"/>
      <c r="T80" s="106"/>
      <c r="U80" s="106"/>
      <c r="V80" s="127"/>
      <c r="W80" s="106"/>
      <c r="X80" s="127" t="s">
        <v>8685</v>
      </c>
    </row>
    <row r="81" spans="1:24" x14ac:dyDescent="0.25">
      <c r="A81" s="127" t="s">
        <v>9282</v>
      </c>
      <c r="B81" s="129">
        <v>1</v>
      </c>
      <c r="C81" s="127" t="s">
        <v>9230</v>
      </c>
      <c r="D81" s="21"/>
      <c r="E81" s="127"/>
      <c r="F81" s="127"/>
      <c r="G81" s="106"/>
      <c r="H81" s="106">
        <v>100</v>
      </c>
      <c r="I81" s="106" cm="1">
        <f t="array" aca="1" ref="I81" ca="1">I81:K81</f>
        <v>0</v>
      </c>
      <c r="J81" s="106"/>
      <c r="K81" s="106"/>
      <c r="L81" s="106"/>
      <c r="M81" s="106">
        <v>100</v>
      </c>
      <c r="N81" s="106"/>
      <c r="O81" s="106"/>
      <c r="P81" s="106"/>
      <c r="Q81" s="106"/>
      <c r="R81" s="106"/>
      <c r="S81" s="106"/>
      <c r="T81" s="106"/>
      <c r="U81" s="106"/>
      <c r="V81" s="127"/>
      <c r="W81" s="106"/>
      <c r="X81" s="127" t="s">
        <v>9323</v>
      </c>
    </row>
    <row r="82" spans="1:24" x14ac:dyDescent="0.25">
      <c r="A82" s="127" t="s">
        <v>9282</v>
      </c>
      <c r="B82" s="129">
        <v>2</v>
      </c>
      <c r="C82" s="127" t="s">
        <v>9231</v>
      </c>
      <c r="D82" s="21"/>
      <c r="E82" s="127" t="s">
        <v>734</v>
      </c>
      <c r="F82" s="127"/>
      <c r="G82" s="106"/>
      <c r="H82" s="106">
        <v>50</v>
      </c>
      <c r="I82" s="106">
        <v>50</v>
      </c>
      <c r="J82" s="106"/>
      <c r="K82" s="106"/>
      <c r="L82" s="106"/>
      <c r="M82" s="106"/>
      <c r="N82" s="106"/>
      <c r="O82" s="106"/>
      <c r="P82" s="106"/>
      <c r="Q82" s="106"/>
      <c r="R82" s="106"/>
      <c r="S82" s="106"/>
      <c r="T82" s="106"/>
      <c r="U82" s="106"/>
      <c r="V82" s="127"/>
      <c r="W82" s="106"/>
      <c r="X82" s="127"/>
    </row>
    <row r="83" spans="1:24" x14ac:dyDescent="0.25">
      <c r="A83" s="127" t="s">
        <v>9282</v>
      </c>
      <c r="B83" s="129">
        <v>2</v>
      </c>
      <c r="C83" s="127" t="s">
        <v>9231</v>
      </c>
      <c r="D83" s="21"/>
      <c r="E83" s="127"/>
      <c r="F83" s="127"/>
      <c r="G83" s="106"/>
      <c r="H83" s="106">
        <v>100</v>
      </c>
      <c r="I83" s="106" cm="1">
        <f t="array" aca="1" ref="I83" ca="1">I83:K83</f>
        <v>0</v>
      </c>
      <c r="J83" s="106"/>
      <c r="K83" s="106"/>
      <c r="L83" s="106"/>
      <c r="M83" s="106">
        <v>100</v>
      </c>
      <c r="N83" s="106"/>
      <c r="O83" s="106"/>
      <c r="P83" s="106"/>
      <c r="Q83" s="106"/>
      <c r="R83" s="106"/>
      <c r="S83" s="106"/>
      <c r="T83" s="106"/>
      <c r="U83" s="106"/>
      <c r="V83" s="127"/>
      <c r="W83" s="106"/>
      <c r="X83" s="127" t="s">
        <v>8685</v>
      </c>
    </row>
    <row r="84" spans="1:24" x14ac:dyDescent="0.25">
      <c r="A84" s="127" t="s">
        <v>9282</v>
      </c>
      <c r="B84" s="129">
        <v>2</v>
      </c>
      <c r="C84" s="127" t="s">
        <v>9231</v>
      </c>
      <c r="D84" s="21"/>
      <c r="E84" s="127"/>
      <c r="F84" s="127"/>
      <c r="G84" s="106"/>
      <c r="H84" s="106">
        <v>100</v>
      </c>
      <c r="I84" s="106">
        <v>100</v>
      </c>
      <c r="J84" s="106"/>
      <c r="K84" s="106"/>
      <c r="L84" s="106"/>
      <c r="M84" s="106"/>
      <c r="N84" s="106"/>
      <c r="O84" s="106"/>
      <c r="P84" s="106"/>
      <c r="Q84" s="106"/>
      <c r="R84" s="106"/>
      <c r="S84" s="106"/>
      <c r="T84" s="106"/>
      <c r="U84" s="106"/>
      <c r="V84" s="127"/>
      <c r="W84" s="106"/>
      <c r="X84" s="127" t="s">
        <v>9321</v>
      </c>
    </row>
    <row r="85" spans="1:24" x14ac:dyDescent="0.25">
      <c r="A85" s="127" t="s">
        <v>9282</v>
      </c>
      <c r="B85" s="129">
        <v>3</v>
      </c>
      <c r="C85" s="127" t="s">
        <v>9232</v>
      </c>
      <c r="D85" s="21"/>
      <c r="E85" s="127" t="s">
        <v>734</v>
      </c>
      <c r="F85" s="127"/>
      <c r="G85" s="106"/>
      <c r="H85" s="106">
        <v>100</v>
      </c>
      <c r="I85" s="106">
        <v>100</v>
      </c>
      <c r="J85" s="106"/>
      <c r="K85" s="106"/>
      <c r="L85" s="106"/>
      <c r="M85" s="106"/>
      <c r="N85" s="106"/>
      <c r="O85" s="106"/>
      <c r="P85" s="106"/>
      <c r="Q85" s="106"/>
      <c r="R85" s="106"/>
      <c r="S85" s="106"/>
      <c r="T85" s="106"/>
      <c r="U85" s="106"/>
      <c r="V85" s="127"/>
      <c r="W85" s="106"/>
      <c r="X85" s="127"/>
    </row>
    <row r="86" spans="1:24" x14ac:dyDescent="0.25">
      <c r="A86" s="127" t="s">
        <v>9282</v>
      </c>
      <c r="B86" s="129">
        <v>3</v>
      </c>
      <c r="C86" s="127" t="s">
        <v>9232</v>
      </c>
      <c r="D86" s="21"/>
      <c r="E86" s="127"/>
      <c r="F86" s="127"/>
      <c r="G86" s="106"/>
      <c r="H86" s="106">
        <v>100</v>
      </c>
      <c r="I86" s="106" cm="1">
        <f t="array" aca="1" ref="I86" ca="1">I86:K86</f>
        <v>0</v>
      </c>
      <c r="J86" s="106"/>
      <c r="K86" s="106"/>
      <c r="L86" s="106"/>
      <c r="M86" s="106">
        <v>100</v>
      </c>
      <c r="N86" s="106"/>
      <c r="O86" s="106"/>
      <c r="P86" s="106"/>
      <c r="Q86" s="106"/>
      <c r="R86" s="106"/>
      <c r="S86" s="106"/>
      <c r="T86" s="106"/>
      <c r="U86" s="106"/>
      <c r="V86" s="127"/>
      <c r="W86" s="106"/>
      <c r="X86" s="127" t="s">
        <v>8685</v>
      </c>
    </row>
    <row r="87" spans="1:24" x14ac:dyDescent="0.25">
      <c r="A87" s="127" t="s">
        <v>9282</v>
      </c>
      <c r="B87" s="129">
        <v>3</v>
      </c>
      <c r="C87" s="127" t="s">
        <v>9232</v>
      </c>
      <c r="D87" s="21"/>
      <c r="E87" s="127"/>
      <c r="F87" s="127"/>
      <c r="G87" s="106"/>
      <c r="H87" s="106">
        <v>100</v>
      </c>
      <c r="I87" s="106">
        <v>100</v>
      </c>
      <c r="J87" s="106"/>
      <c r="K87" s="106"/>
      <c r="L87" s="106"/>
      <c r="M87" s="106"/>
      <c r="N87" s="106"/>
      <c r="O87" s="106"/>
      <c r="P87" s="106"/>
      <c r="Q87" s="106"/>
      <c r="R87" s="106"/>
      <c r="S87" s="106"/>
      <c r="T87" s="106"/>
      <c r="U87" s="106"/>
      <c r="V87" s="127"/>
      <c r="W87" s="106"/>
      <c r="X87" s="127" t="s">
        <v>9322</v>
      </c>
    </row>
    <row r="88" spans="1:24" x14ac:dyDescent="0.25">
      <c r="A88" s="127" t="s">
        <v>9282</v>
      </c>
      <c r="B88" s="129">
        <v>4</v>
      </c>
      <c r="C88" s="127" t="s">
        <v>9233</v>
      </c>
      <c r="D88" s="21"/>
      <c r="E88" s="127" t="s">
        <v>734</v>
      </c>
      <c r="F88" s="127"/>
      <c r="G88" s="106"/>
      <c r="H88" s="106">
        <v>100</v>
      </c>
      <c r="I88" s="106">
        <v>150</v>
      </c>
      <c r="J88" s="106"/>
      <c r="K88" s="106"/>
      <c r="L88" s="106"/>
      <c r="M88" s="106"/>
      <c r="N88" s="106"/>
      <c r="O88" s="106"/>
      <c r="P88" s="106"/>
      <c r="Q88" s="106"/>
      <c r="R88" s="106"/>
      <c r="S88" s="106"/>
      <c r="T88" s="106"/>
      <c r="U88" s="106"/>
      <c r="V88" s="127"/>
      <c r="W88" s="106"/>
      <c r="X88" s="127"/>
    </row>
    <row r="89" spans="1:24" x14ac:dyDescent="0.25">
      <c r="A89" s="127" t="s">
        <v>9282</v>
      </c>
      <c r="B89" s="129">
        <v>4</v>
      </c>
      <c r="C89" s="127" t="s">
        <v>9233</v>
      </c>
      <c r="D89" s="21"/>
      <c r="E89" s="127"/>
      <c r="F89" s="127"/>
      <c r="G89" s="106"/>
      <c r="H89" s="106">
        <v>100</v>
      </c>
      <c r="I89" s="106" cm="1">
        <f t="array" aca="1" ref="I89" ca="1">I89:K89</f>
        <v>0</v>
      </c>
      <c r="J89" s="106"/>
      <c r="K89" s="106"/>
      <c r="L89" s="106"/>
      <c r="M89" s="106">
        <v>100</v>
      </c>
      <c r="N89" s="106"/>
      <c r="O89" s="106"/>
      <c r="P89" s="106"/>
      <c r="Q89" s="106"/>
      <c r="R89" s="106"/>
      <c r="S89" s="106"/>
      <c r="T89" s="106"/>
      <c r="U89" s="106"/>
      <c r="V89" s="127"/>
      <c r="W89" s="106"/>
      <c r="X89" s="127" t="s">
        <v>8685</v>
      </c>
    </row>
    <row r="90" spans="1:24" x14ac:dyDescent="0.25">
      <c r="A90" s="127" t="s">
        <v>9282</v>
      </c>
      <c r="B90" s="129">
        <v>4</v>
      </c>
      <c r="C90" s="127" t="s">
        <v>9233</v>
      </c>
      <c r="D90" s="21"/>
      <c r="E90" s="127"/>
      <c r="F90" s="127"/>
      <c r="G90" s="106"/>
      <c r="H90" s="106">
        <v>100</v>
      </c>
      <c r="I90" s="106">
        <v>100</v>
      </c>
      <c r="J90" s="106"/>
      <c r="K90" s="106"/>
      <c r="L90" s="106"/>
      <c r="M90" s="106"/>
      <c r="N90" s="106"/>
      <c r="O90" s="106"/>
      <c r="P90" s="106"/>
      <c r="Q90" s="106"/>
      <c r="R90" s="106"/>
      <c r="S90" s="106"/>
      <c r="T90" s="106"/>
      <c r="U90" s="106"/>
      <c r="V90" s="127"/>
      <c r="W90" s="106"/>
      <c r="X90" s="127" t="s">
        <v>9321</v>
      </c>
    </row>
    <row r="91" spans="1:24" x14ac:dyDescent="0.25">
      <c r="A91" s="127" t="s">
        <v>9283</v>
      </c>
      <c r="B91" s="129">
        <v>1</v>
      </c>
      <c r="C91" s="127" t="s">
        <v>9230</v>
      </c>
      <c r="D91" s="21"/>
      <c r="E91" s="127"/>
      <c r="F91" s="127"/>
      <c r="G91" s="106"/>
      <c r="H91" s="106">
        <v>100</v>
      </c>
      <c r="I91" s="106">
        <v>100</v>
      </c>
      <c r="J91" s="106"/>
      <c r="K91" s="106"/>
      <c r="L91" s="106"/>
      <c r="M91" s="106"/>
      <c r="N91" s="106"/>
      <c r="O91" s="106"/>
      <c r="P91" s="106"/>
      <c r="Q91" s="106"/>
      <c r="R91" s="106"/>
      <c r="S91" s="106"/>
      <c r="T91" s="106"/>
      <c r="U91" s="106"/>
      <c r="V91" s="127"/>
      <c r="W91" s="106"/>
      <c r="X91" s="127" t="s">
        <v>8685</v>
      </c>
    </row>
    <row r="92" spans="1:24" x14ac:dyDescent="0.25">
      <c r="A92" s="127" t="s">
        <v>9283</v>
      </c>
      <c r="B92" s="129">
        <v>1</v>
      </c>
      <c r="C92" s="127" t="s">
        <v>9230</v>
      </c>
      <c r="D92" s="21"/>
      <c r="E92" s="127"/>
      <c r="F92" s="127"/>
      <c r="G92" s="106"/>
      <c r="H92" s="106">
        <v>100</v>
      </c>
      <c r="I92" s="106" cm="1">
        <f t="array" aca="1" ref="I92" ca="1">I92:K92</f>
        <v>0</v>
      </c>
      <c r="J92" s="106"/>
      <c r="K92" s="106"/>
      <c r="L92" s="106"/>
      <c r="M92" s="106">
        <v>100</v>
      </c>
      <c r="N92" s="106"/>
      <c r="O92" s="106"/>
      <c r="P92" s="106"/>
      <c r="Q92" s="106"/>
      <c r="R92" s="106"/>
      <c r="S92" s="106"/>
      <c r="T92" s="106"/>
      <c r="U92" s="106"/>
      <c r="V92" s="127"/>
      <c r="W92" s="106"/>
      <c r="X92" s="127" t="s">
        <v>9323</v>
      </c>
    </row>
    <row r="93" spans="1:24" x14ac:dyDescent="0.25">
      <c r="A93" s="127" t="s">
        <v>9283</v>
      </c>
      <c r="B93" s="129">
        <v>2</v>
      </c>
      <c r="C93" s="127" t="s">
        <v>9231</v>
      </c>
      <c r="D93" s="21"/>
      <c r="E93" s="127" t="s">
        <v>734</v>
      </c>
      <c r="F93" s="127"/>
      <c r="G93" s="106"/>
      <c r="H93" s="106">
        <v>50</v>
      </c>
      <c r="I93" s="106">
        <v>50</v>
      </c>
      <c r="J93" s="106"/>
      <c r="K93" s="106"/>
      <c r="L93" s="106"/>
      <c r="M93" s="106"/>
      <c r="N93" s="106"/>
      <c r="O93" s="106"/>
      <c r="P93" s="106"/>
      <c r="Q93" s="106"/>
      <c r="R93" s="106"/>
      <c r="S93" s="106"/>
      <c r="T93" s="106"/>
      <c r="U93" s="106"/>
      <c r="V93" s="127"/>
      <c r="W93" s="106"/>
      <c r="X93" s="127"/>
    </row>
    <row r="94" spans="1:24" x14ac:dyDescent="0.25">
      <c r="A94" s="127" t="s">
        <v>9283</v>
      </c>
      <c r="B94" s="129">
        <v>2</v>
      </c>
      <c r="C94" s="127" t="s">
        <v>9231</v>
      </c>
      <c r="D94" s="21"/>
      <c r="E94" s="127"/>
      <c r="F94" s="127"/>
      <c r="G94" s="106"/>
      <c r="H94" s="106">
        <v>100</v>
      </c>
      <c r="I94" s="106" cm="1">
        <f t="array" aca="1" ref="I94" ca="1">I94:K94</f>
        <v>0</v>
      </c>
      <c r="J94" s="106"/>
      <c r="K94" s="106"/>
      <c r="L94" s="106"/>
      <c r="M94" s="106">
        <v>100</v>
      </c>
      <c r="N94" s="106"/>
      <c r="O94" s="106"/>
      <c r="P94" s="106"/>
      <c r="Q94" s="106"/>
      <c r="R94" s="106"/>
      <c r="S94" s="106"/>
      <c r="T94" s="106"/>
      <c r="U94" s="106"/>
      <c r="V94" s="127"/>
      <c r="W94" s="106"/>
      <c r="X94" s="127" t="s">
        <v>8685</v>
      </c>
    </row>
    <row r="95" spans="1:24" x14ac:dyDescent="0.25">
      <c r="A95" s="127" t="s">
        <v>9283</v>
      </c>
      <c r="B95" s="129">
        <v>2</v>
      </c>
      <c r="C95" s="127" t="s">
        <v>9231</v>
      </c>
      <c r="D95" s="21"/>
      <c r="E95" s="127"/>
      <c r="F95" s="127"/>
      <c r="G95" s="106"/>
      <c r="H95" s="106">
        <v>100</v>
      </c>
      <c r="I95" s="106">
        <v>100</v>
      </c>
      <c r="J95" s="106"/>
      <c r="K95" s="106"/>
      <c r="L95" s="106"/>
      <c r="M95" s="106"/>
      <c r="N95" s="106"/>
      <c r="O95" s="106"/>
      <c r="P95" s="106"/>
      <c r="Q95" s="106"/>
      <c r="R95" s="106"/>
      <c r="S95" s="106"/>
      <c r="T95" s="106"/>
      <c r="U95" s="106"/>
      <c r="V95" s="127"/>
      <c r="W95" s="106"/>
      <c r="X95" s="127" t="s">
        <v>9321</v>
      </c>
    </row>
    <row r="96" spans="1:24" x14ac:dyDescent="0.25">
      <c r="A96" s="127" t="s">
        <v>9283</v>
      </c>
      <c r="B96" s="129">
        <v>3</v>
      </c>
      <c r="C96" s="127" t="s">
        <v>9232</v>
      </c>
      <c r="D96" s="21"/>
      <c r="E96" s="127" t="s">
        <v>734</v>
      </c>
      <c r="F96" s="127"/>
      <c r="G96" s="106"/>
      <c r="H96" s="106">
        <v>100</v>
      </c>
      <c r="I96" s="106">
        <v>100</v>
      </c>
      <c r="J96" s="106"/>
      <c r="K96" s="106"/>
      <c r="L96" s="106"/>
      <c r="M96" s="106"/>
      <c r="N96" s="106"/>
      <c r="O96" s="106"/>
      <c r="P96" s="106"/>
      <c r="Q96" s="106"/>
      <c r="R96" s="106"/>
      <c r="S96" s="106"/>
      <c r="T96" s="106"/>
      <c r="U96" s="106"/>
      <c r="V96" s="127"/>
      <c r="W96" s="106"/>
      <c r="X96" s="127"/>
    </row>
    <row r="97" spans="1:24" x14ac:dyDescent="0.25">
      <c r="A97" s="127" t="s">
        <v>9283</v>
      </c>
      <c r="B97" s="129">
        <v>3</v>
      </c>
      <c r="C97" s="127" t="s">
        <v>9232</v>
      </c>
      <c r="D97" s="21"/>
      <c r="E97" s="127"/>
      <c r="F97" s="127"/>
      <c r="G97" s="106"/>
      <c r="H97" s="106">
        <v>100</v>
      </c>
      <c r="I97" s="106" cm="1">
        <f t="array" aca="1" ref="I97" ca="1">I97:K97</f>
        <v>0</v>
      </c>
      <c r="J97" s="106"/>
      <c r="K97" s="106"/>
      <c r="L97" s="106"/>
      <c r="M97" s="106">
        <v>100</v>
      </c>
      <c r="N97" s="106"/>
      <c r="O97" s="106"/>
      <c r="P97" s="106"/>
      <c r="Q97" s="106"/>
      <c r="R97" s="106"/>
      <c r="S97" s="106"/>
      <c r="T97" s="106"/>
      <c r="U97" s="106"/>
      <c r="V97" s="127"/>
      <c r="W97" s="106"/>
      <c r="X97" s="127" t="s">
        <v>8685</v>
      </c>
    </row>
    <row r="98" spans="1:24" x14ac:dyDescent="0.25">
      <c r="A98" s="127" t="s">
        <v>9283</v>
      </c>
      <c r="B98" s="129">
        <v>3</v>
      </c>
      <c r="C98" s="127" t="s">
        <v>9232</v>
      </c>
      <c r="D98" s="21"/>
      <c r="E98" s="127"/>
      <c r="F98" s="127"/>
      <c r="G98" s="106"/>
      <c r="H98" s="106">
        <v>100</v>
      </c>
      <c r="I98" s="106">
        <v>100</v>
      </c>
      <c r="J98" s="106"/>
      <c r="K98" s="106"/>
      <c r="L98" s="106"/>
      <c r="M98" s="106"/>
      <c r="N98" s="106"/>
      <c r="O98" s="106"/>
      <c r="P98" s="106"/>
      <c r="Q98" s="106"/>
      <c r="R98" s="106"/>
      <c r="S98" s="106"/>
      <c r="T98" s="106"/>
      <c r="U98" s="106"/>
      <c r="V98" s="127"/>
      <c r="W98" s="106"/>
      <c r="X98" s="127" t="s">
        <v>9322</v>
      </c>
    </row>
    <row r="99" spans="1:24" x14ac:dyDescent="0.25">
      <c r="A99" s="127" t="s">
        <v>9283</v>
      </c>
      <c r="B99" s="129">
        <v>4</v>
      </c>
      <c r="C99" s="127" t="s">
        <v>9233</v>
      </c>
      <c r="D99" s="21"/>
      <c r="E99" s="127" t="s">
        <v>734</v>
      </c>
      <c r="F99" s="127"/>
      <c r="G99" s="106"/>
      <c r="H99" s="106">
        <v>100</v>
      </c>
      <c r="I99" s="106">
        <v>150</v>
      </c>
      <c r="J99" s="106"/>
      <c r="K99" s="106"/>
      <c r="L99" s="106"/>
      <c r="M99" s="106"/>
      <c r="N99" s="106"/>
      <c r="O99" s="106"/>
      <c r="P99" s="106"/>
      <c r="Q99" s="106"/>
      <c r="R99" s="106"/>
      <c r="S99" s="106"/>
      <c r="T99" s="106"/>
      <c r="U99" s="106"/>
      <c r="V99" s="127"/>
      <c r="W99" s="106"/>
      <c r="X99" s="127"/>
    </row>
    <row r="100" spans="1:24" x14ac:dyDescent="0.25">
      <c r="A100" s="127" t="s">
        <v>9283</v>
      </c>
      <c r="B100" s="129">
        <v>4</v>
      </c>
      <c r="C100" s="127" t="s">
        <v>9233</v>
      </c>
      <c r="D100" s="21"/>
      <c r="E100" s="127"/>
      <c r="F100" s="127"/>
      <c r="G100" s="106"/>
      <c r="H100" s="106">
        <v>100</v>
      </c>
      <c r="I100" s="106" cm="1">
        <f t="array" aca="1" ref="I100" ca="1">I100:K100</f>
        <v>0</v>
      </c>
      <c r="J100" s="106"/>
      <c r="K100" s="106"/>
      <c r="L100" s="106"/>
      <c r="M100" s="106">
        <v>100</v>
      </c>
      <c r="N100" s="106"/>
      <c r="O100" s="106"/>
      <c r="P100" s="106"/>
      <c r="Q100" s="106"/>
      <c r="R100" s="106"/>
      <c r="S100" s="106"/>
      <c r="T100" s="106"/>
      <c r="U100" s="106"/>
      <c r="V100" s="127"/>
      <c r="W100" s="106"/>
      <c r="X100" s="127" t="s">
        <v>8685</v>
      </c>
    </row>
    <row r="101" spans="1:24" x14ac:dyDescent="0.25">
      <c r="A101" s="127" t="s">
        <v>9283</v>
      </c>
      <c r="B101" s="129">
        <v>4</v>
      </c>
      <c r="C101" s="127" t="s">
        <v>9233</v>
      </c>
      <c r="D101" s="21"/>
      <c r="E101" s="127"/>
      <c r="F101" s="127"/>
      <c r="G101" s="106"/>
      <c r="H101" s="106">
        <v>100</v>
      </c>
      <c r="I101" s="106">
        <v>100</v>
      </c>
      <c r="J101" s="106"/>
      <c r="K101" s="106"/>
      <c r="L101" s="106"/>
      <c r="M101" s="106"/>
      <c r="N101" s="106"/>
      <c r="O101" s="106"/>
      <c r="P101" s="106"/>
      <c r="Q101" s="106"/>
      <c r="R101" s="106"/>
      <c r="S101" s="106"/>
      <c r="T101" s="106"/>
      <c r="U101" s="106"/>
      <c r="V101" s="127"/>
      <c r="W101" s="106"/>
      <c r="X101" s="127" t="s">
        <v>9321</v>
      </c>
    </row>
    <row r="102" spans="1:24" x14ac:dyDescent="0.25">
      <c r="A102" s="127" t="s">
        <v>9284</v>
      </c>
      <c r="B102" s="129">
        <v>1</v>
      </c>
      <c r="C102" s="127" t="s">
        <v>9230</v>
      </c>
      <c r="D102" s="21"/>
      <c r="E102" s="127"/>
      <c r="F102" s="127"/>
      <c r="G102" s="106"/>
      <c r="H102" s="106">
        <v>100</v>
      </c>
      <c r="I102" s="106">
        <v>100</v>
      </c>
      <c r="J102" s="106"/>
      <c r="K102" s="106"/>
      <c r="L102" s="106"/>
      <c r="M102" s="106"/>
      <c r="N102" s="106"/>
      <c r="O102" s="106"/>
      <c r="P102" s="106"/>
      <c r="Q102" s="106"/>
      <c r="R102" s="106"/>
      <c r="S102" s="106"/>
      <c r="T102" s="106"/>
      <c r="U102" s="106"/>
      <c r="V102" s="127"/>
      <c r="W102" s="106"/>
      <c r="X102" s="127" t="s">
        <v>8685</v>
      </c>
    </row>
    <row r="103" spans="1:24" x14ac:dyDescent="0.25">
      <c r="A103" s="127" t="s">
        <v>9284</v>
      </c>
      <c r="B103" s="129">
        <v>1</v>
      </c>
      <c r="C103" s="127" t="s">
        <v>9230</v>
      </c>
      <c r="D103" s="21"/>
      <c r="E103" s="127"/>
      <c r="F103" s="127"/>
      <c r="G103" s="106"/>
      <c r="H103" s="106">
        <v>100</v>
      </c>
      <c r="I103" s="106" cm="1">
        <f t="array" aca="1" ref="I103" ca="1">I103:K103</f>
        <v>0</v>
      </c>
      <c r="J103" s="106"/>
      <c r="K103" s="106"/>
      <c r="L103" s="106"/>
      <c r="M103" s="106">
        <v>100</v>
      </c>
      <c r="N103" s="106"/>
      <c r="O103" s="106"/>
      <c r="P103" s="106"/>
      <c r="Q103" s="106"/>
      <c r="R103" s="106"/>
      <c r="S103" s="106"/>
      <c r="T103" s="106"/>
      <c r="U103" s="106"/>
      <c r="V103" s="127"/>
      <c r="W103" s="106"/>
      <c r="X103" s="127" t="s">
        <v>9323</v>
      </c>
    </row>
    <row r="104" spans="1:24" x14ac:dyDescent="0.25">
      <c r="A104" s="127" t="s">
        <v>9284</v>
      </c>
      <c r="B104" s="129">
        <v>2</v>
      </c>
      <c r="C104" s="127" t="s">
        <v>9231</v>
      </c>
      <c r="D104" s="21"/>
      <c r="E104" s="127" t="s">
        <v>734</v>
      </c>
      <c r="F104" s="127"/>
      <c r="G104" s="106"/>
      <c r="H104" s="106">
        <v>50</v>
      </c>
      <c r="I104" s="106">
        <v>50</v>
      </c>
      <c r="J104" s="106"/>
      <c r="K104" s="106"/>
      <c r="L104" s="106"/>
      <c r="M104" s="106"/>
      <c r="N104" s="106"/>
      <c r="O104" s="106"/>
      <c r="P104" s="106"/>
      <c r="Q104" s="106"/>
      <c r="R104" s="106"/>
      <c r="S104" s="106"/>
      <c r="T104" s="106"/>
      <c r="U104" s="106"/>
      <c r="V104" s="127"/>
      <c r="W104" s="106"/>
      <c r="X104" s="127"/>
    </row>
    <row r="105" spans="1:24" x14ac:dyDescent="0.25">
      <c r="A105" s="127" t="s">
        <v>9284</v>
      </c>
      <c r="B105" s="129">
        <v>2</v>
      </c>
      <c r="C105" s="127" t="s">
        <v>9231</v>
      </c>
      <c r="D105" s="21"/>
      <c r="E105" s="127"/>
      <c r="F105" s="127"/>
      <c r="G105" s="106"/>
      <c r="H105" s="106">
        <v>100</v>
      </c>
      <c r="I105" s="106" cm="1">
        <f t="array" aca="1" ref="I105" ca="1">I105:K105</f>
        <v>0</v>
      </c>
      <c r="J105" s="106"/>
      <c r="K105" s="106"/>
      <c r="L105" s="106"/>
      <c r="M105" s="106">
        <v>100</v>
      </c>
      <c r="N105" s="106"/>
      <c r="O105" s="106"/>
      <c r="P105" s="106"/>
      <c r="Q105" s="106"/>
      <c r="R105" s="106"/>
      <c r="S105" s="106"/>
      <c r="T105" s="106"/>
      <c r="U105" s="106"/>
      <c r="V105" s="127"/>
      <c r="W105" s="106"/>
      <c r="X105" s="127" t="s">
        <v>8685</v>
      </c>
    </row>
    <row r="106" spans="1:24" x14ac:dyDescent="0.25">
      <c r="A106" s="127" t="s">
        <v>9284</v>
      </c>
      <c r="B106" s="129">
        <v>2</v>
      </c>
      <c r="C106" s="127" t="s">
        <v>9231</v>
      </c>
      <c r="D106" s="21"/>
      <c r="E106" s="127"/>
      <c r="F106" s="127"/>
      <c r="G106" s="106"/>
      <c r="H106" s="106">
        <v>100</v>
      </c>
      <c r="I106" s="106">
        <v>100</v>
      </c>
      <c r="J106" s="106"/>
      <c r="K106" s="106"/>
      <c r="L106" s="106"/>
      <c r="M106" s="106"/>
      <c r="N106" s="106"/>
      <c r="O106" s="106"/>
      <c r="P106" s="106"/>
      <c r="Q106" s="106"/>
      <c r="R106" s="106"/>
      <c r="S106" s="106"/>
      <c r="T106" s="106"/>
      <c r="U106" s="106"/>
      <c r="V106" s="127"/>
      <c r="W106" s="106"/>
      <c r="X106" s="127" t="s">
        <v>9321</v>
      </c>
    </row>
    <row r="107" spans="1:24" x14ac:dyDescent="0.25">
      <c r="A107" s="127" t="s">
        <v>9284</v>
      </c>
      <c r="B107" s="129">
        <v>3</v>
      </c>
      <c r="C107" s="127" t="s">
        <v>9232</v>
      </c>
      <c r="D107" s="21"/>
      <c r="E107" s="127" t="s">
        <v>734</v>
      </c>
      <c r="F107" s="127"/>
      <c r="G107" s="106"/>
      <c r="H107" s="106">
        <v>100</v>
      </c>
      <c r="I107" s="106">
        <v>100</v>
      </c>
      <c r="J107" s="106"/>
      <c r="K107" s="106"/>
      <c r="L107" s="106"/>
      <c r="M107" s="106"/>
      <c r="N107" s="106"/>
      <c r="O107" s="106"/>
      <c r="P107" s="106"/>
      <c r="Q107" s="106"/>
      <c r="R107" s="106"/>
      <c r="S107" s="106"/>
      <c r="T107" s="106"/>
      <c r="U107" s="106"/>
      <c r="V107" s="127"/>
      <c r="W107" s="106"/>
      <c r="X107" s="127"/>
    </row>
    <row r="108" spans="1:24" x14ac:dyDescent="0.25">
      <c r="A108" s="127" t="s">
        <v>9284</v>
      </c>
      <c r="B108" s="129">
        <v>3</v>
      </c>
      <c r="C108" s="127" t="s">
        <v>9232</v>
      </c>
      <c r="D108" s="21"/>
      <c r="E108" s="127"/>
      <c r="F108" s="127"/>
      <c r="G108" s="106"/>
      <c r="H108" s="106">
        <v>100</v>
      </c>
      <c r="I108" s="106" cm="1">
        <f t="array" aca="1" ref="I108" ca="1">I108:K108</f>
        <v>0</v>
      </c>
      <c r="J108" s="106"/>
      <c r="K108" s="106"/>
      <c r="L108" s="106"/>
      <c r="M108" s="106">
        <v>100</v>
      </c>
      <c r="N108" s="106"/>
      <c r="O108" s="106"/>
      <c r="P108" s="106"/>
      <c r="Q108" s="106"/>
      <c r="R108" s="106"/>
      <c r="S108" s="106"/>
      <c r="T108" s="106"/>
      <c r="U108" s="106"/>
      <c r="V108" s="127"/>
      <c r="W108" s="106"/>
      <c r="X108" s="127" t="s">
        <v>8685</v>
      </c>
    </row>
    <row r="109" spans="1:24" x14ac:dyDescent="0.25">
      <c r="A109" s="127" t="s">
        <v>9284</v>
      </c>
      <c r="B109" s="129">
        <v>3</v>
      </c>
      <c r="C109" s="127" t="s">
        <v>9232</v>
      </c>
      <c r="D109" s="21"/>
      <c r="E109" s="127"/>
      <c r="F109" s="127"/>
      <c r="G109" s="106"/>
      <c r="H109" s="106">
        <v>100</v>
      </c>
      <c r="I109" s="106">
        <v>100</v>
      </c>
      <c r="J109" s="106"/>
      <c r="K109" s="106"/>
      <c r="L109" s="106"/>
      <c r="M109" s="106"/>
      <c r="N109" s="106"/>
      <c r="O109" s="106"/>
      <c r="P109" s="106"/>
      <c r="Q109" s="106"/>
      <c r="R109" s="106"/>
      <c r="S109" s="106"/>
      <c r="T109" s="106"/>
      <c r="U109" s="106"/>
      <c r="V109" s="127"/>
      <c r="W109" s="106"/>
      <c r="X109" s="127" t="s">
        <v>9322</v>
      </c>
    </row>
    <row r="110" spans="1:24" x14ac:dyDescent="0.25">
      <c r="A110" s="127" t="s">
        <v>9284</v>
      </c>
      <c r="B110" s="129">
        <v>4</v>
      </c>
      <c r="C110" s="127" t="s">
        <v>9233</v>
      </c>
      <c r="D110" s="21"/>
      <c r="E110" s="127" t="s">
        <v>734</v>
      </c>
      <c r="F110" s="127"/>
      <c r="G110" s="106"/>
      <c r="H110" s="106">
        <v>100</v>
      </c>
      <c r="I110" s="106">
        <v>150</v>
      </c>
      <c r="J110" s="106"/>
      <c r="K110" s="106"/>
      <c r="L110" s="106"/>
      <c r="M110" s="106"/>
      <c r="N110" s="106"/>
      <c r="O110" s="106"/>
      <c r="P110" s="106"/>
      <c r="Q110" s="106"/>
      <c r="R110" s="106"/>
      <c r="S110" s="106"/>
      <c r="T110" s="106"/>
      <c r="U110" s="106"/>
      <c r="V110" s="127"/>
      <c r="W110" s="106"/>
      <c r="X110" s="127"/>
    </row>
    <row r="111" spans="1:24" x14ac:dyDescent="0.25">
      <c r="A111" s="127" t="s">
        <v>9284</v>
      </c>
      <c r="B111" s="129">
        <v>4</v>
      </c>
      <c r="C111" s="127" t="s">
        <v>9233</v>
      </c>
      <c r="D111" s="21"/>
      <c r="E111" s="127"/>
      <c r="F111" s="127"/>
      <c r="G111" s="106"/>
      <c r="H111" s="106">
        <v>100</v>
      </c>
      <c r="I111" s="106" cm="1">
        <f t="array" aca="1" ref="I111" ca="1">I111:K111</f>
        <v>0</v>
      </c>
      <c r="J111" s="106"/>
      <c r="K111" s="106"/>
      <c r="L111" s="106"/>
      <c r="M111" s="106">
        <v>100</v>
      </c>
      <c r="N111" s="106"/>
      <c r="O111" s="106"/>
      <c r="P111" s="106"/>
      <c r="Q111" s="106"/>
      <c r="R111" s="106"/>
      <c r="S111" s="106"/>
      <c r="T111" s="106"/>
      <c r="U111" s="106"/>
      <c r="V111" s="127"/>
      <c r="W111" s="106"/>
      <c r="X111" s="127" t="s">
        <v>8685</v>
      </c>
    </row>
    <row r="112" spans="1:24" x14ac:dyDescent="0.25">
      <c r="A112" s="127" t="s">
        <v>9284</v>
      </c>
      <c r="B112" s="129">
        <v>4</v>
      </c>
      <c r="C112" s="127" t="s">
        <v>9233</v>
      </c>
      <c r="D112" s="21"/>
      <c r="E112" s="127"/>
      <c r="F112" s="127"/>
      <c r="G112" s="106"/>
      <c r="H112" s="106">
        <v>100</v>
      </c>
      <c r="I112" s="106">
        <v>100</v>
      </c>
      <c r="J112" s="106"/>
      <c r="K112" s="106"/>
      <c r="L112" s="106"/>
      <c r="M112" s="106"/>
      <c r="N112" s="106"/>
      <c r="O112" s="106"/>
      <c r="P112" s="106"/>
      <c r="Q112" s="106"/>
      <c r="R112" s="106"/>
      <c r="S112" s="106"/>
      <c r="T112" s="106"/>
      <c r="U112" s="106"/>
      <c r="V112" s="127"/>
      <c r="W112" s="106"/>
      <c r="X112" s="127" t="s">
        <v>9321</v>
      </c>
    </row>
    <row r="113" spans="1:24" x14ac:dyDescent="0.25">
      <c r="A113" s="127" t="s">
        <v>9285</v>
      </c>
      <c r="B113" s="129">
        <v>1</v>
      </c>
      <c r="C113" s="127" t="s">
        <v>9230</v>
      </c>
      <c r="D113" s="21"/>
      <c r="E113" s="127"/>
      <c r="F113" s="127"/>
      <c r="G113" s="106"/>
      <c r="H113" s="106">
        <v>100</v>
      </c>
      <c r="I113" s="106">
        <v>100</v>
      </c>
      <c r="J113" s="106"/>
      <c r="K113" s="106"/>
      <c r="L113" s="106"/>
      <c r="M113" s="106"/>
      <c r="N113" s="106"/>
      <c r="O113" s="106"/>
      <c r="P113" s="106"/>
      <c r="Q113" s="106"/>
      <c r="R113" s="106"/>
      <c r="S113" s="106"/>
      <c r="T113" s="106"/>
      <c r="U113" s="106"/>
      <c r="V113" s="127"/>
      <c r="W113" s="106"/>
      <c r="X113" s="127" t="s">
        <v>8685</v>
      </c>
    </row>
    <row r="114" spans="1:24" x14ac:dyDescent="0.25">
      <c r="A114" s="127" t="s">
        <v>9285</v>
      </c>
      <c r="B114" s="129">
        <v>1</v>
      </c>
      <c r="C114" s="127" t="s">
        <v>9230</v>
      </c>
      <c r="D114" s="21"/>
      <c r="E114" s="127"/>
      <c r="F114" s="127"/>
      <c r="G114" s="106"/>
      <c r="H114" s="106">
        <v>100</v>
      </c>
      <c r="I114" s="106" cm="1">
        <f t="array" aca="1" ref="I114" ca="1">I114:K114</f>
        <v>0</v>
      </c>
      <c r="J114" s="106"/>
      <c r="K114" s="106"/>
      <c r="L114" s="106"/>
      <c r="M114" s="106">
        <v>100</v>
      </c>
      <c r="N114" s="106"/>
      <c r="O114" s="106"/>
      <c r="P114" s="106"/>
      <c r="Q114" s="106"/>
      <c r="R114" s="106"/>
      <c r="S114" s="106"/>
      <c r="T114" s="106"/>
      <c r="U114" s="106"/>
      <c r="V114" s="127"/>
      <c r="W114" s="106"/>
      <c r="X114" s="127" t="s">
        <v>9323</v>
      </c>
    </row>
    <row r="115" spans="1:24" x14ac:dyDescent="0.25">
      <c r="A115" s="127" t="s">
        <v>9285</v>
      </c>
      <c r="B115" s="129">
        <v>2</v>
      </c>
      <c r="C115" s="127" t="s">
        <v>9231</v>
      </c>
      <c r="D115" s="21"/>
      <c r="E115" s="127" t="s">
        <v>734</v>
      </c>
      <c r="F115" s="127"/>
      <c r="G115" s="106"/>
      <c r="H115" s="106">
        <v>50</v>
      </c>
      <c r="I115" s="106">
        <v>50</v>
      </c>
      <c r="J115" s="106"/>
      <c r="K115" s="106"/>
      <c r="L115" s="106"/>
      <c r="M115" s="106"/>
      <c r="N115" s="106"/>
      <c r="O115" s="106"/>
      <c r="P115" s="106"/>
      <c r="Q115" s="106"/>
      <c r="R115" s="106"/>
      <c r="S115" s="106"/>
      <c r="T115" s="106"/>
      <c r="U115" s="106"/>
      <c r="V115" s="127"/>
      <c r="W115" s="106"/>
      <c r="X115" s="127"/>
    </row>
    <row r="116" spans="1:24" x14ac:dyDescent="0.25">
      <c r="A116" s="127" t="s">
        <v>9285</v>
      </c>
      <c r="B116" s="129">
        <v>2</v>
      </c>
      <c r="C116" s="127" t="s">
        <v>9231</v>
      </c>
      <c r="D116" s="21"/>
      <c r="E116" s="127"/>
      <c r="F116" s="127"/>
      <c r="G116" s="106"/>
      <c r="H116" s="106">
        <v>100</v>
      </c>
      <c r="I116" s="106" cm="1">
        <f t="array" aca="1" ref="I116" ca="1">I116:K116</f>
        <v>0</v>
      </c>
      <c r="J116" s="106"/>
      <c r="K116" s="106"/>
      <c r="L116" s="106"/>
      <c r="M116" s="106">
        <v>100</v>
      </c>
      <c r="N116" s="106"/>
      <c r="O116" s="106"/>
      <c r="P116" s="106"/>
      <c r="Q116" s="106"/>
      <c r="R116" s="106"/>
      <c r="S116" s="106"/>
      <c r="T116" s="106"/>
      <c r="U116" s="106"/>
      <c r="V116" s="127"/>
      <c r="W116" s="106"/>
      <c r="X116" s="127" t="s">
        <v>8685</v>
      </c>
    </row>
    <row r="117" spans="1:24" x14ac:dyDescent="0.25">
      <c r="A117" s="127" t="s">
        <v>9285</v>
      </c>
      <c r="B117" s="129">
        <v>2</v>
      </c>
      <c r="C117" s="127" t="s">
        <v>9231</v>
      </c>
      <c r="D117" s="21"/>
      <c r="E117" s="127"/>
      <c r="F117" s="127"/>
      <c r="G117" s="106"/>
      <c r="H117" s="106">
        <v>100</v>
      </c>
      <c r="I117" s="106">
        <v>100</v>
      </c>
      <c r="J117" s="106"/>
      <c r="K117" s="106"/>
      <c r="L117" s="106"/>
      <c r="M117" s="106"/>
      <c r="N117" s="106"/>
      <c r="O117" s="106"/>
      <c r="P117" s="106"/>
      <c r="Q117" s="106"/>
      <c r="R117" s="106"/>
      <c r="S117" s="106"/>
      <c r="T117" s="106"/>
      <c r="U117" s="106"/>
      <c r="V117" s="127"/>
      <c r="W117" s="106"/>
      <c r="X117" s="127" t="s">
        <v>9321</v>
      </c>
    </row>
    <row r="118" spans="1:24" x14ac:dyDescent="0.25">
      <c r="A118" s="127" t="s">
        <v>9285</v>
      </c>
      <c r="B118" s="129">
        <v>3</v>
      </c>
      <c r="C118" s="127" t="s">
        <v>9232</v>
      </c>
      <c r="D118" s="21"/>
      <c r="E118" s="127" t="s">
        <v>734</v>
      </c>
      <c r="F118" s="127"/>
      <c r="G118" s="106"/>
      <c r="H118" s="106">
        <v>100</v>
      </c>
      <c r="I118" s="106">
        <v>100</v>
      </c>
      <c r="J118" s="106"/>
      <c r="K118" s="106"/>
      <c r="L118" s="106"/>
      <c r="M118" s="106"/>
      <c r="N118" s="106"/>
      <c r="O118" s="106"/>
      <c r="P118" s="106"/>
      <c r="Q118" s="106"/>
      <c r="R118" s="106"/>
      <c r="S118" s="106"/>
      <c r="T118" s="106"/>
      <c r="U118" s="106"/>
      <c r="V118" s="127"/>
      <c r="W118" s="106"/>
      <c r="X118" s="127"/>
    </row>
    <row r="119" spans="1:24" x14ac:dyDescent="0.25">
      <c r="A119" s="127" t="s">
        <v>9285</v>
      </c>
      <c r="B119" s="129">
        <v>3</v>
      </c>
      <c r="C119" s="127" t="s">
        <v>9232</v>
      </c>
      <c r="D119" s="21"/>
      <c r="E119" s="127"/>
      <c r="F119" s="127"/>
      <c r="G119" s="106"/>
      <c r="H119" s="106">
        <v>100</v>
      </c>
      <c r="I119" s="106" cm="1">
        <f t="array" aca="1" ref="I119" ca="1">I119:K119</f>
        <v>0</v>
      </c>
      <c r="J119" s="106"/>
      <c r="K119" s="106"/>
      <c r="L119" s="106"/>
      <c r="M119" s="106">
        <v>100</v>
      </c>
      <c r="N119" s="106"/>
      <c r="O119" s="106"/>
      <c r="P119" s="106"/>
      <c r="Q119" s="106"/>
      <c r="R119" s="106"/>
      <c r="S119" s="106"/>
      <c r="T119" s="106"/>
      <c r="U119" s="106"/>
      <c r="V119" s="127"/>
      <c r="W119" s="106"/>
      <c r="X119" s="127" t="s">
        <v>8685</v>
      </c>
    </row>
    <row r="120" spans="1:24" x14ac:dyDescent="0.25">
      <c r="A120" s="127" t="s">
        <v>9285</v>
      </c>
      <c r="B120" s="129">
        <v>3</v>
      </c>
      <c r="C120" s="127" t="s">
        <v>9232</v>
      </c>
      <c r="D120" s="21"/>
      <c r="E120" s="127"/>
      <c r="F120" s="127"/>
      <c r="G120" s="106"/>
      <c r="H120" s="106">
        <v>100</v>
      </c>
      <c r="I120" s="106">
        <v>100</v>
      </c>
      <c r="J120" s="106"/>
      <c r="K120" s="106"/>
      <c r="L120" s="106"/>
      <c r="M120" s="106"/>
      <c r="N120" s="106"/>
      <c r="O120" s="106"/>
      <c r="P120" s="106"/>
      <c r="Q120" s="106"/>
      <c r="R120" s="106"/>
      <c r="S120" s="106"/>
      <c r="T120" s="106"/>
      <c r="U120" s="106"/>
      <c r="V120" s="127"/>
      <c r="W120" s="106"/>
      <c r="X120" s="127" t="s">
        <v>9322</v>
      </c>
    </row>
    <row r="121" spans="1:24" x14ac:dyDescent="0.25">
      <c r="A121" s="127" t="s">
        <v>9285</v>
      </c>
      <c r="B121" s="129">
        <v>4</v>
      </c>
      <c r="C121" s="127" t="s">
        <v>9233</v>
      </c>
      <c r="D121" s="21"/>
      <c r="E121" s="127" t="s">
        <v>734</v>
      </c>
      <c r="F121" s="127"/>
      <c r="G121" s="106"/>
      <c r="H121" s="106">
        <v>100</v>
      </c>
      <c r="I121" s="106">
        <v>150</v>
      </c>
      <c r="J121" s="106"/>
      <c r="K121" s="106"/>
      <c r="L121" s="106"/>
      <c r="M121" s="106"/>
      <c r="N121" s="106"/>
      <c r="O121" s="106"/>
      <c r="P121" s="106"/>
      <c r="Q121" s="106"/>
      <c r="R121" s="106"/>
      <c r="S121" s="106"/>
      <c r="T121" s="106"/>
      <c r="U121" s="106"/>
      <c r="V121" s="127"/>
      <c r="W121" s="106"/>
      <c r="X121" s="127"/>
    </row>
    <row r="122" spans="1:24" x14ac:dyDescent="0.25">
      <c r="A122" s="127" t="s">
        <v>9285</v>
      </c>
      <c r="B122" s="129">
        <v>4</v>
      </c>
      <c r="C122" s="127" t="s">
        <v>9233</v>
      </c>
      <c r="D122" s="21"/>
      <c r="E122" s="127"/>
      <c r="F122" s="127"/>
      <c r="G122" s="106"/>
      <c r="H122" s="106">
        <v>100</v>
      </c>
      <c r="I122" s="106" cm="1">
        <f t="array" aca="1" ref="I122" ca="1">I122:K122</f>
        <v>0</v>
      </c>
      <c r="J122" s="106"/>
      <c r="K122" s="106"/>
      <c r="L122" s="106"/>
      <c r="M122" s="106">
        <v>100</v>
      </c>
      <c r="N122" s="106"/>
      <c r="O122" s="106"/>
      <c r="P122" s="106"/>
      <c r="Q122" s="106"/>
      <c r="R122" s="106"/>
      <c r="S122" s="106"/>
      <c r="T122" s="106"/>
      <c r="U122" s="106"/>
      <c r="V122" s="127"/>
      <c r="W122" s="106"/>
      <c r="X122" s="127" t="s">
        <v>8685</v>
      </c>
    </row>
    <row r="123" spans="1:24" x14ac:dyDescent="0.25">
      <c r="A123" s="127" t="s">
        <v>9285</v>
      </c>
      <c r="B123" s="129">
        <v>4</v>
      </c>
      <c r="C123" s="127" t="s">
        <v>9233</v>
      </c>
      <c r="D123" s="21"/>
      <c r="E123" s="127"/>
      <c r="F123" s="127"/>
      <c r="G123" s="106"/>
      <c r="H123" s="106">
        <v>100</v>
      </c>
      <c r="I123" s="106">
        <v>100</v>
      </c>
      <c r="J123" s="106"/>
      <c r="K123" s="106"/>
      <c r="L123" s="106"/>
      <c r="M123" s="106"/>
      <c r="N123" s="106"/>
      <c r="O123" s="106"/>
      <c r="P123" s="106"/>
      <c r="Q123" s="106"/>
      <c r="R123" s="106"/>
      <c r="S123" s="106"/>
      <c r="T123" s="106"/>
      <c r="U123" s="106"/>
      <c r="V123" s="127"/>
      <c r="W123" s="106"/>
      <c r="X123" s="127" t="s">
        <v>9321</v>
      </c>
    </row>
    <row r="124" spans="1:24" x14ac:dyDescent="0.25">
      <c r="A124" s="127" t="s">
        <v>9286</v>
      </c>
      <c r="B124" s="129">
        <v>1</v>
      </c>
      <c r="C124" s="127" t="s">
        <v>9230</v>
      </c>
      <c r="D124" s="21"/>
      <c r="E124" s="127"/>
      <c r="F124" s="127"/>
      <c r="G124" s="106"/>
      <c r="H124" s="106">
        <v>100</v>
      </c>
      <c r="I124" s="106">
        <v>100</v>
      </c>
      <c r="J124" s="106"/>
      <c r="K124" s="106"/>
      <c r="L124" s="106"/>
      <c r="M124" s="106"/>
      <c r="N124" s="106"/>
      <c r="O124" s="106"/>
      <c r="P124" s="106"/>
      <c r="Q124" s="106"/>
      <c r="R124" s="106"/>
      <c r="S124" s="106"/>
      <c r="T124" s="106"/>
      <c r="U124" s="106"/>
      <c r="V124" s="127"/>
      <c r="W124" s="106"/>
      <c r="X124" s="127" t="s">
        <v>8685</v>
      </c>
    </row>
    <row r="125" spans="1:24" x14ac:dyDescent="0.25">
      <c r="A125" s="127" t="s">
        <v>9286</v>
      </c>
      <c r="B125" s="129">
        <v>1</v>
      </c>
      <c r="C125" s="127" t="s">
        <v>9230</v>
      </c>
      <c r="D125" s="21"/>
      <c r="E125" s="127"/>
      <c r="F125" s="127"/>
      <c r="G125" s="106"/>
      <c r="H125" s="106">
        <v>100</v>
      </c>
      <c r="I125" s="106" cm="1">
        <f t="array" aca="1" ref="I125" ca="1">I125:K125</f>
        <v>0</v>
      </c>
      <c r="J125" s="106"/>
      <c r="K125" s="106"/>
      <c r="L125" s="106"/>
      <c r="M125" s="106">
        <v>100</v>
      </c>
      <c r="N125" s="106"/>
      <c r="O125" s="106"/>
      <c r="P125" s="106"/>
      <c r="Q125" s="106"/>
      <c r="R125" s="106"/>
      <c r="S125" s="106"/>
      <c r="T125" s="106"/>
      <c r="U125" s="106"/>
      <c r="V125" s="127"/>
      <c r="W125" s="106"/>
      <c r="X125" s="127" t="s">
        <v>9323</v>
      </c>
    </row>
    <row r="126" spans="1:24" x14ac:dyDescent="0.25">
      <c r="A126" s="127" t="s">
        <v>9286</v>
      </c>
      <c r="B126" s="129">
        <v>2</v>
      </c>
      <c r="C126" s="127" t="s">
        <v>9231</v>
      </c>
      <c r="D126" s="21"/>
      <c r="E126" s="127" t="s">
        <v>734</v>
      </c>
      <c r="F126" s="127"/>
      <c r="G126" s="106"/>
      <c r="H126" s="106">
        <v>50</v>
      </c>
      <c r="I126" s="106">
        <v>50</v>
      </c>
      <c r="J126" s="106"/>
      <c r="K126" s="106"/>
      <c r="L126" s="106"/>
      <c r="M126" s="106"/>
      <c r="N126" s="106"/>
      <c r="O126" s="106"/>
      <c r="P126" s="106"/>
      <c r="Q126" s="106"/>
      <c r="R126" s="106"/>
      <c r="S126" s="106"/>
      <c r="T126" s="106"/>
      <c r="U126" s="106"/>
      <c r="V126" s="127"/>
      <c r="W126" s="106"/>
      <c r="X126" s="127"/>
    </row>
    <row r="127" spans="1:24" x14ac:dyDescent="0.25">
      <c r="A127" s="127" t="s">
        <v>9286</v>
      </c>
      <c r="B127" s="129">
        <v>2</v>
      </c>
      <c r="C127" s="127" t="s">
        <v>9231</v>
      </c>
      <c r="D127" s="21"/>
      <c r="E127" s="127"/>
      <c r="F127" s="127"/>
      <c r="G127" s="106"/>
      <c r="H127" s="106">
        <v>100</v>
      </c>
      <c r="I127" s="106" cm="1">
        <f t="array" aca="1" ref="I127" ca="1">I127:K127</f>
        <v>0</v>
      </c>
      <c r="J127" s="106"/>
      <c r="K127" s="106"/>
      <c r="L127" s="106"/>
      <c r="M127" s="106">
        <v>100</v>
      </c>
      <c r="N127" s="106"/>
      <c r="O127" s="106"/>
      <c r="P127" s="106"/>
      <c r="Q127" s="106"/>
      <c r="R127" s="106"/>
      <c r="S127" s="106"/>
      <c r="T127" s="106"/>
      <c r="U127" s="106"/>
      <c r="V127" s="127"/>
      <c r="W127" s="106"/>
      <c r="X127" s="127" t="s">
        <v>8685</v>
      </c>
    </row>
    <row r="128" spans="1:24" x14ac:dyDescent="0.25">
      <c r="A128" s="127" t="s">
        <v>9286</v>
      </c>
      <c r="B128" s="129">
        <v>2</v>
      </c>
      <c r="C128" s="127" t="s">
        <v>9231</v>
      </c>
      <c r="D128" s="21"/>
      <c r="E128" s="127"/>
      <c r="F128" s="127"/>
      <c r="G128" s="106"/>
      <c r="H128" s="106">
        <v>100</v>
      </c>
      <c r="I128" s="106">
        <v>100</v>
      </c>
      <c r="J128" s="106"/>
      <c r="K128" s="106"/>
      <c r="L128" s="106"/>
      <c r="M128" s="106"/>
      <c r="N128" s="106"/>
      <c r="O128" s="106"/>
      <c r="P128" s="106"/>
      <c r="Q128" s="106"/>
      <c r="R128" s="106"/>
      <c r="S128" s="106"/>
      <c r="T128" s="106"/>
      <c r="U128" s="106"/>
      <c r="V128" s="127"/>
      <c r="W128" s="106"/>
      <c r="X128" s="127" t="s">
        <v>9321</v>
      </c>
    </row>
    <row r="129" spans="1:24" x14ac:dyDescent="0.25">
      <c r="A129" s="127" t="s">
        <v>9286</v>
      </c>
      <c r="B129" s="129">
        <v>3</v>
      </c>
      <c r="C129" s="127" t="s">
        <v>9232</v>
      </c>
      <c r="D129" s="21"/>
      <c r="E129" s="127" t="s">
        <v>734</v>
      </c>
      <c r="F129" s="127"/>
      <c r="G129" s="106"/>
      <c r="H129" s="106">
        <v>100</v>
      </c>
      <c r="I129" s="106">
        <v>100</v>
      </c>
      <c r="J129" s="106"/>
      <c r="K129" s="106"/>
      <c r="L129" s="106"/>
      <c r="M129" s="106"/>
      <c r="N129" s="106"/>
      <c r="O129" s="106"/>
      <c r="P129" s="106"/>
      <c r="Q129" s="106"/>
      <c r="R129" s="106"/>
      <c r="S129" s="106"/>
      <c r="T129" s="106"/>
      <c r="U129" s="106"/>
      <c r="V129" s="127"/>
      <c r="W129" s="106"/>
      <c r="X129" s="127"/>
    </row>
    <row r="130" spans="1:24" x14ac:dyDescent="0.25">
      <c r="A130" s="127" t="s">
        <v>9286</v>
      </c>
      <c r="B130" s="129">
        <v>3</v>
      </c>
      <c r="C130" s="127" t="s">
        <v>9232</v>
      </c>
      <c r="D130" s="21"/>
      <c r="E130" s="127"/>
      <c r="F130" s="127"/>
      <c r="G130" s="106"/>
      <c r="H130" s="106">
        <v>100</v>
      </c>
      <c r="I130" s="106" cm="1">
        <f t="array" aca="1" ref="I130" ca="1">I130:K130</f>
        <v>0</v>
      </c>
      <c r="J130" s="106"/>
      <c r="K130" s="106"/>
      <c r="L130" s="106"/>
      <c r="M130" s="106">
        <v>100</v>
      </c>
      <c r="N130" s="106"/>
      <c r="O130" s="106"/>
      <c r="P130" s="106"/>
      <c r="Q130" s="106"/>
      <c r="R130" s="106"/>
      <c r="S130" s="106"/>
      <c r="T130" s="106"/>
      <c r="U130" s="106"/>
      <c r="V130" s="127"/>
      <c r="W130" s="106"/>
      <c r="X130" s="127" t="s">
        <v>8685</v>
      </c>
    </row>
    <row r="131" spans="1:24" x14ac:dyDescent="0.25">
      <c r="A131" s="127" t="s">
        <v>9286</v>
      </c>
      <c r="B131" s="129">
        <v>3</v>
      </c>
      <c r="C131" s="127" t="s">
        <v>9232</v>
      </c>
      <c r="D131" s="21"/>
      <c r="E131" s="127"/>
      <c r="F131" s="127"/>
      <c r="G131" s="106"/>
      <c r="H131" s="106">
        <v>100</v>
      </c>
      <c r="I131" s="106">
        <v>100</v>
      </c>
      <c r="J131" s="106"/>
      <c r="K131" s="106"/>
      <c r="L131" s="106"/>
      <c r="M131" s="106"/>
      <c r="N131" s="106"/>
      <c r="O131" s="106"/>
      <c r="P131" s="106"/>
      <c r="Q131" s="106"/>
      <c r="R131" s="106"/>
      <c r="S131" s="106"/>
      <c r="T131" s="106"/>
      <c r="U131" s="106"/>
      <c r="V131" s="127"/>
      <c r="W131" s="106"/>
      <c r="X131" s="127" t="s">
        <v>9322</v>
      </c>
    </row>
    <row r="132" spans="1:24" x14ac:dyDescent="0.25">
      <c r="A132" s="127" t="s">
        <v>9286</v>
      </c>
      <c r="B132" s="129">
        <v>4</v>
      </c>
      <c r="C132" s="127" t="s">
        <v>9233</v>
      </c>
      <c r="D132" s="21"/>
      <c r="E132" s="127" t="s">
        <v>734</v>
      </c>
      <c r="F132" s="127"/>
      <c r="G132" s="106"/>
      <c r="H132" s="106">
        <v>100</v>
      </c>
      <c r="I132" s="106">
        <v>150</v>
      </c>
      <c r="J132" s="106"/>
      <c r="K132" s="106"/>
      <c r="L132" s="106"/>
      <c r="M132" s="106"/>
      <c r="N132" s="106"/>
      <c r="O132" s="106"/>
      <c r="P132" s="106"/>
      <c r="Q132" s="106"/>
      <c r="R132" s="106"/>
      <c r="S132" s="106"/>
      <c r="T132" s="106"/>
      <c r="U132" s="106"/>
      <c r="V132" s="127"/>
      <c r="W132" s="106"/>
      <c r="X132" s="127"/>
    </row>
    <row r="133" spans="1:24" x14ac:dyDescent="0.25">
      <c r="A133" s="127" t="s">
        <v>9286</v>
      </c>
      <c r="B133" s="129">
        <v>4</v>
      </c>
      <c r="C133" s="127" t="s">
        <v>9233</v>
      </c>
      <c r="D133" s="21"/>
      <c r="E133" s="127"/>
      <c r="F133" s="127"/>
      <c r="G133" s="106"/>
      <c r="H133" s="106">
        <v>100</v>
      </c>
      <c r="I133" s="106" cm="1">
        <f t="array" aca="1" ref="I133" ca="1">I133:K133</f>
        <v>0</v>
      </c>
      <c r="J133" s="106"/>
      <c r="K133" s="106"/>
      <c r="L133" s="106"/>
      <c r="M133" s="106">
        <v>100</v>
      </c>
      <c r="N133" s="106"/>
      <c r="O133" s="106"/>
      <c r="P133" s="106"/>
      <c r="Q133" s="106"/>
      <c r="R133" s="106"/>
      <c r="S133" s="106"/>
      <c r="T133" s="106"/>
      <c r="U133" s="106"/>
      <c r="V133" s="127"/>
      <c r="W133" s="106"/>
      <c r="X133" s="127" t="s">
        <v>8685</v>
      </c>
    </row>
    <row r="134" spans="1:24" x14ac:dyDescent="0.25">
      <c r="A134" s="127" t="s">
        <v>9286</v>
      </c>
      <c r="B134" s="129">
        <v>4</v>
      </c>
      <c r="C134" s="127" t="s">
        <v>9233</v>
      </c>
      <c r="D134" s="21"/>
      <c r="E134" s="127"/>
      <c r="F134" s="127"/>
      <c r="G134" s="106"/>
      <c r="H134" s="106">
        <v>100</v>
      </c>
      <c r="I134" s="106">
        <v>100</v>
      </c>
      <c r="J134" s="106"/>
      <c r="K134" s="106"/>
      <c r="L134" s="106"/>
      <c r="M134" s="106"/>
      <c r="N134" s="106"/>
      <c r="O134" s="106"/>
      <c r="P134" s="106"/>
      <c r="Q134" s="106"/>
      <c r="R134" s="106"/>
      <c r="S134" s="106"/>
      <c r="T134" s="106"/>
      <c r="U134" s="106"/>
      <c r="V134" s="127"/>
      <c r="W134" s="106"/>
      <c r="X134" s="127" t="s">
        <v>9321</v>
      </c>
    </row>
    <row r="135" spans="1:24" x14ac:dyDescent="0.25">
      <c r="A135" s="127" t="s">
        <v>9287</v>
      </c>
      <c r="B135" s="129">
        <v>1</v>
      </c>
      <c r="C135" s="127" t="s">
        <v>9230</v>
      </c>
      <c r="D135" s="21"/>
      <c r="E135" s="127"/>
      <c r="F135" s="127"/>
      <c r="G135" s="106"/>
      <c r="H135" s="106">
        <v>100</v>
      </c>
      <c r="I135" s="106">
        <v>100</v>
      </c>
      <c r="J135" s="106"/>
      <c r="K135" s="106"/>
      <c r="L135" s="106"/>
      <c r="M135" s="106"/>
      <c r="N135" s="106"/>
      <c r="O135" s="106"/>
      <c r="P135" s="106"/>
      <c r="Q135" s="106"/>
      <c r="R135" s="106"/>
      <c r="S135" s="106"/>
      <c r="T135" s="106"/>
      <c r="U135" s="106"/>
      <c r="V135" s="127"/>
      <c r="W135" s="106"/>
      <c r="X135" s="127" t="s">
        <v>8685</v>
      </c>
    </row>
    <row r="136" spans="1:24" x14ac:dyDescent="0.25">
      <c r="A136" s="127" t="s">
        <v>9287</v>
      </c>
      <c r="B136" s="129">
        <v>1</v>
      </c>
      <c r="C136" s="127" t="s">
        <v>9230</v>
      </c>
      <c r="D136" s="21"/>
      <c r="E136" s="127"/>
      <c r="F136" s="127"/>
      <c r="G136" s="106"/>
      <c r="H136" s="106">
        <v>100</v>
      </c>
      <c r="I136" s="106" cm="1">
        <f t="array" aca="1" ref="I136" ca="1">I136:K136</f>
        <v>0</v>
      </c>
      <c r="J136" s="106"/>
      <c r="K136" s="106"/>
      <c r="L136" s="106"/>
      <c r="M136" s="106">
        <v>100</v>
      </c>
      <c r="N136" s="106"/>
      <c r="O136" s="106"/>
      <c r="P136" s="106"/>
      <c r="Q136" s="106"/>
      <c r="R136" s="106"/>
      <c r="S136" s="106"/>
      <c r="T136" s="106"/>
      <c r="U136" s="106"/>
      <c r="V136" s="127"/>
      <c r="W136" s="106"/>
      <c r="X136" s="127" t="s">
        <v>9323</v>
      </c>
    </row>
    <row r="137" spans="1:24" x14ac:dyDescent="0.25">
      <c r="A137" s="127" t="s">
        <v>9287</v>
      </c>
      <c r="B137" s="129">
        <v>2</v>
      </c>
      <c r="C137" s="127" t="s">
        <v>9231</v>
      </c>
      <c r="D137" s="21"/>
      <c r="E137" s="127" t="s">
        <v>734</v>
      </c>
      <c r="F137" s="127"/>
      <c r="G137" s="106"/>
      <c r="H137" s="106">
        <v>50</v>
      </c>
      <c r="I137" s="106">
        <v>50</v>
      </c>
      <c r="J137" s="106"/>
      <c r="K137" s="106"/>
      <c r="L137" s="106"/>
      <c r="M137" s="106"/>
      <c r="N137" s="106"/>
      <c r="O137" s="106"/>
      <c r="P137" s="106"/>
      <c r="Q137" s="106"/>
      <c r="R137" s="106"/>
      <c r="S137" s="106"/>
      <c r="T137" s="106"/>
      <c r="U137" s="106"/>
      <c r="V137" s="127"/>
      <c r="W137" s="106"/>
      <c r="X137" s="127"/>
    </row>
    <row r="138" spans="1:24" x14ac:dyDescent="0.25">
      <c r="A138" s="127" t="s">
        <v>9287</v>
      </c>
      <c r="B138" s="129">
        <v>2</v>
      </c>
      <c r="C138" s="127" t="s">
        <v>9231</v>
      </c>
      <c r="D138" s="21"/>
      <c r="E138" s="127"/>
      <c r="F138" s="127"/>
      <c r="G138" s="106"/>
      <c r="H138" s="106">
        <v>100</v>
      </c>
      <c r="I138" s="106" cm="1">
        <f t="array" aca="1" ref="I138" ca="1">I138:K138</f>
        <v>0</v>
      </c>
      <c r="J138" s="106"/>
      <c r="K138" s="106"/>
      <c r="L138" s="106"/>
      <c r="M138" s="106">
        <v>100</v>
      </c>
      <c r="N138" s="106"/>
      <c r="O138" s="106"/>
      <c r="P138" s="106"/>
      <c r="Q138" s="106"/>
      <c r="R138" s="106"/>
      <c r="S138" s="106"/>
      <c r="T138" s="106"/>
      <c r="U138" s="106"/>
      <c r="V138" s="127"/>
      <c r="W138" s="106"/>
      <c r="X138" s="127" t="s">
        <v>8685</v>
      </c>
    </row>
    <row r="139" spans="1:24" x14ac:dyDescent="0.25">
      <c r="A139" s="127" t="s">
        <v>9287</v>
      </c>
      <c r="B139" s="129">
        <v>2</v>
      </c>
      <c r="C139" s="127" t="s">
        <v>9231</v>
      </c>
      <c r="D139" s="21"/>
      <c r="E139" s="127"/>
      <c r="F139" s="127"/>
      <c r="G139" s="106"/>
      <c r="H139" s="106">
        <v>100</v>
      </c>
      <c r="I139" s="106">
        <v>100</v>
      </c>
      <c r="J139" s="106"/>
      <c r="K139" s="106"/>
      <c r="L139" s="106"/>
      <c r="M139" s="106"/>
      <c r="N139" s="106"/>
      <c r="O139" s="106"/>
      <c r="P139" s="106"/>
      <c r="Q139" s="106"/>
      <c r="R139" s="106"/>
      <c r="S139" s="106"/>
      <c r="T139" s="106"/>
      <c r="U139" s="106"/>
      <c r="V139" s="127"/>
      <c r="W139" s="106"/>
      <c r="X139" s="127" t="s">
        <v>9321</v>
      </c>
    </row>
    <row r="140" spans="1:24" x14ac:dyDescent="0.25">
      <c r="A140" s="127" t="s">
        <v>9287</v>
      </c>
      <c r="B140" s="129">
        <v>3</v>
      </c>
      <c r="C140" s="127" t="s">
        <v>9232</v>
      </c>
      <c r="D140" s="21"/>
      <c r="E140" s="127" t="s">
        <v>734</v>
      </c>
      <c r="F140" s="127"/>
      <c r="G140" s="106"/>
      <c r="H140" s="106">
        <v>100</v>
      </c>
      <c r="I140" s="106">
        <v>100</v>
      </c>
      <c r="J140" s="106"/>
      <c r="K140" s="106"/>
      <c r="L140" s="106"/>
      <c r="M140" s="106"/>
      <c r="N140" s="106"/>
      <c r="O140" s="106"/>
      <c r="P140" s="106"/>
      <c r="Q140" s="106"/>
      <c r="R140" s="106"/>
      <c r="S140" s="106"/>
      <c r="T140" s="106"/>
      <c r="U140" s="106"/>
      <c r="V140" s="127"/>
      <c r="W140" s="106"/>
      <c r="X140" s="127"/>
    </row>
    <row r="141" spans="1:24" x14ac:dyDescent="0.25">
      <c r="A141" s="127" t="s">
        <v>9287</v>
      </c>
      <c r="B141" s="129">
        <v>3</v>
      </c>
      <c r="C141" s="127" t="s">
        <v>9232</v>
      </c>
      <c r="D141" s="21"/>
      <c r="E141" s="127"/>
      <c r="F141" s="127"/>
      <c r="G141" s="106"/>
      <c r="H141" s="106">
        <v>100</v>
      </c>
      <c r="I141" s="106" cm="1">
        <f t="array" aca="1" ref="I141" ca="1">I141:K141</f>
        <v>0</v>
      </c>
      <c r="J141" s="106"/>
      <c r="K141" s="106"/>
      <c r="L141" s="106"/>
      <c r="M141" s="106">
        <v>100</v>
      </c>
      <c r="N141" s="106"/>
      <c r="O141" s="106"/>
      <c r="P141" s="106"/>
      <c r="Q141" s="106"/>
      <c r="R141" s="106"/>
      <c r="S141" s="106"/>
      <c r="T141" s="106"/>
      <c r="U141" s="106"/>
      <c r="V141" s="127"/>
      <c r="W141" s="106"/>
      <c r="X141" s="127" t="s">
        <v>8685</v>
      </c>
    </row>
    <row r="142" spans="1:24" x14ac:dyDescent="0.25">
      <c r="A142" s="127" t="s">
        <v>9287</v>
      </c>
      <c r="B142" s="129">
        <v>3</v>
      </c>
      <c r="C142" s="127" t="s">
        <v>9232</v>
      </c>
      <c r="D142" s="21"/>
      <c r="E142" s="127"/>
      <c r="F142" s="127"/>
      <c r="G142" s="106"/>
      <c r="H142" s="106">
        <v>100</v>
      </c>
      <c r="I142" s="106">
        <v>100</v>
      </c>
      <c r="J142" s="106"/>
      <c r="K142" s="106"/>
      <c r="L142" s="106"/>
      <c r="M142" s="106"/>
      <c r="N142" s="106"/>
      <c r="O142" s="106"/>
      <c r="P142" s="106"/>
      <c r="Q142" s="106"/>
      <c r="R142" s="106"/>
      <c r="S142" s="106"/>
      <c r="T142" s="106"/>
      <c r="U142" s="106"/>
      <c r="V142" s="127"/>
      <c r="W142" s="106"/>
      <c r="X142" s="127" t="s">
        <v>9322</v>
      </c>
    </row>
    <row r="143" spans="1:24" x14ac:dyDescent="0.25">
      <c r="A143" s="127" t="s">
        <v>9287</v>
      </c>
      <c r="B143" s="129">
        <v>4</v>
      </c>
      <c r="C143" s="127" t="s">
        <v>9233</v>
      </c>
      <c r="D143" s="21"/>
      <c r="E143" s="127" t="s">
        <v>734</v>
      </c>
      <c r="F143" s="127"/>
      <c r="G143" s="106"/>
      <c r="H143" s="106">
        <v>100</v>
      </c>
      <c r="I143" s="106">
        <v>150</v>
      </c>
      <c r="J143" s="106"/>
      <c r="K143" s="106"/>
      <c r="L143" s="106"/>
      <c r="M143" s="106"/>
      <c r="N143" s="106"/>
      <c r="O143" s="106"/>
      <c r="P143" s="106"/>
      <c r="Q143" s="106"/>
      <c r="R143" s="106"/>
      <c r="S143" s="106"/>
      <c r="T143" s="106"/>
      <c r="U143" s="106"/>
      <c r="V143" s="127"/>
      <c r="W143" s="106"/>
      <c r="X143" s="127"/>
    </row>
    <row r="144" spans="1:24" x14ac:dyDescent="0.25">
      <c r="A144" s="127" t="s">
        <v>9287</v>
      </c>
      <c r="B144" s="129">
        <v>4</v>
      </c>
      <c r="C144" s="127" t="s">
        <v>9233</v>
      </c>
      <c r="D144" s="21"/>
      <c r="E144" s="127"/>
      <c r="F144" s="127"/>
      <c r="G144" s="106"/>
      <c r="H144" s="106">
        <v>100</v>
      </c>
      <c r="I144" s="106" cm="1">
        <f t="array" aca="1" ref="I144" ca="1">I144:K144</f>
        <v>0</v>
      </c>
      <c r="J144" s="106"/>
      <c r="K144" s="106"/>
      <c r="L144" s="106"/>
      <c r="M144" s="106">
        <v>100</v>
      </c>
      <c r="N144" s="106"/>
      <c r="O144" s="106"/>
      <c r="P144" s="106"/>
      <c r="Q144" s="106"/>
      <c r="R144" s="106"/>
      <c r="S144" s="106"/>
      <c r="T144" s="106"/>
      <c r="U144" s="106"/>
      <c r="V144" s="127"/>
      <c r="W144" s="106"/>
      <c r="X144" s="127" t="s">
        <v>8685</v>
      </c>
    </row>
    <row r="145" spans="1:24" x14ac:dyDescent="0.25">
      <c r="A145" s="127" t="s">
        <v>9287</v>
      </c>
      <c r="B145" s="129">
        <v>4</v>
      </c>
      <c r="C145" s="127" t="s">
        <v>9233</v>
      </c>
      <c r="D145" s="21"/>
      <c r="E145" s="127"/>
      <c r="F145" s="127"/>
      <c r="G145" s="106"/>
      <c r="H145" s="106">
        <v>100</v>
      </c>
      <c r="I145" s="106">
        <v>100</v>
      </c>
      <c r="J145" s="106"/>
      <c r="K145" s="106"/>
      <c r="L145" s="106"/>
      <c r="M145" s="106"/>
      <c r="N145" s="106"/>
      <c r="O145" s="106"/>
      <c r="P145" s="106"/>
      <c r="Q145" s="106"/>
      <c r="R145" s="106"/>
      <c r="S145" s="106"/>
      <c r="T145" s="106"/>
      <c r="U145" s="106"/>
      <c r="V145" s="127"/>
      <c r="W145" s="106"/>
      <c r="X145" s="127" t="s">
        <v>9321</v>
      </c>
    </row>
    <row r="146" spans="1:24" x14ac:dyDescent="0.25">
      <c r="A146" s="127" t="s">
        <v>9288</v>
      </c>
      <c r="B146" s="129">
        <v>1</v>
      </c>
      <c r="C146" s="127" t="s">
        <v>9230</v>
      </c>
      <c r="D146" s="21"/>
      <c r="E146" s="127"/>
      <c r="F146" s="127"/>
      <c r="G146" s="106"/>
      <c r="H146" s="106">
        <v>100</v>
      </c>
      <c r="I146" s="106">
        <v>100</v>
      </c>
      <c r="J146" s="106"/>
      <c r="K146" s="106"/>
      <c r="L146" s="106"/>
      <c r="M146" s="106"/>
      <c r="N146" s="106"/>
      <c r="O146" s="106"/>
      <c r="P146" s="106"/>
      <c r="Q146" s="106"/>
      <c r="R146" s="106"/>
      <c r="S146" s="106"/>
      <c r="T146" s="106"/>
      <c r="U146" s="106"/>
      <c r="V146" s="127"/>
      <c r="W146" s="106"/>
      <c r="X146" s="127" t="s">
        <v>8685</v>
      </c>
    </row>
    <row r="147" spans="1:24" x14ac:dyDescent="0.25">
      <c r="A147" s="127" t="s">
        <v>9288</v>
      </c>
      <c r="B147" s="129">
        <v>1</v>
      </c>
      <c r="C147" s="127" t="s">
        <v>9230</v>
      </c>
      <c r="D147" s="21"/>
      <c r="E147" s="127"/>
      <c r="F147" s="127"/>
      <c r="G147" s="106"/>
      <c r="H147" s="106">
        <v>100</v>
      </c>
      <c r="I147" s="106" cm="1">
        <f t="array" aca="1" ref="I147" ca="1">I147:K147</f>
        <v>0</v>
      </c>
      <c r="J147" s="106"/>
      <c r="K147" s="106"/>
      <c r="L147" s="106"/>
      <c r="M147" s="106">
        <v>100</v>
      </c>
      <c r="N147" s="106"/>
      <c r="O147" s="106"/>
      <c r="P147" s="106"/>
      <c r="Q147" s="106"/>
      <c r="R147" s="106"/>
      <c r="S147" s="106"/>
      <c r="T147" s="106"/>
      <c r="U147" s="106"/>
      <c r="V147" s="127"/>
      <c r="W147" s="106"/>
      <c r="X147" s="127" t="s">
        <v>9323</v>
      </c>
    </row>
    <row r="148" spans="1:24" x14ac:dyDescent="0.25">
      <c r="A148" s="127" t="s">
        <v>9288</v>
      </c>
      <c r="B148" s="129">
        <v>2</v>
      </c>
      <c r="C148" s="127" t="s">
        <v>9231</v>
      </c>
      <c r="D148" s="21"/>
      <c r="E148" s="127" t="s">
        <v>734</v>
      </c>
      <c r="F148" s="127"/>
      <c r="G148" s="106"/>
      <c r="H148" s="106">
        <v>50</v>
      </c>
      <c r="I148" s="106">
        <v>50</v>
      </c>
      <c r="J148" s="106"/>
      <c r="K148" s="106"/>
      <c r="L148" s="106"/>
      <c r="M148" s="106"/>
      <c r="N148" s="106"/>
      <c r="O148" s="106"/>
      <c r="P148" s="106"/>
      <c r="Q148" s="106"/>
      <c r="R148" s="106"/>
      <c r="S148" s="106"/>
      <c r="T148" s="106"/>
      <c r="U148" s="106"/>
      <c r="V148" s="127"/>
      <c r="W148" s="106"/>
      <c r="X148" s="127"/>
    </row>
    <row r="149" spans="1:24" x14ac:dyDescent="0.25">
      <c r="A149" s="127" t="s">
        <v>9288</v>
      </c>
      <c r="B149" s="129">
        <v>2</v>
      </c>
      <c r="C149" s="127" t="s">
        <v>9231</v>
      </c>
      <c r="D149" s="21"/>
      <c r="E149" s="127"/>
      <c r="F149" s="127"/>
      <c r="G149" s="106"/>
      <c r="H149" s="106">
        <v>100</v>
      </c>
      <c r="I149" s="106" cm="1">
        <f t="array" aca="1" ref="I149" ca="1">I149:K149</f>
        <v>0</v>
      </c>
      <c r="J149" s="106"/>
      <c r="K149" s="106"/>
      <c r="L149" s="106"/>
      <c r="M149" s="106">
        <v>100</v>
      </c>
      <c r="N149" s="106"/>
      <c r="O149" s="106"/>
      <c r="P149" s="106"/>
      <c r="Q149" s="106"/>
      <c r="R149" s="106"/>
      <c r="S149" s="106"/>
      <c r="T149" s="106"/>
      <c r="U149" s="106"/>
      <c r="V149" s="127"/>
      <c r="W149" s="106"/>
      <c r="X149" s="127" t="s">
        <v>8685</v>
      </c>
    </row>
    <row r="150" spans="1:24" x14ac:dyDescent="0.25">
      <c r="A150" s="127" t="s">
        <v>9288</v>
      </c>
      <c r="B150" s="129">
        <v>2</v>
      </c>
      <c r="C150" s="127" t="s">
        <v>9231</v>
      </c>
      <c r="D150" s="21"/>
      <c r="E150" s="127"/>
      <c r="F150" s="127"/>
      <c r="G150" s="106"/>
      <c r="H150" s="106">
        <v>100</v>
      </c>
      <c r="I150" s="106">
        <v>100</v>
      </c>
      <c r="J150" s="106"/>
      <c r="K150" s="106"/>
      <c r="L150" s="106"/>
      <c r="M150" s="106"/>
      <c r="N150" s="106"/>
      <c r="O150" s="106"/>
      <c r="P150" s="106"/>
      <c r="Q150" s="106"/>
      <c r="R150" s="106"/>
      <c r="S150" s="106"/>
      <c r="T150" s="106"/>
      <c r="U150" s="106"/>
      <c r="V150" s="127"/>
      <c r="W150" s="106"/>
      <c r="X150" s="127" t="s">
        <v>9321</v>
      </c>
    </row>
    <row r="151" spans="1:24" x14ac:dyDescent="0.25">
      <c r="A151" s="127" t="s">
        <v>9288</v>
      </c>
      <c r="B151" s="129">
        <v>3</v>
      </c>
      <c r="C151" s="127" t="s">
        <v>9232</v>
      </c>
      <c r="D151" s="21"/>
      <c r="E151" s="127" t="s">
        <v>734</v>
      </c>
      <c r="F151" s="127"/>
      <c r="G151" s="106"/>
      <c r="H151" s="106">
        <v>100</v>
      </c>
      <c r="I151" s="106">
        <v>100</v>
      </c>
      <c r="J151" s="106"/>
      <c r="K151" s="106"/>
      <c r="L151" s="106"/>
      <c r="M151" s="106"/>
      <c r="N151" s="106"/>
      <c r="O151" s="106"/>
      <c r="P151" s="106"/>
      <c r="Q151" s="106"/>
      <c r="R151" s="106"/>
      <c r="S151" s="106"/>
      <c r="T151" s="106"/>
      <c r="U151" s="106"/>
      <c r="V151" s="127"/>
      <c r="W151" s="106"/>
      <c r="X151" s="127"/>
    </row>
    <row r="152" spans="1:24" x14ac:dyDescent="0.25">
      <c r="A152" s="127" t="s">
        <v>9288</v>
      </c>
      <c r="B152" s="129">
        <v>3</v>
      </c>
      <c r="C152" s="127" t="s">
        <v>9232</v>
      </c>
      <c r="D152" s="21"/>
      <c r="E152" s="127"/>
      <c r="F152" s="127"/>
      <c r="G152" s="106"/>
      <c r="H152" s="106">
        <v>100</v>
      </c>
      <c r="I152" s="106" cm="1">
        <f t="array" aca="1" ref="I152" ca="1">I152:K152</f>
        <v>0</v>
      </c>
      <c r="J152" s="106"/>
      <c r="K152" s="106"/>
      <c r="L152" s="106"/>
      <c r="M152" s="106">
        <v>100</v>
      </c>
      <c r="N152" s="106"/>
      <c r="O152" s="106"/>
      <c r="P152" s="106"/>
      <c r="Q152" s="106"/>
      <c r="R152" s="106"/>
      <c r="S152" s="106"/>
      <c r="T152" s="106"/>
      <c r="U152" s="106"/>
      <c r="V152" s="127"/>
      <c r="W152" s="106"/>
      <c r="X152" s="127" t="s">
        <v>8685</v>
      </c>
    </row>
    <row r="153" spans="1:24" x14ac:dyDescent="0.25">
      <c r="A153" s="127" t="s">
        <v>9288</v>
      </c>
      <c r="B153" s="129">
        <v>3</v>
      </c>
      <c r="C153" s="127" t="s">
        <v>9232</v>
      </c>
      <c r="D153" s="21"/>
      <c r="E153" s="127"/>
      <c r="F153" s="127"/>
      <c r="G153" s="106"/>
      <c r="H153" s="106">
        <v>100</v>
      </c>
      <c r="I153" s="106">
        <v>100</v>
      </c>
      <c r="J153" s="106"/>
      <c r="K153" s="106"/>
      <c r="L153" s="106"/>
      <c r="M153" s="106"/>
      <c r="N153" s="106"/>
      <c r="O153" s="106"/>
      <c r="P153" s="106"/>
      <c r="Q153" s="106"/>
      <c r="R153" s="106"/>
      <c r="S153" s="106"/>
      <c r="T153" s="106"/>
      <c r="U153" s="106"/>
      <c r="V153" s="127"/>
      <c r="W153" s="106"/>
      <c r="X153" s="127" t="s">
        <v>9322</v>
      </c>
    </row>
    <row r="154" spans="1:24" x14ac:dyDescent="0.25">
      <c r="A154" s="127" t="s">
        <v>9288</v>
      </c>
      <c r="B154" s="129">
        <v>4</v>
      </c>
      <c r="C154" s="127" t="s">
        <v>9233</v>
      </c>
      <c r="D154" s="21"/>
      <c r="E154" s="127" t="s">
        <v>734</v>
      </c>
      <c r="F154" s="127"/>
      <c r="G154" s="106"/>
      <c r="H154" s="106">
        <v>100</v>
      </c>
      <c r="I154" s="106">
        <v>150</v>
      </c>
      <c r="J154" s="106"/>
      <c r="K154" s="106"/>
      <c r="L154" s="106"/>
      <c r="M154" s="106"/>
      <c r="N154" s="106"/>
      <c r="O154" s="106"/>
      <c r="P154" s="106"/>
      <c r="Q154" s="106"/>
      <c r="R154" s="106"/>
      <c r="S154" s="106"/>
      <c r="T154" s="106"/>
      <c r="U154" s="106"/>
      <c r="V154" s="127"/>
      <c r="W154" s="106"/>
      <c r="X154" s="127"/>
    </row>
    <row r="155" spans="1:24" x14ac:dyDescent="0.25">
      <c r="A155" s="127" t="s">
        <v>9288</v>
      </c>
      <c r="B155" s="129">
        <v>4</v>
      </c>
      <c r="C155" s="127" t="s">
        <v>9233</v>
      </c>
      <c r="D155" s="21"/>
      <c r="E155" s="127"/>
      <c r="F155" s="127"/>
      <c r="G155" s="106"/>
      <c r="H155" s="106">
        <v>100</v>
      </c>
      <c r="I155" s="106" cm="1">
        <f t="array" aca="1" ref="I155" ca="1">I155:K155</f>
        <v>0</v>
      </c>
      <c r="J155" s="106"/>
      <c r="K155" s="106"/>
      <c r="L155" s="106"/>
      <c r="M155" s="106">
        <v>100</v>
      </c>
      <c r="N155" s="106"/>
      <c r="O155" s="106"/>
      <c r="P155" s="106"/>
      <c r="Q155" s="106"/>
      <c r="R155" s="106"/>
      <c r="S155" s="106"/>
      <c r="T155" s="106"/>
      <c r="U155" s="106"/>
      <c r="V155" s="127"/>
      <c r="W155" s="106"/>
      <c r="X155" s="127" t="s">
        <v>8685</v>
      </c>
    </row>
    <row r="156" spans="1:24" x14ac:dyDescent="0.25">
      <c r="A156" s="127" t="s">
        <v>9288</v>
      </c>
      <c r="B156" s="129">
        <v>4</v>
      </c>
      <c r="C156" s="127" t="s">
        <v>9233</v>
      </c>
      <c r="D156" s="21"/>
      <c r="E156" s="127"/>
      <c r="F156" s="127"/>
      <c r="G156" s="106"/>
      <c r="H156" s="106">
        <v>100</v>
      </c>
      <c r="I156" s="106">
        <v>100</v>
      </c>
      <c r="J156" s="106"/>
      <c r="K156" s="106"/>
      <c r="L156" s="106"/>
      <c r="M156" s="106"/>
      <c r="N156" s="106"/>
      <c r="O156" s="106"/>
      <c r="P156" s="106"/>
      <c r="Q156" s="106"/>
      <c r="R156" s="106"/>
      <c r="S156" s="106"/>
      <c r="T156" s="106"/>
      <c r="U156" s="106"/>
      <c r="V156" s="127"/>
      <c r="W156" s="106"/>
      <c r="X156" s="127" t="s">
        <v>9321</v>
      </c>
    </row>
    <row r="157" spans="1:24" x14ac:dyDescent="0.25">
      <c r="A157" s="127" t="s">
        <v>9289</v>
      </c>
      <c r="B157" s="129">
        <v>1</v>
      </c>
      <c r="C157" s="127" t="s">
        <v>9230</v>
      </c>
      <c r="D157" s="21"/>
      <c r="E157" s="127"/>
      <c r="F157" s="127"/>
      <c r="G157" s="106"/>
      <c r="H157" s="106">
        <v>100</v>
      </c>
      <c r="I157" s="106">
        <v>100</v>
      </c>
      <c r="J157" s="106"/>
      <c r="K157" s="106"/>
      <c r="L157" s="106"/>
      <c r="M157" s="106"/>
      <c r="N157" s="106"/>
      <c r="O157" s="106"/>
      <c r="P157" s="106"/>
      <c r="Q157" s="106"/>
      <c r="R157" s="106"/>
      <c r="S157" s="106"/>
      <c r="T157" s="106"/>
      <c r="U157" s="106"/>
      <c r="V157" s="127"/>
      <c r="W157" s="106"/>
      <c r="X157" s="127" t="s">
        <v>8685</v>
      </c>
    </row>
    <row r="158" spans="1:24" x14ac:dyDescent="0.25">
      <c r="A158" s="127" t="s">
        <v>9289</v>
      </c>
      <c r="B158" s="129">
        <v>1</v>
      </c>
      <c r="C158" s="127" t="s">
        <v>9230</v>
      </c>
      <c r="D158" s="21"/>
      <c r="E158" s="127"/>
      <c r="F158" s="127"/>
      <c r="G158" s="106"/>
      <c r="H158" s="106">
        <v>100</v>
      </c>
      <c r="I158" s="106" cm="1">
        <f t="array" aca="1" ref="I158" ca="1">I158:K158</f>
        <v>0</v>
      </c>
      <c r="J158" s="106"/>
      <c r="K158" s="106"/>
      <c r="L158" s="106"/>
      <c r="M158" s="106">
        <v>100</v>
      </c>
      <c r="N158" s="106"/>
      <c r="O158" s="106"/>
      <c r="P158" s="106"/>
      <c r="Q158" s="106"/>
      <c r="R158" s="106"/>
      <c r="S158" s="106"/>
      <c r="T158" s="106"/>
      <c r="U158" s="106"/>
      <c r="V158" s="127"/>
      <c r="W158" s="106"/>
      <c r="X158" s="127" t="s">
        <v>9323</v>
      </c>
    </row>
    <row r="159" spans="1:24" x14ac:dyDescent="0.25">
      <c r="A159" s="127" t="s">
        <v>9289</v>
      </c>
      <c r="B159" s="129">
        <v>2</v>
      </c>
      <c r="C159" s="127" t="s">
        <v>9231</v>
      </c>
      <c r="D159" s="21"/>
      <c r="E159" s="127" t="s">
        <v>734</v>
      </c>
      <c r="F159" s="127"/>
      <c r="G159" s="106"/>
      <c r="H159" s="106">
        <v>50</v>
      </c>
      <c r="I159" s="106">
        <v>50</v>
      </c>
      <c r="J159" s="106"/>
      <c r="K159" s="106"/>
      <c r="L159" s="106"/>
      <c r="M159" s="106"/>
      <c r="N159" s="106"/>
      <c r="O159" s="106"/>
      <c r="P159" s="106"/>
      <c r="Q159" s="106"/>
      <c r="R159" s="106"/>
      <c r="S159" s="106"/>
      <c r="T159" s="106"/>
      <c r="U159" s="106"/>
      <c r="V159" s="127"/>
      <c r="W159" s="106"/>
      <c r="X159" s="127"/>
    </row>
    <row r="160" spans="1:24" x14ac:dyDescent="0.25">
      <c r="A160" s="127" t="s">
        <v>9289</v>
      </c>
      <c r="B160" s="129">
        <v>2</v>
      </c>
      <c r="C160" s="127" t="s">
        <v>9231</v>
      </c>
      <c r="D160" s="21"/>
      <c r="E160" s="127"/>
      <c r="F160" s="127"/>
      <c r="G160" s="106"/>
      <c r="H160" s="106">
        <v>100</v>
      </c>
      <c r="I160" s="106" cm="1">
        <f t="array" aca="1" ref="I160" ca="1">I160:K160</f>
        <v>0</v>
      </c>
      <c r="J160" s="106"/>
      <c r="K160" s="106"/>
      <c r="L160" s="106"/>
      <c r="M160" s="106">
        <v>100</v>
      </c>
      <c r="N160" s="106"/>
      <c r="O160" s="106"/>
      <c r="P160" s="106"/>
      <c r="Q160" s="106"/>
      <c r="R160" s="106"/>
      <c r="S160" s="106"/>
      <c r="T160" s="106"/>
      <c r="U160" s="106"/>
      <c r="V160" s="127"/>
      <c r="W160" s="106"/>
      <c r="X160" s="127" t="s">
        <v>8685</v>
      </c>
    </row>
    <row r="161" spans="1:24" x14ac:dyDescent="0.25">
      <c r="A161" s="127" t="s">
        <v>9289</v>
      </c>
      <c r="B161" s="129">
        <v>2</v>
      </c>
      <c r="C161" s="127" t="s">
        <v>9231</v>
      </c>
      <c r="D161" s="21"/>
      <c r="E161" s="127"/>
      <c r="F161" s="127"/>
      <c r="G161" s="106"/>
      <c r="H161" s="106">
        <v>100</v>
      </c>
      <c r="I161" s="106">
        <v>100</v>
      </c>
      <c r="J161" s="106"/>
      <c r="K161" s="106"/>
      <c r="L161" s="106"/>
      <c r="M161" s="106"/>
      <c r="N161" s="106"/>
      <c r="O161" s="106"/>
      <c r="P161" s="106"/>
      <c r="Q161" s="106"/>
      <c r="R161" s="106"/>
      <c r="S161" s="106"/>
      <c r="T161" s="106"/>
      <c r="U161" s="106"/>
      <c r="V161" s="127"/>
      <c r="W161" s="106"/>
      <c r="X161" s="127" t="s">
        <v>9321</v>
      </c>
    </row>
    <row r="162" spans="1:24" x14ac:dyDescent="0.25">
      <c r="A162" s="127" t="s">
        <v>9289</v>
      </c>
      <c r="B162" s="129">
        <v>3</v>
      </c>
      <c r="C162" s="127" t="s">
        <v>9232</v>
      </c>
      <c r="D162" s="21"/>
      <c r="E162" s="127" t="s">
        <v>734</v>
      </c>
      <c r="F162" s="127"/>
      <c r="G162" s="106"/>
      <c r="H162" s="106">
        <v>100</v>
      </c>
      <c r="I162" s="106">
        <v>100</v>
      </c>
      <c r="J162" s="106"/>
      <c r="K162" s="106"/>
      <c r="L162" s="106"/>
      <c r="M162" s="106"/>
      <c r="N162" s="106"/>
      <c r="O162" s="106"/>
      <c r="P162" s="106"/>
      <c r="Q162" s="106"/>
      <c r="R162" s="106"/>
      <c r="S162" s="106"/>
      <c r="T162" s="106"/>
      <c r="U162" s="106"/>
      <c r="V162" s="127"/>
      <c r="W162" s="106"/>
      <c r="X162" s="127"/>
    </row>
    <row r="163" spans="1:24" x14ac:dyDescent="0.25">
      <c r="A163" s="127" t="s">
        <v>9289</v>
      </c>
      <c r="B163" s="129">
        <v>3</v>
      </c>
      <c r="C163" s="127" t="s">
        <v>9232</v>
      </c>
      <c r="D163" s="21"/>
      <c r="E163" s="127"/>
      <c r="F163" s="127"/>
      <c r="G163" s="106"/>
      <c r="H163" s="106">
        <v>100</v>
      </c>
      <c r="I163" s="106" cm="1">
        <f t="array" aca="1" ref="I163" ca="1">I163:K163</f>
        <v>0</v>
      </c>
      <c r="J163" s="106"/>
      <c r="K163" s="106"/>
      <c r="L163" s="106"/>
      <c r="M163" s="106">
        <v>100</v>
      </c>
      <c r="N163" s="106"/>
      <c r="O163" s="106"/>
      <c r="P163" s="106"/>
      <c r="Q163" s="106"/>
      <c r="R163" s="106"/>
      <c r="S163" s="106"/>
      <c r="T163" s="106"/>
      <c r="U163" s="106"/>
      <c r="V163" s="127"/>
      <c r="W163" s="106"/>
      <c r="X163" s="127" t="s">
        <v>8685</v>
      </c>
    </row>
    <row r="164" spans="1:24" x14ac:dyDescent="0.25">
      <c r="A164" s="127" t="s">
        <v>9289</v>
      </c>
      <c r="B164" s="129">
        <v>3</v>
      </c>
      <c r="C164" s="127" t="s">
        <v>9232</v>
      </c>
      <c r="D164" s="21"/>
      <c r="E164" s="127"/>
      <c r="F164" s="127"/>
      <c r="G164" s="106"/>
      <c r="H164" s="106">
        <v>100</v>
      </c>
      <c r="I164" s="106">
        <v>100</v>
      </c>
      <c r="J164" s="106"/>
      <c r="K164" s="106"/>
      <c r="L164" s="106"/>
      <c r="M164" s="106"/>
      <c r="N164" s="106"/>
      <c r="O164" s="106"/>
      <c r="P164" s="106"/>
      <c r="Q164" s="106"/>
      <c r="R164" s="106"/>
      <c r="S164" s="106"/>
      <c r="T164" s="106"/>
      <c r="U164" s="106"/>
      <c r="V164" s="127"/>
      <c r="W164" s="106"/>
      <c r="X164" s="127" t="s">
        <v>9322</v>
      </c>
    </row>
    <row r="165" spans="1:24" x14ac:dyDescent="0.25">
      <c r="A165" s="127" t="s">
        <v>9289</v>
      </c>
      <c r="B165" s="129">
        <v>4</v>
      </c>
      <c r="C165" s="127" t="s">
        <v>9233</v>
      </c>
      <c r="D165" s="21"/>
      <c r="E165" s="127" t="s">
        <v>734</v>
      </c>
      <c r="F165" s="127"/>
      <c r="G165" s="106"/>
      <c r="H165" s="106">
        <v>100</v>
      </c>
      <c r="I165" s="106">
        <v>150</v>
      </c>
      <c r="J165" s="106"/>
      <c r="K165" s="106"/>
      <c r="L165" s="106"/>
      <c r="M165" s="106"/>
      <c r="N165" s="106"/>
      <c r="O165" s="106"/>
      <c r="P165" s="106"/>
      <c r="Q165" s="106"/>
      <c r="R165" s="106"/>
      <c r="S165" s="106"/>
      <c r="T165" s="106"/>
      <c r="U165" s="106"/>
      <c r="V165" s="127"/>
      <c r="W165" s="106"/>
      <c r="X165" s="127"/>
    </row>
    <row r="166" spans="1:24" x14ac:dyDescent="0.25">
      <c r="A166" s="127" t="s">
        <v>9289</v>
      </c>
      <c r="B166" s="129">
        <v>4</v>
      </c>
      <c r="C166" s="127" t="s">
        <v>9233</v>
      </c>
      <c r="D166" s="21"/>
      <c r="E166" s="127"/>
      <c r="F166" s="127"/>
      <c r="G166" s="106"/>
      <c r="H166" s="106">
        <v>100</v>
      </c>
      <c r="I166" s="106" cm="1">
        <f t="array" aca="1" ref="I166" ca="1">I166:K166</f>
        <v>0</v>
      </c>
      <c r="J166" s="106"/>
      <c r="K166" s="106"/>
      <c r="L166" s="106"/>
      <c r="M166" s="106">
        <v>100</v>
      </c>
      <c r="N166" s="106"/>
      <c r="O166" s="106"/>
      <c r="P166" s="106"/>
      <c r="Q166" s="106"/>
      <c r="R166" s="106"/>
      <c r="S166" s="106"/>
      <c r="T166" s="106"/>
      <c r="U166" s="106"/>
      <c r="V166" s="127"/>
      <c r="W166" s="106"/>
      <c r="X166" s="127" t="s">
        <v>8685</v>
      </c>
    </row>
    <row r="167" spans="1:24" x14ac:dyDescent="0.25">
      <c r="A167" s="127" t="s">
        <v>9289</v>
      </c>
      <c r="B167" s="129">
        <v>4</v>
      </c>
      <c r="C167" s="127" t="s">
        <v>9233</v>
      </c>
      <c r="D167" s="21"/>
      <c r="E167" s="127"/>
      <c r="F167" s="127"/>
      <c r="G167" s="106"/>
      <c r="H167" s="106">
        <v>100</v>
      </c>
      <c r="I167" s="106">
        <v>100</v>
      </c>
      <c r="J167" s="106"/>
      <c r="K167" s="106"/>
      <c r="L167" s="106"/>
      <c r="M167" s="106"/>
      <c r="N167" s="106"/>
      <c r="O167" s="106"/>
      <c r="P167" s="106"/>
      <c r="Q167" s="106"/>
      <c r="R167" s="106"/>
      <c r="S167" s="106"/>
      <c r="T167" s="106"/>
      <c r="U167" s="106"/>
      <c r="V167" s="127"/>
      <c r="W167" s="106"/>
      <c r="X167" s="127" t="s">
        <v>9321</v>
      </c>
    </row>
    <row r="168" spans="1:24" x14ac:dyDescent="0.25">
      <c r="A168" s="127" t="s">
        <v>9290</v>
      </c>
      <c r="B168" s="129">
        <v>1</v>
      </c>
      <c r="C168" s="127" t="s">
        <v>9230</v>
      </c>
      <c r="D168" s="21"/>
      <c r="E168" s="127"/>
      <c r="F168" s="127"/>
      <c r="G168" s="106"/>
      <c r="H168" s="106">
        <v>100</v>
      </c>
      <c r="I168" s="106">
        <v>100</v>
      </c>
      <c r="J168" s="106"/>
      <c r="K168" s="106"/>
      <c r="L168" s="106"/>
      <c r="M168" s="106"/>
      <c r="N168" s="106"/>
      <c r="O168" s="106"/>
      <c r="P168" s="106"/>
      <c r="Q168" s="106"/>
      <c r="R168" s="106"/>
      <c r="S168" s="106"/>
      <c r="T168" s="106"/>
      <c r="U168" s="106"/>
      <c r="V168" s="127"/>
      <c r="W168" s="106"/>
      <c r="X168" s="127" t="s">
        <v>8685</v>
      </c>
    </row>
    <row r="169" spans="1:24" x14ac:dyDescent="0.25">
      <c r="A169" s="127" t="s">
        <v>9290</v>
      </c>
      <c r="B169" s="129">
        <v>1</v>
      </c>
      <c r="C169" s="127" t="s">
        <v>9230</v>
      </c>
      <c r="D169" s="21"/>
      <c r="E169" s="127"/>
      <c r="F169" s="127"/>
      <c r="G169" s="106"/>
      <c r="H169" s="106">
        <v>100</v>
      </c>
      <c r="I169" s="106" cm="1">
        <f t="array" aca="1" ref="I169" ca="1">I169:K169</f>
        <v>0</v>
      </c>
      <c r="J169" s="106"/>
      <c r="K169" s="106"/>
      <c r="L169" s="106"/>
      <c r="M169" s="106">
        <v>100</v>
      </c>
      <c r="N169" s="106"/>
      <c r="O169" s="106"/>
      <c r="P169" s="106"/>
      <c r="Q169" s="106"/>
      <c r="R169" s="106"/>
      <c r="S169" s="106"/>
      <c r="T169" s="106"/>
      <c r="U169" s="106"/>
      <c r="V169" s="127"/>
      <c r="W169" s="106"/>
      <c r="X169" s="127" t="s">
        <v>9323</v>
      </c>
    </row>
    <row r="170" spans="1:24" x14ac:dyDescent="0.25">
      <c r="A170" s="127" t="s">
        <v>9290</v>
      </c>
      <c r="B170" s="129">
        <v>2</v>
      </c>
      <c r="C170" s="127" t="s">
        <v>9231</v>
      </c>
      <c r="D170" s="21"/>
      <c r="E170" s="127" t="s">
        <v>734</v>
      </c>
      <c r="F170" s="127"/>
      <c r="G170" s="106"/>
      <c r="H170" s="106">
        <v>50</v>
      </c>
      <c r="I170" s="106">
        <v>50</v>
      </c>
      <c r="J170" s="106"/>
      <c r="K170" s="106"/>
      <c r="L170" s="106"/>
      <c r="M170" s="106"/>
      <c r="N170" s="106"/>
      <c r="O170" s="106"/>
      <c r="P170" s="106"/>
      <c r="Q170" s="106"/>
      <c r="R170" s="106"/>
      <c r="S170" s="106"/>
      <c r="T170" s="106"/>
      <c r="U170" s="106"/>
      <c r="V170" s="127"/>
      <c r="W170" s="106"/>
      <c r="X170" s="127"/>
    </row>
    <row r="171" spans="1:24" x14ac:dyDescent="0.25">
      <c r="A171" s="127" t="s">
        <v>9290</v>
      </c>
      <c r="B171" s="129">
        <v>2</v>
      </c>
      <c r="C171" s="127" t="s">
        <v>9231</v>
      </c>
      <c r="D171" s="21"/>
      <c r="E171" s="127"/>
      <c r="F171" s="127"/>
      <c r="G171" s="106"/>
      <c r="H171" s="106">
        <v>100</v>
      </c>
      <c r="I171" s="106" cm="1">
        <f t="array" aca="1" ref="I171" ca="1">I171:K171</f>
        <v>0</v>
      </c>
      <c r="J171" s="106"/>
      <c r="K171" s="106"/>
      <c r="L171" s="106"/>
      <c r="M171" s="106">
        <v>100</v>
      </c>
      <c r="N171" s="106"/>
      <c r="O171" s="106"/>
      <c r="P171" s="106"/>
      <c r="Q171" s="106"/>
      <c r="R171" s="106"/>
      <c r="S171" s="106"/>
      <c r="T171" s="106"/>
      <c r="U171" s="106"/>
      <c r="V171" s="127"/>
      <c r="W171" s="106"/>
      <c r="X171" s="127" t="s">
        <v>8685</v>
      </c>
    </row>
    <row r="172" spans="1:24" x14ac:dyDescent="0.25">
      <c r="A172" s="127" t="s">
        <v>9290</v>
      </c>
      <c r="B172" s="129">
        <v>2</v>
      </c>
      <c r="C172" s="127" t="s">
        <v>9231</v>
      </c>
      <c r="D172" s="21"/>
      <c r="E172" s="127"/>
      <c r="F172" s="127"/>
      <c r="G172" s="106"/>
      <c r="H172" s="106">
        <v>100</v>
      </c>
      <c r="I172" s="106">
        <v>100</v>
      </c>
      <c r="J172" s="106"/>
      <c r="K172" s="106"/>
      <c r="L172" s="106"/>
      <c r="M172" s="106"/>
      <c r="N172" s="106"/>
      <c r="O172" s="106"/>
      <c r="P172" s="106"/>
      <c r="Q172" s="106"/>
      <c r="R172" s="106"/>
      <c r="S172" s="106"/>
      <c r="T172" s="106"/>
      <c r="U172" s="106"/>
      <c r="V172" s="127"/>
      <c r="W172" s="106"/>
      <c r="X172" s="127" t="s">
        <v>9321</v>
      </c>
    </row>
    <row r="173" spans="1:24" x14ac:dyDescent="0.25">
      <c r="A173" s="127" t="s">
        <v>9290</v>
      </c>
      <c r="B173" s="129">
        <v>3</v>
      </c>
      <c r="C173" s="127" t="s">
        <v>9232</v>
      </c>
      <c r="D173" s="21"/>
      <c r="E173" s="127" t="s">
        <v>734</v>
      </c>
      <c r="F173" s="127"/>
      <c r="G173" s="106"/>
      <c r="H173" s="106">
        <v>100</v>
      </c>
      <c r="I173" s="106">
        <v>100</v>
      </c>
      <c r="J173" s="106"/>
      <c r="K173" s="106"/>
      <c r="L173" s="106"/>
      <c r="M173" s="106"/>
      <c r="N173" s="106"/>
      <c r="O173" s="106"/>
      <c r="P173" s="106"/>
      <c r="Q173" s="106"/>
      <c r="R173" s="106"/>
      <c r="S173" s="106"/>
      <c r="T173" s="106"/>
      <c r="U173" s="106"/>
      <c r="V173" s="127"/>
      <c r="W173" s="106"/>
      <c r="X173" s="127"/>
    </row>
    <row r="174" spans="1:24" x14ac:dyDescent="0.25">
      <c r="A174" s="127" t="s">
        <v>9290</v>
      </c>
      <c r="B174" s="129">
        <v>3</v>
      </c>
      <c r="C174" s="127" t="s">
        <v>9232</v>
      </c>
      <c r="D174" s="21"/>
      <c r="E174" s="127"/>
      <c r="F174" s="127"/>
      <c r="G174" s="106"/>
      <c r="H174" s="106">
        <v>100</v>
      </c>
      <c r="I174" s="106" cm="1">
        <f t="array" aca="1" ref="I174" ca="1">I174:K174</f>
        <v>0</v>
      </c>
      <c r="J174" s="106"/>
      <c r="K174" s="106"/>
      <c r="L174" s="106"/>
      <c r="M174" s="106">
        <v>100</v>
      </c>
      <c r="N174" s="106"/>
      <c r="O174" s="106"/>
      <c r="P174" s="106"/>
      <c r="Q174" s="106"/>
      <c r="R174" s="106"/>
      <c r="S174" s="106"/>
      <c r="T174" s="106"/>
      <c r="U174" s="106"/>
      <c r="V174" s="127"/>
      <c r="W174" s="106"/>
      <c r="X174" s="127" t="s">
        <v>8685</v>
      </c>
    </row>
    <row r="175" spans="1:24" x14ac:dyDescent="0.25">
      <c r="A175" s="127" t="s">
        <v>9290</v>
      </c>
      <c r="B175" s="129">
        <v>3</v>
      </c>
      <c r="C175" s="127" t="s">
        <v>9232</v>
      </c>
      <c r="D175" s="21"/>
      <c r="E175" s="127"/>
      <c r="F175" s="127"/>
      <c r="G175" s="106"/>
      <c r="H175" s="106">
        <v>100</v>
      </c>
      <c r="I175" s="106">
        <v>100</v>
      </c>
      <c r="J175" s="106"/>
      <c r="K175" s="106"/>
      <c r="L175" s="106"/>
      <c r="M175" s="106"/>
      <c r="N175" s="106"/>
      <c r="O175" s="106"/>
      <c r="P175" s="106"/>
      <c r="Q175" s="106"/>
      <c r="R175" s="106"/>
      <c r="S175" s="106"/>
      <c r="T175" s="106"/>
      <c r="U175" s="106"/>
      <c r="V175" s="127"/>
      <c r="W175" s="106"/>
      <c r="X175" s="127" t="s">
        <v>9322</v>
      </c>
    </row>
    <row r="176" spans="1:24" x14ac:dyDescent="0.25">
      <c r="A176" s="127" t="s">
        <v>9290</v>
      </c>
      <c r="B176" s="129">
        <v>4</v>
      </c>
      <c r="C176" s="127" t="s">
        <v>9233</v>
      </c>
      <c r="D176" s="21"/>
      <c r="E176" s="127" t="s">
        <v>734</v>
      </c>
      <c r="F176" s="127"/>
      <c r="G176" s="106"/>
      <c r="H176" s="106">
        <v>100</v>
      </c>
      <c r="I176" s="106">
        <v>150</v>
      </c>
      <c r="J176" s="106"/>
      <c r="K176" s="106"/>
      <c r="L176" s="106"/>
      <c r="M176" s="106"/>
      <c r="N176" s="106"/>
      <c r="O176" s="106"/>
      <c r="P176" s="106"/>
      <c r="Q176" s="106"/>
      <c r="R176" s="106"/>
      <c r="S176" s="106"/>
      <c r="T176" s="106"/>
      <c r="U176" s="106"/>
      <c r="V176" s="127"/>
      <c r="W176" s="106"/>
      <c r="X176" s="127"/>
    </row>
    <row r="177" spans="1:24" x14ac:dyDescent="0.25">
      <c r="A177" s="127" t="s">
        <v>9290</v>
      </c>
      <c r="B177" s="129">
        <v>4</v>
      </c>
      <c r="C177" s="127" t="s">
        <v>9233</v>
      </c>
      <c r="D177" s="21"/>
      <c r="E177" s="127"/>
      <c r="F177" s="127"/>
      <c r="G177" s="106"/>
      <c r="H177" s="106">
        <v>100</v>
      </c>
      <c r="I177" s="106" cm="1">
        <f t="array" aca="1" ref="I177" ca="1">I177:K177</f>
        <v>0</v>
      </c>
      <c r="J177" s="106"/>
      <c r="K177" s="106"/>
      <c r="L177" s="106"/>
      <c r="M177" s="106">
        <v>100</v>
      </c>
      <c r="N177" s="106"/>
      <c r="O177" s="106"/>
      <c r="P177" s="106"/>
      <c r="Q177" s="106"/>
      <c r="R177" s="106"/>
      <c r="S177" s="106"/>
      <c r="T177" s="106"/>
      <c r="U177" s="106"/>
      <c r="V177" s="127"/>
      <c r="W177" s="106"/>
      <c r="X177" s="127" t="s">
        <v>8685</v>
      </c>
    </row>
    <row r="178" spans="1:24" x14ac:dyDescent="0.25">
      <c r="A178" s="127" t="s">
        <v>9290</v>
      </c>
      <c r="B178" s="129">
        <v>4</v>
      </c>
      <c r="C178" s="127" t="s">
        <v>9233</v>
      </c>
      <c r="D178" s="21"/>
      <c r="E178" s="127"/>
      <c r="F178" s="127"/>
      <c r="G178" s="106"/>
      <c r="H178" s="106">
        <v>100</v>
      </c>
      <c r="I178" s="106">
        <v>100</v>
      </c>
      <c r="J178" s="106"/>
      <c r="K178" s="106"/>
      <c r="L178" s="106"/>
      <c r="M178" s="106"/>
      <c r="N178" s="106"/>
      <c r="O178" s="106"/>
      <c r="P178" s="106"/>
      <c r="Q178" s="106"/>
      <c r="R178" s="106"/>
      <c r="S178" s="106"/>
      <c r="T178" s="106"/>
      <c r="U178" s="106"/>
      <c r="V178" s="127"/>
      <c r="W178" s="106"/>
      <c r="X178" s="127" t="s">
        <v>9321</v>
      </c>
    </row>
    <row r="179" spans="1:24" x14ac:dyDescent="0.25">
      <c r="A179" s="127" t="s">
        <v>9291</v>
      </c>
      <c r="B179" s="129">
        <v>1</v>
      </c>
      <c r="C179" s="127" t="s">
        <v>9230</v>
      </c>
      <c r="D179" s="21"/>
      <c r="E179" s="127"/>
      <c r="F179" s="127"/>
      <c r="G179" s="106"/>
      <c r="H179" s="106">
        <v>100</v>
      </c>
      <c r="I179" s="106">
        <v>100</v>
      </c>
      <c r="J179" s="106"/>
      <c r="K179" s="106"/>
      <c r="L179" s="106"/>
      <c r="M179" s="106"/>
      <c r="N179" s="106"/>
      <c r="O179" s="106"/>
      <c r="P179" s="106"/>
      <c r="Q179" s="106"/>
      <c r="R179" s="106"/>
      <c r="S179" s="106"/>
      <c r="T179" s="106"/>
      <c r="U179" s="106"/>
      <c r="V179" s="127"/>
      <c r="W179" s="106"/>
      <c r="X179" s="127" t="s">
        <v>8685</v>
      </c>
    </row>
    <row r="180" spans="1:24" x14ac:dyDescent="0.25">
      <c r="A180" s="127" t="s">
        <v>9291</v>
      </c>
      <c r="B180" s="129">
        <v>1</v>
      </c>
      <c r="C180" s="127" t="s">
        <v>9230</v>
      </c>
      <c r="D180" s="21"/>
      <c r="E180" s="127"/>
      <c r="F180" s="127"/>
      <c r="G180" s="106"/>
      <c r="H180" s="106">
        <v>100</v>
      </c>
      <c r="I180" s="106" cm="1">
        <f t="array" aca="1" ref="I180" ca="1">I180:K180</f>
        <v>0</v>
      </c>
      <c r="J180" s="106"/>
      <c r="K180" s="106"/>
      <c r="L180" s="106"/>
      <c r="M180" s="106">
        <v>100</v>
      </c>
      <c r="N180" s="106"/>
      <c r="O180" s="106"/>
      <c r="P180" s="106"/>
      <c r="Q180" s="106"/>
      <c r="R180" s="106"/>
      <c r="S180" s="106"/>
      <c r="T180" s="106"/>
      <c r="U180" s="106"/>
      <c r="V180" s="127"/>
      <c r="W180" s="106"/>
      <c r="X180" s="127" t="s">
        <v>9323</v>
      </c>
    </row>
    <row r="181" spans="1:24" x14ac:dyDescent="0.25">
      <c r="A181" s="127" t="s">
        <v>9291</v>
      </c>
      <c r="B181" s="129">
        <v>2</v>
      </c>
      <c r="C181" s="127" t="s">
        <v>9231</v>
      </c>
      <c r="D181" s="21"/>
      <c r="E181" s="127" t="s">
        <v>734</v>
      </c>
      <c r="F181" s="127"/>
      <c r="G181" s="106"/>
      <c r="H181" s="106">
        <v>50</v>
      </c>
      <c r="I181" s="106">
        <v>50</v>
      </c>
      <c r="J181" s="106"/>
      <c r="K181" s="106"/>
      <c r="L181" s="106"/>
      <c r="M181" s="106"/>
      <c r="N181" s="106"/>
      <c r="O181" s="106"/>
      <c r="P181" s="106"/>
      <c r="Q181" s="106"/>
      <c r="R181" s="106"/>
      <c r="S181" s="106"/>
      <c r="T181" s="106"/>
      <c r="U181" s="106"/>
      <c r="V181" s="127"/>
      <c r="W181" s="106"/>
      <c r="X181" s="127"/>
    </row>
    <row r="182" spans="1:24" x14ac:dyDescent="0.25">
      <c r="A182" s="127" t="s">
        <v>9291</v>
      </c>
      <c r="B182" s="129">
        <v>2</v>
      </c>
      <c r="C182" s="127" t="s">
        <v>9231</v>
      </c>
      <c r="D182" s="21"/>
      <c r="E182" s="127"/>
      <c r="F182" s="127"/>
      <c r="G182" s="106"/>
      <c r="H182" s="106">
        <v>100</v>
      </c>
      <c r="I182" s="106" cm="1">
        <f t="array" aca="1" ref="I182" ca="1">I182:K182</f>
        <v>0</v>
      </c>
      <c r="J182" s="106"/>
      <c r="K182" s="106"/>
      <c r="L182" s="106"/>
      <c r="M182" s="106">
        <v>100</v>
      </c>
      <c r="N182" s="106"/>
      <c r="O182" s="106"/>
      <c r="P182" s="106"/>
      <c r="Q182" s="106"/>
      <c r="R182" s="106"/>
      <c r="S182" s="106"/>
      <c r="T182" s="106"/>
      <c r="U182" s="106"/>
      <c r="V182" s="127"/>
      <c r="W182" s="106"/>
      <c r="X182" s="127" t="s">
        <v>8685</v>
      </c>
    </row>
    <row r="183" spans="1:24" x14ac:dyDescent="0.25">
      <c r="A183" s="127" t="s">
        <v>9291</v>
      </c>
      <c r="B183" s="129">
        <v>2</v>
      </c>
      <c r="C183" s="127" t="s">
        <v>9231</v>
      </c>
      <c r="D183" s="21"/>
      <c r="E183" s="127"/>
      <c r="F183" s="127"/>
      <c r="G183" s="106"/>
      <c r="H183" s="106">
        <v>100</v>
      </c>
      <c r="I183" s="106">
        <v>100</v>
      </c>
      <c r="J183" s="106"/>
      <c r="K183" s="106"/>
      <c r="L183" s="106"/>
      <c r="M183" s="106"/>
      <c r="N183" s="106"/>
      <c r="O183" s="106"/>
      <c r="P183" s="106"/>
      <c r="Q183" s="106"/>
      <c r="R183" s="106"/>
      <c r="S183" s="106"/>
      <c r="T183" s="106"/>
      <c r="U183" s="106"/>
      <c r="V183" s="127"/>
      <c r="W183" s="106"/>
      <c r="X183" s="127" t="s">
        <v>9321</v>
      </c>
    </row>
    <row r="184" spans="1:24" x14ac:dyDescent="0.25">
      <c r="A184" s="127" t="s">
        <v>9291</v>
      </c>
      <c r="B184" s="129">
        <v>3</v>
      </c>
      <c r="C184" s="127" t="s">
        <v>9232</v>
      </c>
      <c r="D184" s="21"/>
      <c r="E184" s="127" t="s">
        <v>734</v>
      </c>
      <c r="F184" s="127"/>
      <c r="G184" s="106"/>
      <c r="H184" s="106">
        <v>100</v>
      </c>
      <c r="I184" s="106">
        <v>100</v>
      </c>
      <c r="J184" s="106"/>
      <c r="K184" s="106"/>
      <c r="L184" s="106"/>
      <c r="M184" s="106"/>
      <c r="N184" s="106"/>
      <c r="O184" s="106"/>
      <c r="P184" s="106"/>
      <c r="Q184" s="106"/>
      <c r="R184" s="106"/>
      <c r="S184" s="106"/>
      <c r="T184" s="106"/>
      <c r="U184" s="106"/>
      <c r="V184" s="127"/>
      <c r="W184" s="106"/>
      <c r="X184" s="127"/>
    </row>
    <row r="185" spans="1:24" x14ac:dyDescent="0.25">
      <c r="A185" s="127" t="s">
        <v>9291</v>
      </c>
      <c r="B185" s="129">
        <v>3</v>
      </c>
      <c r="C185" s="127" t="s">
        <v>9232</v>
      </c>
      <c r="D185" s="21"/>
      <c r="E185" s="127"/>
      <c r="F185" s="127"/>
      <c r="G185" s="106"/>
      <c r="H185" s="106">
        <v>100</v>
      </c>
      <c r="I185" s="106" cm="1">
        <f t="array" aca="1" ref="I185" ca="1">I185:K185</f>
        <v>0</v>
      </c>
      <c r="J185" s="106"/>
      <c r="K185" s="106"/>
      <c r="L185" s="106"/>
      <c r="M185" s="106">
        <v>100</v>
      </c>
      <c r="N185" s="106"/>
      <c r="O185" s="106"/>
      <c r="P185" s="106"/>
      <c r="Q185" s="106"/>
      <c r="R185" s="106"/>
      <c r="S185" s="106"/>
      <c r="T185" s="106"/>
      <c r="U185" s="106"/>
      <c r="V185" s="127"/>
      <c r="W185" s="106"/>
      <c r="X185" s="127" t="s">
        <v>8685</v>
      </c>
    </row>
    <row r="186" spans="1:24" x14ac:dyDescent="0.25">
      <c r="A186" s="127" t="s">
        <v>9291</v>
      </c>
      <c r="B186" s="129">
        <v>3</v>
      </c>
      <c r="C186" s="127" t="s">
        <v>9232</v>
      </c>
      <c r="D186" s="21"/>
      <c r="E186" s="127"/>
      <c r="F186" s="127"/>
      <c r="G186" s="106"/>
      <c r="H186" s="106">
        <v>100</v>
      </c>
      <c r="I186" s="106">
        <v>100</v>
      </c>
      <c r="J186" s="106"/>
      <c r="K186" s="106"/>
      <c r="L186" s="106"/>
      <c r="M186" s="106"/>
      <c r="N186" s="106"/>
      <c r="O186" s="106"/>
      <c r="P186" s="106"/>
      <c r="Q186" s="106"/>
      <c r="R186" s="106"/>
      <c r="S186" s="106"/>
      <c r="T186" s="106"/>
      <c r="U186" s="106"/>
      <c r="V186" s="127"/>
      <c r="W186" s="106"/>
      <c r="X186" s="127" t="s">
        <v>9322</v>
      </c>
    </row>
    <row r="187" spans="1:24" x14ac:dyDescent="0.25">
      <c r="A187" s="127" t="s">
        <v>9291</v>
      </c>
      <c r="B187" s="129">
        <v>4</v>
      </c>
      <c r="C187" s="127" t="s">
        <v>9233</v>
      </c>
      <c r="D187" s="21"/>
      <c r="E187" s="127" t="s">
        <v>734</v>
      </c>
      <c r="F187" s="127"/>
      <c r="G187" s="106"/>
      <c r="H187" s="106">
        <v>100</v>
      </c>
      <c r="I187" s="106">
        <v>150</v>
      </c>
      <c r="J187" s="106"/>
      <c r="K187" s="106"/>
      <c r="L187" s="106"/>
      <c r="M187" s="106"/>
      <c r="N187" s="106"/>
      <c r="O187" s="106"/>
      <c r="P187" s="106"/>
      <c r="Q187" s="106"/>
      <c r="R187" s="106"/>
      <c r="S187" s="106"/>
      <c r="T187" s="106"/>
      <c r="U187" s="106"/>
      <c r="V187" s="127"/>
      <c r="W187" s="106"/>
      <c r="X187" s="127"/>
    </row>
    <row r="188" spans="1:24" x14ac:dyDescent="0.25">
      <c r="A188" s="127" t="s">
        <v>9291</v>
      </c>
      <c r="B188" s="129">
        <v>4</v>
      </c>
      <c r="C188" s="127" t="s">
        <v>9233</v>
      </c>
      <c r="D188" s="21"/>
      <c r="E188" s="127"/>
      <c r="F188" s="127"/>
      <c r="G188" s="106"/>
      <c r="H188" s="106">
        <v>100</v>
      </c>
      <c r="I188" s="106" cm="1">
        <f t="array" aca="1" ref="I188" ca="1">I188:K188</f>
        <v>0</v>
      </c>
      <c r="J188" s="106"/>
      <c r="K188" s="106"/>
      <c r="L188" s="106"/>
      <c r="M188" s="106">
        <v>100</v>
      </c>
      <c r="N188" s="106"/>
      <c r="O188" s="106"/>
      <c r="P188" s="106"/>
      <c r="Q188" s="106"/>
      <c r="R188" s="106"/>
      <c r="S188" s="106"/>
      <c r="T188" s="106"/>
      <c r="U188" s="106"/>
      <c r="V188" s="127"/>
      <c r="W188" s="106"/>
      <c r="X188" s="127" t="s">
        <v>8685</v>
      </c>
    </row>
    <row r="189" spans="1:24" x14ac:dyDescent="0.25">
      <c r="A189" s="127" t="s">
        <v>9291</v>
      </c>
      <c r="B189" s="129">
        <v>4</v>
      </c>
      <c r="C189" s="127" t="s">
        <v>9233</v>
      </c>
      <c r="D189" s="21"/>
      <c r="E189" s="127"/>
      <c r="F189" s="127"/>
      <c r="G189" s="106"/>
      <c r="H189" s="106">
        <v>100</v>
      </c>
      <c r="I189" s="106">
        <v>100</v>
      </c>
      <c r="J189" s="106"/>
      <c r="K189" s="106"/>
      <c r="L189" s="106"/>
      <c r="M189" s="106"/>
      <c r="N189" s="106"/>
      <c r="O189" s="106"/>
      <c r="P189" s="106"/>
      <c r="Q189" s="106"/>
      <c r="R189" s="106"/>
      <c r="S189" s="106"/>
      <c r="T189" s="106"/>
      <c r="U189" s="106"/>
      <c r="V189" s="127"/>
      <c r="W189" s="106"/>
      <c r="X189" s="127" t="s">
        <v>9321</v>
      </c>
    </row>
    <row r="190" spans="1:24" x14ac:dyDescent="0.25">
      <c r="A190" s="127" t="s">
        <v>9292</v>
      </c>
      <c r="B190" s="129">
        <v>1</v>
      </c>
      <c r="C190" s="127" t="s">
        <v>9230</v>
      </c>
      <c r="D190" s="21"/>
      <c r="E190" s="127"/>
      <c r="F190" s="127"/>
      <c r="G190" s="106"/>
      <c r="H190" s="106">
        <v>100</v>
      </c>
      <c r="I190" s="106">
        <v>100</v>
      </c>
      <c r="J190" s="106"/>
      <c r="K190" s="106"/>
      <c r="L190" s="106"/>
      <c r="M190" s="106"/>
      <c r="N190" s="106"/>
      <c r="O190" s="106"/>
      <c r="P190" s="106"/>
      <c r="Q190" s="106"/>
      <c r="R190" s="106"/>
      <c r="S190" s="106"/>
      <c r="T190" s="106"/>
      <c r="U190" s="106"/>
      <c r="V190" s="127"/>
      <c r="W190" s="106"/>
      <c r="X190" s="127" t="s">
        <v>8685</v>
      </c>
    </row>
    <row r="191" spans="1:24" x14ac:dyDescent="0.25">
      <c r="A191" s="127" t="s">
        <v>9292</v>
      </c>
      <c r="B191" s="129">
        <v>1</v>
      </c>
      <c r="C191" s="127" t="s">
        <v>9230</v>
      </c>
      <c r="D191" s="21"/>
      <c r="E191" s="127"/>
      <c r="F191" s="127"/>
      <c r="G191" s="106"/>
      <c r="H191" s="106">
        <v>100</v>
      </c>
      <c r="I191" s="106" cm="1">
        <f t="array" aca="1" ref="I191" ca="1">I191:K191</f>
        <v>0</v>
      </c>
      <c r="J191" s="106"/>
      <c r="K191" s="106"/>
      <c r="L191" s="106"/>
      <c r="M191" s="106">
        <v>100</v>
      </c>
      <c r="N191" s="106"/>
      <c r="O191" s="106"/>
      <c r="P191" s="106"/>
      <c r="Q191" s="106"/>
      <c r="R191" s="106"/>
      <c r="S191" s="106"/>
      <c r="T191" s="106"/>
      <c r="U191" s="106"/>
      <c r="V191" s="127"/>
      <c r="W191" s="106"/>
      <c r="X191" s="127" t="s">
        <v>9323</v>
      </c>
    </row>
    <row r="192" spans="1:24" x14ac:dyDescent="0.25">
      <c r="A192" s="127" t="s">
        <v>9292</v>
      </c>
      <c r="B192" s="129">
        <v>2</v>
      </c>
      <c r="C192" s="127" t="s">
        <v>9231</v>
      </c>
      <c r="D192" s="21"/>
      <c r="E192" s="127" t="s">
        <v>734</v>
      </c>
      <c r="F192" s="127"/>
      <c r="G192" s="106"/>
      <c r="H192" s="106">
        <v>50</v>
      </c>
      <c r="I192" s="106">
        <v>50</v>
      </c>
      <c r="J192" s="106"/>
      <c r="K192" s="106"/>
      <c r="L192" s="106"/>
      <c r="M192" s="106"/>
      <c r="N192" s="106"/>
      <c r="O192" s="106"/>
      <c r="P192" s="106"/>
      <c r="Q192" s="106"/>
      <c r="R192" s="106"/>
      <c r="S192" s="106"/>
      <c r="T192" s="106"/>
      <c r="U192" s="106"/>
      <c r="V192" s="127"/>
      <c r="W192" s="106"/>
      <c r="X192" s="127"/>
    </row>
    <row r="193" spans="1:24" x14ac:dyDescent="0.25">
      <c r="A193" s="127" t="s">
        <v>9292</v>
      </c>
      <c r="B193" s="129">
        <v>2</v>
      </c>
      <c r="C193" s="127" t="s">
        <v>9231</v>
      </c>
      <c r="D193" s="21"/>
      <c r="E193" s="127"/>
      <c r="F193" s="127"/>
      <c r="G193" s="106"/>
      <c r="H193" s="106">
        <v>100</v>
      </c>
      <c r="I193" s="106" cm="1">
        <f t="array" aca="1" ref="I193" ca="1">I193:K193</f>
        <v>0</v>
      </c>
      <c r="J193" s="106"/>
      <c r="K193" s="106"/>
      <c r="L193" s="106"/>
      <c r="M193" s="106">
        <v>100</v>
      </c>
      <c r="N193" s="106"/>
      <c r="O193" s="106"/>
      <c r="P193" s="106"/>
      <c r="Q193" s="106"/>
      <c r="R193" s="106"/>
      <c r="S193" s="106"/>
      <c r="T193" s="106"/>
      <c r="U193" s="106"/>
      <c r="V193" s="127"/>
      <c r="W193" s="106"/>
      <c r="X193" s="127" t="s">
        <v>8685</v>
      </c>
    </row>
    <row r="194" spans="1:24" x14ac:dyDescent="0.25">
      <c r="A194" s="127" t="s">
        <v>9292</v>
      </c>
      <c r="B194" s="129">
        <v>2</v>
      </c>
      <c r="C194" s="127" t="s">
        <v>9231</v>
      </c>
      <c r="D194" s="21"/>
      <c r="E194" s="127"/>
      <c r="F194" s="127"/>
      <c r="G194" s="106"/>
      <c r="H194" s="106">
        <v>100</v>
      </c>
      <c r="I194" s="106">
        <v>100</v>
      </c>
      <c r="J194" s="106"/>
      <c r="K194" s="106"/>
      <c r="L194" s="106"/>
      <c r="M194" s="106"/>
      <c r="N194" s="106"/>
      <c r="O194" s="106"/>
      <c r="P194" s="106"/>
      <c r="Q194" s="106"/>
      <c r="R194" s="106"/>
      <c r="S194" s="106"/>
      <c r="T194" s="106"/>
      <c r="U194" s="106"/>
      <c r="V194" s="127"/>
      <c r="W194" s="106"/>
      <c r="X194" s="127" t="s">
        <v>9321</v>
      </c>
    </row>
    <row r="195" spans="1:24" x14ac:dyDescent="0.25">
      <c r="A195" s="127" t="s">
        <v>9292</v>
      </c>
      <c r="B195" s="129">
        <v>3</v>
      </c>
      <c r="C195" s="127" t="s">
        <v>9232</v>
      </c>
      <c r="D195" s="21"/>
      <c r="E195" s="127" t="s">
        <v>734</v>
      </c>
      <c r="F195" s="127"/>
      <c r="G195" s="106"/>
      <c r="H195" s="106">
        <v>100</v>
      </c>
      <c r="I195" s="106">
        <v>100</v>
      </c>
      <c r="J195" s="106"/>
      <c r="K195" s="106"/>
      <c r="L195" s="106"/>
      <c r="M195" s="106"/>
      <c r="N195" s="106"/>
      <c r="O195" s="106"/>
      <c r="P195" s="106"/>
      <c r="Q195" s="106"/>
      <c r="R195" s="106"/>
      <c r="S195" s="106"/>
      <c r="T195" s="106"/>
      <c r="U195" s="106"/>
      <c r="V195" s="127"/>
      <c r="W195" s="106"/>
      <c r="X195" s="127"/>
    </row>
    <row r="196" spans="1:24" x14ac:dyDescent="0.25">
      <c r="A196" s="127" t="s">
        <v>9292</v>
      </c>
      <c r="B196" s="129">
        <v>3</v>
      </c>
      <c r="C196" s="127" t="s">
        <v>9232</v>
      </c>
      <c r="D196" s="21"/>
      <c r="E196" s="127"/>
      <c r="F196" s="127"/>
      <c r="G196" s="106"/>
      <c r="H196" s="106">
        <v>100</v>
      </c>
      <c r="I196" s="106" cm="1">
        <f t="array" aca="1" ref="I196" ca="1">I196:K196</f>
        <v>0</v>
      </c>
      <c r="J196" s="106"/>
      <c r="K196" s="106"/>
      <c r="L196" s="106"/>
      <c r="M196" s="106">
        <v>100</v>
      </c>
      <c r="N196" s="106"/>
      <c r="O196" s="106"/>
      <c r="P196" s="106"/>
      <c r="Q196" s="106"/>
      <c r="R196" s="106"/>
      <c r="S196" s="106"/>
      <c r="T196" s="106"/>
      <c r="U196" s="106"/>
      <c r="V196" s="127"/>
      <c r="W196" s="106"/>
      <c r="X196" s="127" t="s">
        <v>8685</v>
      </c>
    </row>
    <row r="197" spans="1:24" x14ac:dyDescent="0.25">
      <c r="A197" s="127" t="s">
        <v>9292</v>
      </c>
      <c r="B197" s="129">
        <v>3</v>
      </c>
      <c r="C197" s="127" t="s">
        <v>9232</v>
      </c>
      <c r="D197" s="21"/>
      <c r="E197" s="127"/>
      <c r="F197" s="127"/>
      <c r="G197" s="106"/>
      <c r="H197" s="106">
        <v>100</v>
      </c>
      <c r="I197" s="106">
        <v>100</v>
      </c>
      <c r="J197" s="106"/>
      <c r="K197" s="106"/>
      <c r="L197" s="106"/>
      <c r="M197" s="106"/>
      <c r="N197" s="106"/>
      <c r="O197" s="106"/>
      <c r="P197" s="106"/>
      <c r="Q197" s="106"/>
      <c r="R197" s="106"/>
      <c r="S197" s="106"/>
      <c r="T197" s="106"/>
      <c r="U197" s="106"/>
      <c r="V197" s="127"/>
      <c r="W197" s="106"/>
      <c r="X197" s="127" t="s">
        <v>9322</v>
      </c>
    </row>
    <row r="198" spans="1:24" x14ac:dyDescent="0.25">
      <c r="A198" s="127" t="s">
        <v>9292</v>
      </c>
      <c r="B198" s="129">
        <v>4</v>
      </c>
      <c r="C198" s="127" t="s">
        <v>9233</v>
      </c>
      <c r="D198" s="21"/>
      <c r="E198" s="127" t="s">
        <v>734</v>
      </c>
      <c r="F198" s="127"/>
      <c r="G198" s="106"/>
      <c r="H198" s="106">
        <v>100</v>
      </c>
      <c r="I198" s="106">
        <v>150</v>
      </c>
      <c r="J198" s="106"/>
      <c r="K198" s="106"/>
      <c r="L198" s="106"/>
      <c r="M198" s="106"/>
      <c r="N198" s="106"/>
      <c r="O198" s="106"/>
      <c r="P198" s="106"/>
      <c r="Q198" s="106"/>
      <c r="R198" s="106"/>
      <c r="S198" s="106"/>
      <c r="T198" s="106"/>
      <c r="U198" s="106"/>
      <c r="V198" s="127"/>
      <c r="W198" s="106"/>
      <c r="X198" s="127"/>
    </row>
    <row r="199" spans="1:24" x14ac:dyDescent="0.25">
      <c r="A199" s="127" t="s">
        <v>9292</v>
      </c>
      <c r="B199" s="129">
        <v>4</v>
      </c>
      <c r="C199" s="127" t="s">
        <v>9233</v>
      </c>
      <c r="D199" s="21"/>
      <c r="E199" s="127"/>
      <c r="F199" s="127"/>
      <c r="G199" s="106"/>
      <c r="H199" s="106">
        <v>100</v>
      </c>
      <c r="I199" s="106" cm="1">
        <f t="array" aca="1" ref="I199" ca="1">I199:K199</f>
        <v>0</v>
      </c>
      <c r="J199" s="106"/>
      <c r="K199" s="106"/>
      <c r="L199" s="106"/>
      <c r="M199" s="106">
        <v>100</v>
      </c>
      <c r="N199" s="106"/>
      <c r="O199" s="106"/>
      <c r="P199" s="106"/>
      <c r="Q199" s="106"/>
      <c r="R199" s="106"/>
      <c r="S199" s="106"/>
      <c r="T199" s="106"/>
      <c r="U199" s="106"/>
      <c r="V199" s="127"/>
      <c r="W199" s="106"/>
      <c r="X199" s="127" t="s">
        <v>8685</v>
      </c>
    </row>
    <row r="200" spans="1:24" x14ac:dyDescent="0.25">
      <c r="A200" s="127" t="s">
        <v>9292</v>
      </c>
      <c r="B200" s="129">
        <v>4</v>
      </c>
      <c r="C200" s="127" t="s">
        <v>9233</v>
      </c>
      <c r="D200" s="21"/>
      <c r="E200" s="127"/>
      <c r="F200" s="127"/>
      <c r="G200" s="106"/>
      <c r="H200" s="106">
        <v>100</v>
      </c>
      <c r="I200" s="106">
        <v>100</v>
      </c>
      <c r="J200" s="106"/>
      <c r="K200" s="106"/>
      <c r="L200" s="106"/>
      <c r="M200" s="106"/>
      <c r="N200" s="106"/>
      <c r="O200" s="106"/>
      <c r="P200" s="106"/>
      <c r="Q200" s="106"/>
      <c r="R200" s="106"/>
      <c r="S200" s="106"/>
      <c r="T200" s="106"/>
      <c r="U200" s="106"/>
      <c r="V200" s="127"/>
      <c r="W200" s="106"/>
      <c r="X200" s="127" t="s">
        <v>9321</v>
      </c>
    </row>
    <row r="201" spans="1:24" x14ac:dyDescent="0.25">
      <c r="A201" s="127" t="s">
        <v>9293</v>
      </c>
      <c r="B201" s="129">
        <v>1</v>
      </c>
      <c r="C201" s="127" t="s">
        <v>9230</v>
      </c>
      <c r="D201" s="21"/>
      <c r="E201" s="127"/>
      <c r="F201" s="127"/>
      <c r="G201" s="106"/>
      <c r="H201" s="106">
        <v>100</v>
      </c>
      <c r="I201" s="106">
        <v>100</v>
      </c>
      <c r="J201" s="106"/>
      <c r="K201" s="106"/>
      <c r="L201" s="106"/>
      <c r="M201" s="106"/>
      <c r="N201" s="106"/>
      <c r="O201" s="106"/>
      <c r="P201" s="106"/>
      <c r="Q201" s="106"/>
      <c r="R201" s="106"/>
      <c r="S201" s="106"/>
      <c r="T201" s="106"/>
      <c r="U201" s="106"/>
      <c r="V201" s="127"/>
      <c r="W201" s="106"/>
      <c r="X201" s="127" t="s">
        <v>8685</v>
      </c>
    </row>
    <row r="202" spans="1:24" x14ac:dyDescent="0.25">
      <c r="A202" s="127" t="s">
        <v>9293</v>
      </c>
      <c r="B202" s="129">
        <v>1</v>
      </c>
      <c r="C202" s="127" t="s">
        <v>9230</v>
      </c>
      <c r="D202" s="21"/>
      <c r="E202" s="127"/>
      <c r="F202" s="127"/>
      <c r="G202" s="106"/>
      <c r="H202" s="106">
        <v>100</v>
      </c>
      <c r="I202" s="106" cm="1">
        <f t="array" aca="1" ref="I202" ca="1">I202:K202</f>
        <v>0</v>
      </c>
      <c r="J202" s="106"/>
      <c r="K202" s="106"/>
      <c r="L202" s="106"/>
      <c r="M202" s="106">
        <v>100</v>
      </c>
      <c r="N202" s="106"/>
      <c r="O202" s="106"/>
      <c r="P202" s="106"/>
      <c r="Q202" s="106"/>
      <c r="R202" s="106"/>
      <c r="S202" s="106"/>
      <c r="T202" s="106"/>
      <c r="U202" s="106"/>
      <c r="V202" s="127"/>
      <c r="W202" s="106"/>
      <c r="X202" s="127" t="s">
        <v>9323</v>
      </c>
    </row>
    <row r="203" spans="1:24" x14ac:dyDescent="0.25">
      <c r="A203" s="127" t="s">
        <v>9293</v>
      </c>
      <c r="B203" s="129">
        <v>2</v>
      </c>
      <c r="C203" s="127" t="s">
        <v>9231</v>
      </c>
      <c r="D203" s="21"/>
      <c r="E203" s="127" t="s">
        <v>734</v>
      </c>
      <c r="F203" s="127"/>
      <c r="G203" s="106"/>
      <c r="H203" s="106">
        <v>50</v>
      </c>
      <c r="I203" s="106">
        <v>50</v>
      </c>
      <c r="J203" s="106"/>
      <c r="K203" s="106"/>
      <c r="L203" s="106"/>
      <c r="M203" s="106"/>
      <c r="N203" s="106"/>
      <c r="O203" s="106"/>
      <c r="P203" s="106"/>
      <c r="Q203" s="106"/>
      <c r="R203" s="106"/>
      <c r="S203" s="106"/>
      <c r="T203" s="106"/>
      <c r="U203" s="106"/>
      <c r="V203" s="127"/>
      <c r="W203" s="106"/>
      <c r="X203" s="127"/>
    </row>
    <row r="204" spans="1:24" x14ac:dyDescent="0.25">
      <c r="A204" s="127" t="s">
        <v>9293</v>
      </c>
      <c r="B204" s="129">
        <v>2</v>
      </c>
      <c r="C204" s="127" t="s">
        <v>9231</v>
      </c>
      <c r="D204" s="21"/>
      <c r="E204" s="127"/>
      <c r="F204" s="127"/>
      <c r="G204" s="106"/>
      <c r="H204" s="106">
        <v>100</v>
      </c>
      <c r="I204" s="106" cm="1">
        <f t="array" aca="1" ref="I204" ca="1">I204:K204</f>
        <v>0</v>
      </c>
      <c r="J204" s="106"/>
      <c r="K204" s="106"/>
      <c r="L204" s="106"/>
      <c r="M204" s="106">
        <v>100</v>
      </c>
      <c r="N204" s="106"/>
      <c r="O204" s="106"/>
      <c r="P204" s="106"/>
      <c r="Q204" s="106"/>
      <c r="R204" s="106"/>
      <c r="S204" s="106"/>
      <c r="T204" s="106"/>
      <c r="U204" s="106"/>
      <c r="V204" s="127"/>
      <c r="W204" s="106"/>
      <c r="X204" s="127" t="s">
        <v>8685</v>
      </c>
    </row>
    <row r="205" spans="1:24" x14ac:dyDescent="0.25">
      <c r="A205" s="127" t="s">
        <v>9293</v>
      </c>
      <c r="B205" s="129">
        <v>2</v>
      </c>
      <c r="C205" s="127" t="s">
        <v>9231</v>
      </c>
      <c r="D205" s="21"/>
      <c r="E205" s="127"/>
      <c r="F205" s="127"/>
      <c r="G205" s="106"/>
      <c r="H205" s="106">
        <v>100</v>
      </c>
      <c r="I205" s="106">
        <v>100</v>
      </c>
      <c r="J205" s="106"/>
      <c r="K205" s="106"/>
      <c r="L205" s="106"/>
      <c r="M205" s="106"/>
      <c r="N205" s="106"/>
      <c r="O205" s="106"/>
      <c r="P205" s="106"/>
      <c r="Q205" s="106"/>
      <c r="R205" s="106"/>
      <c r="S205" s="106"/>
      <c r="T205" s="106"/>
      <c r="U205" s="106"/>
      <c r="V205" s="127"/>
      <c r="W205" s="106"/>
      <c r="X205" s="127" t="s">
        <v>9321</v>
      </c>
    </row>
    <row r="206" spans="1:24" x14ac:dyDescent="0.25">
      <c r="A206" s="127" t="s">
        <v>9293</v>
      </c>
      <c r="B206" s="129">
        <v>3</v>
      </c>
      <c r="C206" s="127" t="s">
        <v>9232</v>
      </c>
      <c r="D206" s="21"/>
      <c r="E206" s="127" t="s">
        <v>734</v>
      </c>
      <c r="F206" s="127"/>
      <c r="G206" s="106"/>
      <c r="H206" s="106">
        <v>100</v>
      </c>
      <c r="I206" s="106">
        <v>100</v>
      </c>
      <c r="J206" s="106"/>
      <c r="K206" s="106"/>
      <c r="L206" s="106"/>
      <c r="M206" s="106"/>
      <c r="N206" s="106"/>
      <c r="O206" s="106"/>
      <c r="P206" s="106"/>
      <c r="Q206" s="106"/>
      <c r="R206" s="106"/>
      <c r="S206" s="106"/>
      <c r="T206" s="106"/>
      <c r="U206" s="106"/>
      <c r="V206" s="127"/>
      <c r="W206" s="106"/>
      <c r="X206" s="127"/>
    </row>
    <row r="207" spans="1:24" x14ac:dyDescent="0.25">
      <c r="A207" s="127" t="s">
        <v>9293</v>
      </c>
      <c r="B207" s="129">
        <v>3</v>
      </c>
      <c r="C207" s="127" t="s">
        <v>9232</v>
      </c>
      <c r="D207" s="21"/>
      <c r="E207" s="127"/>
      <c r="F207" s="127"/>
      <c r="G207" s="106"/>
      <c r="H207" s="106">
        <v>100</v>
      </c>
      <c r="I207" s="106" cm="1">
        <f t="array" aca="1" ref="I207" ca="1">I207:K207</f>
        <v>0</v>
      </c>
      <c r="J207" s="106"/>
      <c r="K207" s="106"/>
      <c r="L207" s="106"/>
      <c r="M207" s="106">
        <v>100</v>
      </c>
      <c r="N207" s="106"/>
      <c r="O207" s="106"/>
      <c r="P207" s="106"/>
      <c r="Q207" s="106"/>
      <c r="R207" s="106"/>
      <c r="S207" s="106"/>
      <c r="T207" s="106"/>
      <c r="U207" s="106"/>
      <c r="V207" s="127"/>
      <c r="W207" s="106"/>
      <c r="X207" s="127" t="s">
        <v>8685</v>
      </c>
    </row>
    <row r="208" spans="1:24" x14ac:dyDescent="0.25">
      <c r="A208" s="127" t="s">
        <v>9293</v>
      </c>
      <c r="B208" s="129">
        <v>3</v>
      </c>
      <c r="C208" s="127" t="s">
        <v>9232</v>
      </c>
      <c r="D208" s="21"/>
      <c r="E208" s="127"/>
      <c r="F208" s="127"/>
      <c r="G208" s="106"/>
      <c r="H208" s="106">
        <v>100</v>
      </c>
      <c r="I208" s="106">
        <v>100</v>
      </c>
      <c r="J208" s="106"/>
      <c r="K208" s="106"/>
      <c r="L208" s="106"/>
      <c r="M208" s="106"/>
      <c r="N208" s="106"/>
      <c r="O208" s="106"/>
      <c r="P208" s="106"/>
      <c r="Q208" s="106"/>
      <c r="R208" s="106"/>
      <c r="S208" s="106"/>
      <c r="T208" s="106"/>
      <c r="U208" s="106"/>
      <c r="V208" s="127"/>
      <c r="W208" s="106"/>
      <c r="X208" s="127" t="s">
        <v>9322</v>
      </c>
    </row>
    <row r="209" spans="1:24" x14ac:dyDescent="0.25">
      <c r="A209" s="127" t="s">
        <v>9293</v>
      </c>
      <c r="B209" s="129">
        <v>4</v>
      </c>
      <c r="C209" s="127" t="s">
        <v>9233</v>
      </c>
      <c r="D209" s="21"/>
      <c r="E209" s="127" t="s">
        <v>734</v>
      </c>
      <c r="F209" s="127"/>
      <c r="G209" s="106"/>
      <c r="H209" s="106">
        <v>100</v>
      </c>
      <c r="I209" s="106">
        <v>150</v>
      </c>
      <c r="J209" s="106"/>
      <c r="K209" s="106"/>
      <c r="L209" s="106"/>
      <c r="M209" s="106"/>
      <c r="N209" s="106"/>
      <c r="O209" s="106"/>
      <c r="P209" s="106"/>
      <c r="Q209" s="106"/>
      <c r="R209" s="106"/>
      <c r="S209" s="106"/>
      <c r="T209" s="106"/>
      <c r="U209" s="106"/>
      <c r="V209" s="127"/>
      <c r="W209" s="106"/>
      <c r="X209" s="127"/>
    </row>
    <row r="210" spans="1:24" x14ac:dyDescent="0.25">
      <c r="A210" s="127" t="s">
        <v>9293</v>
      </c>
      <c r="B210" s="129">
        <v>4</v>
      </c>
      <c r="C210" s="127" t="s">
        <v>9233</v>
      </c>
      <c r="D210" s="21"/>
      <c r="E210" s="127"/>
      <c r="F210" s="127"/>
      <c r="G210" s="106"/>
      <c r="H210" s="106">
        <v>100</v>
      </c>
      <c r="I210" s="106" cm="1">
        <f t="array" aca="1" ref="I210" ca="1">I210:K210</f>
        <v>0</v>
      </c>
      <c r="J210" s="106"/>
      <c r="K210" s="106"/>
      <c r="L210" s="106"/>
      <c r="M210" s="106">
        <v>100</v>
      </c>
      <c r="N210" s="106"/>
      <c r="O210" s="106"/>
      <c r="P210" s="106"/>
      <c r="Q210" s="106"/>
      <c r="R210" s="106"/>
      <c r="S210" s="106"/>
      <c r="T210" s="106"/>
      <c r="U210" s="106"/>
      <c r="V210" s="127"/>
      <c r="W210" s="106"/>
      <c r="X210" s="127" t="s">
        <v>8685</v>
      </c>
    </row>
    <row r="211" spans="1:24" x14ac:dyDescent="0.25">
      <c r="A211" s="127" t="s">
        <v>9293</v>
      </c>
      <c r="B211" s="129">
        <v>4</v>
      </c>
      <c r="C211" s="127" t="s">
        <v>9233</v>
      </c>
      <c r="D211" s="21"/>
      <c r="E211" s="127"/>
      <c r="F211" s="127"/>
      <c r="G211" s="106"/>
      <c r="H211" s="106">
        <v>100</v>
      </c>
      <c r="I211" s="106">
        <v>100</v>
      </c>
      <c r="J211" s="106"/>
      <c r="K211" s="106"/>
      <c r="L211" s="106"/>
      <c r="M211" s="106"/>
      <c r="N211" s="106"/>
      <c r="O211" s="106"/>
      <c r="P211" s="106"/>
      <c r="Q211" s="106"/>
      <c r="R211" s="106"/>
      <c r="S211" s="106"/>
      <c r="T211" s="106"/>
      <c r="U211" s="106"/>
      <c r="V211" s="127"/>
      <c r="W211" s="106"/>
      <c r="X211" s="127" t="s">
        <v>9321</v>
      </c>
    </row>
    <row r="212" spans="1:24" x14ac:dyDescent="0.25">
      <c r="A212" s="127" t="s">
        <v>9294</v>
      </c>
      <c r="B212" s="129">
        <v>1</v>
      </c>
      <c r="C212" s="127" t="s">
        <v>9230</v>
      </c>
      <c r="D212" s="21"/>
      <c r="E212" s="127"/>
      <c r="F212" s="127"/>
      <c r="G212" s="106"/>
      <c r="H212" s="106">
        <v>100</v>
      </c>
      <c r="I212" s="106">
        <v>100</v>
      </c>
      <c r="J212" s="106"/>
      <c r="K212" s="106"/>
      <c r="L212" s="106"/>
      <c r="M212" s="106"/>
      <c r="N212" s="106"/>
      <c r="O212" s="106"/>
      <c r="P212" s="106"/>
      <c r="Q212" s="106"/>
      <c r="R212" s="106"/>
      <c r="S212" s="106"/>
      <c r="T212" s="106"/>
      <c r="U212" s="106"/>
      <c r="V212" s="127"/>
      <c r="W212" s="106"/>
      <c r="X212" s="127" t="s">
        <v>8685</v>
      </c>
    </row>
    <row r="213" spans="1:24" x14ac:dyDescent="0.25">
      <c r="A213" s="127" t="s">
        <v>9294</v>
      </c>
      <c r="B213" s="129">
        <v>1</v>
      </c>
      <c r="C213" s="127" t="s">
        <v>9230</v>
      </c>
      <c r="D213" s="21"/>
      <c r="E213" s="127"/>
      <c r="F213" s="127"/>
      <c r="G213" s="106"/>
      <c r="H213" s="106">
        <v>100</v>
      </c>
      <c r="I213" s="106" cm="1">
        <f t="array" aca="1" ref="I213" ca="1">I213:K213</f>
        <v>0</v>
      </c>
      <c r="J213" s="106"/>
      <c r="K213" s="106"/>
      <c r="L213" s="106"/>
      <c r="M213" s="106">
        <v>100</v>
      </c>
      <c r="N213" s="106"/>
      <c r="O213" s="106"/>
      <c r="P213" s="106"/>
      <c r="Q213" s="106"/>
      <c r="R213" s="106"/>
      <c r="S213" s="106"/>
      <c r="T213" s="106"/>
      <c r="U213" s="106"/>
      <c r="V213" s="127"/>
      <c r="W213" s="106"/>
      <c r="X213" s="127" t="s">
        <v>9323</v>
      </c>
    </row>
    <row r="214" spans="1:24" x14ac:dyDescent="0.25">
      <c r="A214" s="127" t="s">
        <v>9294</v>
      </c>
      <c r="B214" s="129">
        <v>2</v>
      </c>
      <c r="C214" s="127" t="s">
        <v>9231</v>
      </c>
      <c r="D214" s="21"/>
      <c r="E214" s="127" t="s">
        <v>734</v>
      </c>
      <c r="F214" s="127"/>
      <c r="G214" s="106"/>
      <c r="H214" s="106">
        <v>50</v>
      </c>
      <c r="I214" s="106">
        <v>50</v>
      </c>
      <c r="J214" s="106"/>
      <c r="K214" s="106"/>
      <c r="L214" s="106"/>
      <c r="M214" s="106"/>
      <c r="N214" s="106"/>
      <c r="O214" s="106"/>
      <c r="P214" s="106"/>
      <c r="Q214" s="106"/>
      <c r="R214" s="106"/>
      <c r="S214" s="106"/>
      <c r="T214" s="106"/>
      <c r="U214" s="106"/>
      <c r="V214" s="127"/>
      <c r="W214" s="106"/>
      <c r="X214" s="127"/>
    </row>
    <row r="215" spans="1:24" x14ac:dyDescent="0.25">
      <c r="A215" s="127" t="s">
        <v>9294</v>
      </c>
      <c r="B215" s="129">
        <v>2</v>
      </c>
      <c r="C215" s="127" t="s">
        <v>9231</v>
      </c>
      <c r="D215" s="21"/>
      <c r="E215" s="127"/>
      <c r="F215" s="127"/>
      <c r="G215" s="106"/>
      <c r="H215" s="106">
        <v>100</v>
      </c>
      <c r="I215" s="106" cm="1">
        <f t="array" aca="1" ref="I215" ca="1">I215:K215</f>
        <v>0</v>
      </c>
      <c r="J215" s="106"/>
      <c r="K215" s="106"/>
      <c r="L215" s="106"/>
      <c r="M215" s="106">
        <v>100</v>
      </c>
      <c r="N215" s="106"/>
      <c r="O215" s="106"/>
      <c r="P215" s="106"/>
      <c r="Q215" s="106"/>
      <c r="R215" s="106"/>
      <c r="S215" s="106"/>
      <c r="T215" s="106"/>
      <c r="U215" s="106"/>
      <c r="V215" s="127"/>
      <c r="W215" s="106"/>
      <c r="X215" s="127" t="s">
        <v>8685</v>
      </c>
    </row>
    <row r="216" spans="1:24" x14ac:dyDescent="0.25">
      <c r="A216" s="127" t="s">
        <v>9294</v>
      </c>
      <c r="B216" s="129">
        <v>2</v>
      </c>
      <c r="C216" s="127" t="s">
        <v>9231</v>
      </c>
      <c r="D216" s="21"/>
      <c r="E216" s="127"/>
      <c r="F216" s="127"/>
      <c r="G216" s="106"/>
      <c r="H216" s="106">
        <v>100</v>
      </c>
      <c r="I216" s="106">
        <v>100</v>
      </c>
      <c r="J216" s="106"/>
      <c r="K216" s="106"/>
      <c r="L216" s="106"/>
      <c r="M216" s="106"/>
      <c r="N216" s="106"/>
      <c r="O216" s="106"/>
      <c r="P216" s="106"/>
      <c r="Q216" s="106"/>
      <c r="R216" s="106"/>
      <c r="S216" s="106"/>
      <c r="T216" s="106"/>
      <c r="U216" s="106"/>
      <c r="V216" s="127"/>
      <c r="W216" s="106"/>
      <c r="X216" s="127" t="s">
        <v>9321</v>
      </c>
    </row>
    <row r="217" spans="1:24" x14ac:dyDescent="0.25">
      <c r="A217" s="127" t="s">
        <v>9294</v>
      </c>
      <c r="B217" s="129">
        <v>3</v>
      </c>
      <c r="C217" s="127" t="s">
        <v>9232</v>
      </c>
      <c r="D217" s="21"/>
      <c r="E217" s="127" t="s">
        <v>734</v>
      </c>
      <c r="F217" s="127"/>
      <c r="G217" s="106"/>
      <c r="H217" s="106">
        <v>100</v>
      </c>
      <c r="I217" s="106">
        <v>100</v>
      </c>
      <c r="J217" s="106"/>
      <c r="K217" s="106"/>
      <c r="L217" s="106"/>
      <c r="M217" s="106"/>
      <c r="N217" s="106"/>
      <c r="O217" s="106"/>
      <c r="P217" s="106"/>
      <c r="Q217" s="106"/>
      <c r="R217" s="106"/>
      <c r="S217" s="106"/>
      <c r="T217" s="106"/>
      <c r="U217" s="106"/>
      <c r="V217" s="127"/>
      <c r="W217" s="106"/>
      <c r="X217" s="127"/>
    </row>
    <row r="218" spans="1:24" x14ac:dyDescent="0.25">
      <c r="A218" s="127" t="s">
        <v>9294</v>
      </c>
      <c r="B218" s="129">
        <v>3</v>
      </c>
      <c r="C218" s="127" t="s">
        <v>9232</v>
      </c>
      <c r="D218" s="21"/>
      <c r="E218" s="127"/>
      <c r="F218" s="127"/>
      <c r="G218" s="106"/>
      <c r="H218" s="106">
        <v>100</v>
      </c>
      <c r="I218" s="106" cm="1">
        <f t="array" aca="1" ref="I218" ca="1">I218:K218</f>
        <v>0</v>
      </c>
      <c r="J218" s="106"/>
      <c r="K218" s="106"/>
      <c r="L218" s="106"/>
      <c r="M218" s="106">
        <v>100</v>
      </c>
      <c r="N218" s="106"/>
      <c r="O218" s="106"/>
      <c r="P218" s="106"/>
      <c r="Q218" s="106"/>
      <c r="R218" s="106"/>
      <c r="S218" s="106"/>
      <c r="T218" s="106"/>
      <c r="U218" s="106"/>
      <c r="V218" s="127"/>
      <c r="W218" s="106"/>
      <c r="X218" s="127" t="s">
        <v>8685</v>
      </c>
    </row>
    <row r="219" spans="1:24" x14ac:dyDescent="0.25">
      <c r="A219" s="127" t="s">
        <v>9294</v>
      </c>
      <c r="B219" s="129">
        <v>3</v>
      </c>
      <c r="C219" s="127" t="s">
        <v>9232</v>
      </c>
      <c r="D219" s="21"/>
      <c r="E219" s="127"/>
      <c r="F219" s="127"/>
      <c r="G219" s="106"/>
      <c r="H219" s="106">
        <v>100</v>
      </c>
      <c r="I219" s="106">
        <v>100</v>
      </c>
      <c r="J219" s="106"/>
      <c r="K219" s="106"/>
      <c r="L219" s="106"/>
      <c r="M219" s="106"/>
      <c r="N219" s="106"/>
      <c r="O219" s="106"/>
      <c r="P219" s="106"/>
      <c r="Q219" s="106"/>
      <c r="R219" s="106"/>
      <c r="S219" s="106"/>
      <c r="T219" s="106"/>
      <c r="U219" s="106"/>
      <c r="V219" s="127"/>
      <c r="W219" s="106"/>
      <c r="X219" s="127" t="s">
        <v>9322</v>
      </c>
    </row>
    <row r="220" spans="1:24" x14ac:dyDescent="0.25">
      <c r="A220" s="127" t="s">
        <v>9294</v>
      </c>
      <c r="B220" s="129">
        <v>4</v>
      </c>
      <c r="C220" s="127" t="s">
        <v>9233</v>
      </c>
      <c r="D220" s="21"/>
      <c r="E220" s="127" t="s">
        <v>734</v>
      </c>
      <c r="F220" s="127"/>
      <c r="G220" s="106"/>
      <c r="H220" s="106">
        <v>100</v>
      </c>
      <c r="I220" s="106">
        <v>150</v>
      </c>
      <c r="J220" s="106"/>
      <c r="K220" s="106"/>
      <c r="L220" s="106"/>
      <c r="M220" s="106"/>
      <c r="N220" s="106"/>
      <c r="O220" s="106"/>
      <c r="P220" s="106"/>
      <c r="Q220" s="106"/>
      <c r="R220" s="106"/>
      <c r="S220" s="106"/>
      <c r="T220" s="106"/>
      <c r="U220" s="106"/>
      <c r="V220" s="127"/>
      <c r="W220" s="106"/>
      <c r="X220" s="127"/>
    </row>
    <row r="221" spans="1:24" x14ac:dyDescent="0.25">
      <c r="A221" s="127" t="s">
        <v>9294</v>
      </c>
      <c r="B221" s="129">
        <v>4</v>
      </c>
      <c r="C221" s="127" t="s">
        <v>9233</v>
      </c>
      <c r="D221" s="21"/>
      <c r="E221" s="127"/>
      <c r="F221" s="127"/>
      <c r="G221" s="106"/>
      <c r="H221" s="106">
        <v>100</v>
      </c>
      <c r="I221" s="106" cm="1">
        <f t="array" aca="1" ref="I221" ca="1">I221:K221</f>
        <v>0</v>
      </c>
      <c r="J221" s="106"/>
      <c r="K221" s="106"/>
      <c r="L221" s="106"/>
      <c r="M221" s="106">
        <v>100</v>
      </c>
      <c r="N221" s="106"/>
      <c r="O221" s="106"/>
      <c r="P221" s="106"/>
      <c r="Q221" s="106"/>
      <c r="R221" s="106"/>
      <c r="S221" s="106"/>
      <c r="T221" s="106"/>
      <c r="U221" s="106"/>
      <c r="V221" s="127"/>
      <c r="W221" s="106"/>
      <c r="X221" s="127" t="s">
        <v>8685</v>
      </c>
    </row>
    <row r="222" spans="1:24" x14ac:dyDescent="0.25">
      <c r="A222" s="127" t="s">
        <v>9294</v>
      </c>
      <c r="B222" s="129">
        <v>4</v>
      </c>
      <c r="C222" s="127" t="s">
        <v>9233</v>
      </c>
      <c r="D222" s="21"/>
      <c r="E222" s="127"/>
      <c r="F222" s="127"/>
      <c r="G222" s="106"/>
      <c r="H222" s="106">
        <v>100</v>
      </c>
      <c r="I222" s="106">
        <v>100</v>
      </c>
      <c r="J222" s="106"/>
      <c r="K222" s="106"/>
      <c r="L222" s="106"/>
      <c r="M222" s="106"/>
      <c r="N222" s="106"/>
      <c r="O222" s="106"/>
      <c r="P222" s="106"/>
      <c r="Q222" s="106"/>
      <c r="R222" s="106"/>
      <c r="S222" s="106"/>
      <c r="T222" s="106"/>
      <c r="U222" s="106"/>
      <c r="V222" s="127"/>
      <c r="W222" s="106"/>
      <c r="X222" s="127" t="s">
        <v>9321</v>
      </c>
    </row>
    <row r="223" spans="1:24" x14ac:dyDescent="0.25">
      <c r="A223" s="127" t="s">
        <v>9295</v>
      </c>
      <c r="B223" s="129">
        <v>1</v>
      </c>
      <c r="C223" s="127" t="s">
        <v>9230</v>
      </c>
      <c r="D223" s="21"/>
      <c r="E223" s="127"/>
      <c r="F223" s="127"/>
      <c r="G223" s="106"/>
      <c r="H223" s="106">
        <v>100</v>
      </c>
      <c r="I223" s="106">
        <v>100</v>
      </c>
      <c r="J223" s="106"/>
      <c r="K223" s="106"/>
      <c r="L223" s="106"/>
      <c r="M223" s="106"/>
      <c r="N223" s="106"/>
      <c r="O223" s="106"/>
      <c r="P223" s="106"/>
      <c r="Q223" s="106"/>
      <c r="R223" s="106"/>
      <c r="S223" s="106"/>
      <c r="T223" s="106"/>
      <c r="U223" s="106"/>
      <c r="V223" s="127"/>
      <c r="W223" s="106"/>
      <c r="X223" s="127" t="s">
        <v>8685</v>
      </c>
    </row>
    <row r="224" spans="1:24" x14ac:dyDescent="0.25">
      <c r="A224" s="127" t="s">
        <v>9295</v>
      </c>
      <c r="B224" s="129">
        <v>1</v>
      </c>
      <c r="C224" s="127" t="s">
        <v>9230</v>
      </c>
      <c r="D224" s="21"/>
      <c r="E224" s="127"/>
      <c r="F224" s="127"/>
      <c r="G224" s="106"/>
      <c r="H224" s="106">
        <v>100</v>
      </c>
      <c r="I224" s="106" cm="1">
        <f t="array" aca="1" ref="I224" ca="1">I224:K224</f>
        <v>0</v>
      </c>
      <c r="J224" s="106"/>
      <c r="K224" s="106"/>
      <c r="L224" s="106"/>
      <c r="M224" s="106">
        <v>100</v>
      </c>
      <c r="N224" s="106"/>
      <c r="O224" s="106"/>
      <c r="P224" s="106"/>
      <c r="Q224" s="106"/>
      <c r="R224" s="106"/>
      <c r="S224" s="106"/>
      <c r="T224" s="106"/>
      <c r="U224" s="106"/>
      <c r="V224" s="127"/>
      <c r="W224" s="106"/>
      <c r="X224" s="127" t="s">
        <v>9323</v>
      </c>
    </row>
    <row r="225" spans="1:24" x14ac:dyDescent="0.25">
      <c r="A225" s="127" t="s">
        <v>9295</v>
      </c>
      <c r="B225" s="129">
        <v>2</v>
      </c>
      <c r="C225" s="127" t="s">
        <v>9231</v>
      </c>
      <c r="D225" s="21"/>
      <c r="E225" s="127" t="s">
        <v>734</v>
      </c>
      <c r="F225" s="127"/>
      <c r="G225" s="106"/>
      <c r="H225" s="106">
        <v>50</v>
      </c>
      <c r="I225" s="106">
        <v>50</v>
      </c>
      <c r="J225" s="106"/>
      <c r="K225" s="106"/>
      <c r="L225" s="106"/>
      <c r="M225" s="106"/>
      <c r="N225" s="106"/>
      <c r="O225" s="106"/>
      <c r="P225" s="106"/>
      <c r="Q225" s="106"/>
      <c r="R225" s="106"/>
      <c r="S225" s="106"/>
      <c r="T225" s="106"/>
      <c r="U225" s="106"/>
      <c r="V225" s="127"/>
      <c r="W225" s="106"/>
      <c r="X225" s="127"/>
    </row>
    <row r="226" spans="1:24" x14ac:dyDescent="0.25">
      <c r="A226" s="127" t="s">
        <v>9295</v>
      </c>
      <c r="B226" s="129">
        <v>2</v>
      </c>
      <c r="C226" s="127" t="s">
        <v>9231</v>
      </c>
      <c r="D226" s="21"/>
      <c r="E226" s="127"/>
      <c r="F226" s="127"/>
      <c r="G226" s="106"/>
      <c r="H226" s="106">
        <v>100</v>
      </c>
      <c r="I226" s="106" cm="1">
        <f t="array" aca="1" ref="I226" ca="1">I226:K226</f>
        <v>0</v>
      </c>
      <c r="J226" s="106"/>
      <c r="K226" s="106"/>
      <c r="L226" s="106"/>
      <c r="M226" s="106">
        <v>100</v>
      </c>
      <c r="N226" s="106"/>
      <c r="O226" s="106"/>
      <c r="P226" s="106"/>
      <c r="Q226" s="106"/>
      <c r="R226" s="106"/>
      <c r="S226" s="106"/>
      <c r="T226" s="106"/>
      <c r="U226" s="106"/>
      <c r="V226" s="127"/>
      <c r="W226" s="106"/>
      <c r="X226" s="127" t="s">
        <v>8685</v>
      </c>
    </row>
    <row r="227" spans="1:24" x14ac:dyDescent="0.25">
      <c r="A227" s="127" t="s">
        <v>9295</v>
      </c>
      <c r="B227" s="129">
        <v>2</v>
      </c>
      <c r="C227" s="127" t="s">
        <v>9231</v>
      </c>
      <c r="D227" s="21"/>
      <c r="E227" s="127"/>
      <c r="F227" s="127"/>
      <c r="G227" s="106"/>
      <c r="H227" s="106">
        <v>100</v>
      </c>
      <c r="I227" s="106">
        <v>100</v>
      </c>
      <c r="J227" s="106"/>
      <c r="K227" s="106"/>
      <c r="L227" s="106"/>
      <c r="M227" s="106"/>
      <c r="N227" s="106"/>
      <c r="O227" s="106"/>
      <c r="P227" s="106"/>
      <c r="Q227" s="106"/>
      <c r="R227" s="106"/>
      <c r="S227" s="106"/>
      <c r="T227" s="106"/>
      <c r="U227" s="106"/>
      <c r="V227" s="127"/>
      <c r="W227" s="106"/>
      <c r="X227" s="127" t="s">
        <v>9321</v>
      </c>
    </row>
    <row r="228" spans="1:24" x14ac:dyDescent="0.25">
      <c r="A228" s="127" t="s">
        <v>9295</v>
      </c>
      <c r="B228" s="129">
        <v>3</v>
      </c>
      <c r="C228" s="127" t="s">
        <v>9232</v>
      </c>
      <c r="D228" s="21"/>
      <c r="E228" s="127" t="s">
        <v>734</v>
      </c>
      <c r="F228" s="127"/>
      <c r="G228" s="106"/>
      <c r="H228" s="106">
        <v>100</v>
      </c>
      <c r="I228" s="106">
        <v>100</v>
      </c>
      <c r="J228" s="106"/>
      <c r="K228" s="106"/>
      <c r="L228" s="106"/>
      <c r="M228" s="106"/>
      <c r="N228" s="106"/>
      <c r="O228" s="106"/>
      <c r="P228" s="106"/>
      <c r="Q228" s="106"/>
      <c r="R228" s="106"/>
      <c r="S228" s="106"/>
      <c r="T228" s="106"/>
      <c r="U228" s="106"/>
      <c r="V228" s="127"/>
      <c r="W228" s="106"/>
      <c r="X228" s="127"/>
    </row>
    <row r="229" spans="1:24" x14ac:dyDescent="0.25">
      <c r="A229" s="127" t="s">
        <v>9295</v>
      </c>
      <c r="B229" s="129">
        <v>3</v>
      </c>
      <c r="C229" s="127" t="s">
        <v>9232</v>
      </c>
      <c r="D229" s="21"/>
      <c r="E229" s="127"/>
      <c r="F229" s="127"/>
      <c r="G229" s="106"/>
      <c r="H229" s="106">
        <v>100</v>
      </c>
      <c r="I229" s="106" cm="1">
        <f t="array" aca="1" ref="I229" ca="1">I229:K229</f>
        <v>0</v>
      </c>
      <c r="J229" s="106"/>
      <c r="K229" s="106"/>
      <c r="L229" s="106"/>
      <c r="M229" s="106">
        <v>100</v>
      </c>
      <c r="N229" s="106"/>
      <c r="O229" s="106"/>
      <c r="P229" s="106"/>
      <c r="Q229" s="106"/>
      <c r="R229" s="106"/>
      <c r="S229" s="106"/>
      <c r="T229" s="106"/>
      <c r="U229" s="106"/>
      <c r="V229" s="127"/>
      <c r="W229" s="106"/>
      <c r="X229" s="127" t="s">
        <v>8685</v>
      </c>
    </row>
    <row r="230" spans="1:24" x14ac:dyDescent="0.25">
      <c r="A230" s="127" t="s">
        <v>9295</v>
      </c>
      <c r="B230" s="129">
        <v>3</v>
      </c>
      <c r="C230" s="127" t="s">
        <v>9232</v>
      </c>
      <c r="D230" s="21"/>
      <c r="E230" s="127"/>
      <c r="F230" s="127"/>
      <c r="G230" s="106"/>
      <c r="H230" s="106">
        <v>100</v>
      </c>
      <c r="I230" s="106">
        <v>100</v>
      </c>
      <c r="J230" s="106"/>
      <c r="K230" s="106"/>
      <c r="L230" s="106"/>
      <c r="M230" s="106"/>
      <c r="N230" s="106"/>
      <c r="O230" s="106"/>
      <c r="P230" s="106"/>
      <c r="Q230" s="106"/>
      <c r="R230" s="106"/>
      <c r="S230" s="106"/>
      <c r="T230" s="106"/>
      <c r="U230" s="106"/>
      <c r="V230" s="127"/>
      <c r="W230" s="106"/>
      <c r="X230" s="127" t="s">
        <v>9322</v>
      </c>
    </row>
    <row r="231" spans="1:24" x14ac:dyDescent="0.25">
      <c r="A231" s="127" t="s">
        <v>9295</v>
      </c>
      <c r="B231" s="129">
        <v>4</v>
      </c>
      <c r="C231" s="127" t="s">
        <v>9233</v>
      </c>
      <c r="D231" s="21"/>
      <c r="E231" s="127" t="s">
        <v>734</v>
      </c>
      <c r="F231" s="127"/>
      <c r="G231" s="106"/>
      <c r="H231" s="106">
        <v>100</v>
      </c>
      <c r="I231" s="106">
        <v>150</v>
      </c>
      <c r="J231" s="106"/>
      <c r="K231" s="106"/>
      <c r="L231" s="106"/>
      <c r="M231" s="106"/>
      <c r="N231" s="106"/>
      <c r="O231" s="106"/>
      <c r="P231" s="106"/>
      <c r="Q231" s="106"/>
      <c r="R231" s="106"/>
      <c r="S231" s="106"/>
      <c r="T231" s="106"/>
      <c r="U231" s="106"/>
      <c r="V231" s="127"/>
      <c r="W231" s="106"/>
      <c r="X231" s="127"/>
    </row>
    <row r="232" spans="1:24" x14ac:dyDescent="0.25">
      <c r="A232" s="127" t="s">
        <v>9295</v>
      </c>
      <c r="B232" s="129">
        <v>4</v>
      </c>
      <c r="C232" s="127" t="s">
        <v>9233</v>
      </c>
      <c r="D232" s="21"/>
      <c r="E232" s="127"/>
      <c r="F232" s="127"/>
      <c r="G232" s="106"/>
      <c r="H232" s="106">
        <v>100</v>
      </c>
      <c r="I232" s="106" cm="1">
        <f t="array" aca="1" ref="I232" ca="1">I232:K232</f>
        <v>0</v>
      </c>
      <c r="J232" s="106"/>
      <c r="K232" s="106"/>
      <c r="L232" s="106"/>
      <c r="M232" s="106">
        <v>100</v>
      </c>
      <c r="N232" s="106"/>
      <c r="O232" s="106"/>
      <c r="P232" s="106"/>
      <c r="Q232" s="106"/>
      <c r="R232" s="106"/>
      <c r="S232" s="106"/>
      <c r="T232" s="106"/>
      <c r="U232" s="106"/>
      <c r="V232" s="127"/>
      <c r="W232" s="106"/>
      <c r="X232" s="127" t="s">
        <v>8685</v>
      </c>
    </row>
    <row r="233" spans="1:24" x14ac:dyDescent="0.25">
      <c r="A233" s="127" t="s">
        <v>9295</v>
      </c>
      <c r="B233" s="129">
        <v>4</v>
      </c>
      <c r="C233" s="127" t="s">
        <v>9233</v>
      </c>
      <c r="D233" s="21"/>
      <c r="E233" s="127"/>
      <c r="F233" s="127"/>
      <c r="G233" s="106"/>
      <c r="H233" s="106">
        <v>100</v>
      </c>
      <c r="I233" s="106">
        <v>100</v>
      </c>
      <c r="J233" s="106"/>
      <c r="K233" s="106"/>
      <c r="L233" s="106"/>
      <c r="M233" s="106"/>
      <c r="N233" s="106"/>
      <c r="O233" s="106"/>
      <c r="P233" s="106"/>
      <c r="Q233" s="106"/>
      <c r="R233" s="106"/>
      <c r="S233" s="106"/>
      <c r="T233" s="106"/>
      <c r="U233" s="106"/>
      <c r="V233" s="127"/>
      <c r="W233" s="106"/>
      <c r="X233" s="127" t="s">
        <v>9321</v>
      </c>
    </row>
    <row r="234" spans="1:24" x14ac:dyDescent="0.25">
      <c r="A234" s="127" t="s">
        <v>9296</v>
      </c>
      <c r="B234" s="129">
        <v>1</v>
      </c>
      <c r="C234" s="127" t="s">
        <v>9230</v>
      </c>
      <c r="D234" s="21"/>
      <c r="E234" s="127"/>
      <c r="F234" s="127"/>
      <c r="G234" s="106"/>
      <c r="H234" s="106">
        <v>100</v>
      </c>
      <c r="I234" s="106">
        <v>100</v>
      </c>
      <c r="J234" s="106"/>
      <c r="K234" s="106"/>
      <c r="L234" s="106"/>
      <c r="M234" s="106"/>
      <c r="N234" s="106"/>
      <c r="O234" s="106"/>
      <c r="P234" s="106"/>
      <c r="Q234" s="106"/>
      <c r="R234" s="106"/>
      <c r="S234" s="106"/>
      <c r="T234" s="106"/>
      <c r="U234" s="106"/>
      <c r="V234" s="127"/>
      <c r="W234" s="106"/>
      <c r="X234" s="127" t="s">
        <v>8685</v>
      </c>
    </row>
    <row r="235" spans="1:24" x14ac:dyDescent="0.25">
      <c r="A235" s="127" t="s">
        <v>9296</v>
      </c>
      <c r="B235" s="129">
        <v>1</v>
      </c>
      <c r="C235" s="127" t="s">
        <v>9230</v>
      </c>
      <c r="D235" s="21"/>
      <c r="E235" s="127"/>
      <c r="F235" s="127"/>
      <c r="G235" s="106"/>
      <c r="H235" s="106">
        <v>100</v>
      </c>
      <c r="I235" s="106" cm="1">
        <f t="array" aca="1" ref="I235" ca="1">I235:K235</f>
        <v>0</v>
      </c>
      <c r="J235" s="106"/>
      <c r="K235" s="106"/>
      <c r="L235" s="106"/>
      <c r="M235" s="106">
        <v>100</v>
      </c>
      <c r="N235" s="106"/>
      <c r="O235" s="106"/>
      <c r="P235" s="106"/>
      <c r="Q235" s="106"/>
      <c r="R235" s="106"/>
      <c r="S235" s="106"/>
      <c r="T235" s="106"/>
      <c r="U235" s="106"/>
      <c r="V235" s="127"/>
      <c r="W235" s="106"/>
      <c r="X235" s="127" t="s">
        <v>9323</v>
      </c>
    </row>
    <row r="236" spans="1:24" x14ac:dyDescent="0.25">
      <c r="A236" s="127" t="s">
        <v>9296</v>
      </c>
      <c r="B236" s="129">
        <v>2</v>
      </c>
      <c r="C236" s="127" t="s">
        <v>9231</v>
      </c>
      <c r="D236" s="21"/>
      <c r="E236" s="127" t="s">
        <v>734</v>
      </c>
      <c r="F236" s="127"/>
      <c r="G236" s="106"/>
      <c r="H236" s="106">
        <v>50</v>
      </c>
      <c r="I236" s="106">
        <v>50</v>
      </c>
      <c r="J236" s="106"/>
      <c r="K236" s="106"/>
      <c r="L236" s="106"/>
      <c r="M236" s="106"/>
      <c r="N236" s="106"/>
      <c r="O236" s="106"/>
      <c r="P236" s="106"/>
      <c r="Q236" s="106"/>
      <c r="R236" s="106"/>
      <c r="S236" s="106"/>
      <c r="T236" s="106"/>
      <c r="U236" s="106"/>
      <c r="V236" s="127"/>
      <c r="W236" s="106"/>
      <c r="X236" s="127"/>
    </row>
    <row r="237" spans="1:24" x14ac:dyDescent="0.25">
      <c r="A237" s="127" t="s">
        <v>9296</v>
      </c>
      <c r="B237" s="129">
        <v>2</v>
      </c>
      <c r="C237" s="127" t="s">
        <v>9231</v>
      </c>
      <c r="D237" s="21"/>
      <c r="E237" s="127"/>
      <c r="F237" s="127"/>
      <c r="G237" s="106"/>
      <c r="H237" s="106">
        <v>100</v>
      </c>
      <c r="I237" s="106" cm="1">
        <f t="array" aca="1" ref="I237" ca="1">I237:K237</f>
        <v>0</v>
      </c>
      <c r="J237" s="106"/>
      <c r="K237" s="106"/>
      <c r="L237" s="106"/>
      <c r="M237" s="106">
        <v>100</v>
      </c>
      <c r="N237" s="106"/>
      <c r="O237" s="106"/>
      <c r="P237" s="106"/>
      <c r="Q237" s="106"/>
      <c r="R237" s="106"/>
      <c r="S237" s="106"/>
      <c r="T237" s="106"/>
      <c r="U237" s="106"/>
      <c r="V237" s="127"/>
      <c r="W237" s="106"/>
      <c r="X237" s="127" t="s">
        <v>8685</v>
      </c>
    </row>
    <row r="238" spans="1:24" x14ac:dyDescent="0.25">
      <c r="A238" s="127" t="s">
        <v>9296</v>
      </c>
      <c r="B238" s="129">
        <v>2</v>
      </c>
      <c r="C238" s="127" t="s">
        <v>9231</v>
      </c>
      <c r="D238" s="21"/>
      <c r="E238" s="127"/>
      <c r="F238" s="127"/>
      <c r="G238" s="106"/>
      <c r="H238" s="106">
        <v>100</v>
      </c>
      <c r="I238" s="106">
        <v>100</v>
      </c>
      <c r="J238" s="106"/>
      <c r="K238" s="106"/>
      <c r="L238" s="106"/>
      <c r="M238" s="106"/>
      <c r="N238" s="106"/>
      <c r="O238" s="106"/>
      <c r="P238" s="106"/>
      <c r="Q238" s="106"/>
      <c r="R238" s="106"/>
      <c r="S238" s="106"/>
      <c r="T238" s="106"/>
      <c r="U238" s="106"/>
      <c r="V238" s="127"/>
      <c r="W238" s="106"/>
      <c r="X238" s="127" t="s">
        <v>9321</v>
      </c>
    </row>
    <row r="239" spans="1:24" x14ac:dyDescent="0.25">
      <c r="A239" s="127" t="s">
        <v>9296</v>
      </c>
      <c r="B239" s="129">
        <v>3</v>
      </c>
      <c r="C239" s="127" t="s">
        <v>9232</v>
      </c>
      <c r="D239" s="21"/>
      <c r="E239" s="127" t="s">
        <v>734</v>
      </c>
      <c r="F239" s="127"/>
      <c r="G239" s="106"/>
      <c r="H239" s="106">
        <v>100</v>
      </c>
      <c r="I239" s="106">
        <v>100</v>
      </c>
      <c r="J239" s="106"/>
      <c r="K239" s="106"/>
      <c r="L239" s="106"/>
      <c r="M239" s="106"/>
      <c r="N239" s="106"/>
      <c r="O239" s="106"/>
      <c r="P239" s="106"/>
      <c r="Q239" s="106"/>
      <c r="R239" s="106"/>
      <c r="S239" s="106"/>
      <c r="T239" s="106"/>
      <c r="U239" s="106"/>
      <c r="V239" s="127"/>
      <c r="W239" s="106"/>
      <c r="X239" s="127"/>
    </row>
    <row r="240" spans="1:24" x14ac:dyDescent="0.25">
      <c r="A240" s="127" t="s">
        <v>9296</v>
      </c>
      <c r="B240" s="129">
        <v>3</v>
      </c>
      <c r="C240" s="127" t="s">
        <v>9232</v>
      </c>
      <c r="D240" s="21"/>
      <c r="E240" s="127"/>
      <c r="F240" s="127"/>
      <c r="G240" s="106"/>
      <c r="H240" s="106">
        <v>100</v>
      </c>
      <c r="I240" s="106" cm="1">
        <f t="array" aca="1" ref="I240" ca="1">I240:K240</f>
        <v>0</v>
      </c>
      <c r="J240" s="106"/>
      <c r="K240" s="106"/>
      <c r="L240" s="106"/>
      <c r="M240" s="106">
        <v>100</v>
      </c>
      <c r="N240" s="106"/>
      <c r="O240" s="106"/>
      <c r="P240" s="106"/>
      <c r="Q240" s="106"/>
      <c r="R240" s="106"/>
      <c r="S240" s="106"/>
      <c r="T240" s="106"/>
      <c r="U240" s="106"/>
      <c r="V240" s="127"/>
      <c r="W240" s="106"/>
      <c r="X240" s="127" t="s">
        <v>8685</v>
      </c>
    </row>
    <row r="241" spans="1:24" x14ac:dyDescent="0.25">
      <c r="A241" s="127" t="s">
        <v>9296</v>
      </c>
      <c r="B241" s="129">
        <v>3</v>
      </c>
      <c r="C241" s="127" t="s">
        <v>9232</v>
      </c>
      <c r="D241" s="21"/>
      <c r="E241" s="127"/>
      <c r="F241" s="127"/>
      <c r="G241" s="106"/>
      <c r="H241" s="106">
        <v>100</v>
      </c>
      <c r="I241" s="106">
        <v>100</v>
      </c>
      <c r="J241" s="106"/>
      <c r="K241" s="106"/>
      <c r="L241" s="106"/>
      <c r="M241" s="106"/>
      <c r="N241" s="106"/>
      <c r="O241" s="106"/>
      <c r="P241" s="106"/>
      <c r="Q241" s="106"/>
      <c r="R241" s="106"/>
      <c r="S241" s="106"/>
      <c r="T241" s="106"/>
      <c r="U241" s="106"/>
      <c r="V241" s="127"/>
      <c r="W241" s="106"/>
      <c r="X241" s="127" t="s">
        <v>9322</v>
      </c>
    </row>
    <row r="242" spans="1:24" x14ac:dyDescent="0.25">
      <c r="A242" s="127" t="s">
        <v>9296</v>
      </c>
      <c r="B242" s="129">
        <v>4</v>
      </c>
      <c r="C242" s="127" t="s">
        <v>9233</v>
      </c>
      <c r="D242" s="21"/>
      <c r="E242" s="127" t="s">
        <v>734</v>
      </c>
      <c r="F242" s="127"/>
      <c r="G242" s="106"/>
      <c r="H242" s="106">
        <v>100</v>
      </c>
      <c r="I242" s="106">
        <v>150</v>
      </c>
      <c r="J242" s="106"/>
      <c r="K242" s="106"/>
      <c r="L242" s="106"/>
      <c r="M242" s="106"/>
      <c r="N242" s="106"/>
      <c r="O242" s="106"/>
      <c r="P242" s="106"/>
      <c r="Q242" s="106"/>
      <c r="R242" s="106"/>
      <c r="S242" s="106"/>
      <c r="T242" s="106"/>
      <c r="U242" s="106"/>
      <c r="V242" s="127"/>
      <c r="W242" s="106"/>
      <c r="X242" s="127"/>
    </row>
    <row r="243" spans="1:24" x14ac:dyDescent="0.25">
      <c r="A243" s="127" t="s">
        <v>9296</v>
      </c>
      <c r="B243" s="129">
        <v>4</v>
      </c>
      <c r="C243" s="127" t="s">
        <v>9233</v>
      </c>
      <c r="D243" s="21"/>
      <c r="E243" s="127"/>
      <c r="F243" s="127"/>
      <c r="G243" s="106"/>
      <c r="H243" s="106">
        <v>100</v>
      </c>
      <c r="I243" s="106" cm="1">
        <f t="array" aca="1" ref="I243" ca="1">I243:K243</f>
        <v>0</v>
      </c>
      <c r="J243" s="106"/>
      <c r="K243" s="106"/>
      <c r="L243" s="106"/>
      <c r="M243" s="106">
        <v>100</v>
      </c>
      <c r="N243" s="106"/>
      <c r="O243" s="106"/>
      <c r="P243" s="106"/>
      <c r="Q243" s="106"/>
      <c r="R243" s="106"/>
      <c r="S243" s="106"/>
      <c r="T243" s="106"/>
      <c r="U243" s="106"/>
      <c r="V243" s="127"/>
      <c r="W243" s="106"/>
      <c r="X243" s="127" t="s">
        <v>8685</v>
      </c>
    </row>
    <row r="244" spans="1:24" x14ac:dyDescent="0.25">
      <c r="A244" s="127" t="s">
        <v>9296</v>
      </c>
      <c r="B244" s="129">
        <v>4</v>
      </c>
      <c r="C244" s="127" t="s">
        <v>9233</v>
      </c>
      <c r="D244" s="21"/>
      <c r="E244" s="127"/>
      <c r="F244" s="127"/>
      <c r="G244" s="106"/>
      <c r="H244" s="106">
        <v>100</v>
      </c>
      <c r="I244" s="106">
        <v>100</v>
      </c>
      <c r="J244" s="106"/>
      <c r="K244" s="106"/>
      <c r="L244" s="106"/>
      <c r="M244" s="106"/>
      <c r="N244" s="106"/>
      <c r="O244" s="106"/>
      <c r="P244" s="106"/>
      <c r="Q244" s="106"/>
      <c r="R244" s="106"/>
      <c r="S244" s="106"/>
      <c r="T244" s="106"/>
      <c r="U244" s="106"/>
      <c r="V244" s="127"/>
      <c r="W244" s="106"/>
      <c r="X244" s="127" t="s">
        <v>9321</v>
      </c>
    </row>
    <row r="245" spans="1:24" x14ac:dyDescent="0.25">
      <c r="A245" s="127" t="s">
        <v>9297</v>
      </c>
      <c r="B245" s="129">
        <v>1</v>
      </c>
      <c r="C245" s="127" t="s">
        <v>9230</v>
      </c>
      <c r="D245" s="21"/>
      <c r="E245" s="127"/>
      <c r="F245" s="127"/>
      <c r="G245" s="106"/>
      <c r="H245" s="106">
        <v>100</v>
      </c>
      <c r="I245" s="106">
        <v>100</v>
      </c>
      <c r="J245" s="106"/>
      <c r="K245" s="106"/>
      <c r="L245" s="106"/>
      <c r="M245" s="106"/>
      <c r="N245" s="106"/>
      <c r="O245" s="106"/>
      <c r="P245" s="106"/>
      <c r="Q245" s="106"/>
      <c r="R245" s="106"/>
      <c r="S245" s="106"/>
      <c r="T245" s="106"/>
      <c r="U245" s="106"/>
      <c r="V245" s="127"/>
      <c r="W245" s="106"/>
      <c r="X245" s="127" t="s">
        <v>8685</v>
      </c>
    </row>
    <row r="246" spans="1:24" x14ac:dyDescent="0.25">
      <c r="A246" s="127" t="s">
        <v>9297</v>
      </c>
      <c r="B246" s="129">
        <v>1</v>
      </c>
      <c r="C246" s="127" t="s">
        <v>9230</v>
      </c>
      <c r="D246" s="21"/>
      <c r="E246" s="127"/>
      <c r="F246" s="127"/>
      <c r="G246" s="106"/>
      <c r="H246" s="106">
        <v>100</v>
      </c>
      <c r="I246" s="106" cm="1">
        <f t="array" aca="1" ref="I246" ca="1">I246:K246</f>
        <v>0</v>
      </c>
      <c r="J246" s="106"/>
      <c r="K246" s="106"/>
      <c r="L246" s="106"/>
      <c r="M246" s="106">
        <v>100</v>
      </c>
      <c r="N246" s="106"/>
      <c r="O246" s="106"/>
      <c r="P246" s="106"/>
      <c r="Q246" s="106"/>
      <c r="R246" s="106"/>
      <c r="S246" s="106"/>
      <c r="T246" s="106"/>
      <c r="U246" s="106"/>
      <c r="V246" s="127"/>
      <c r="W246" s="106"/>
      <c r="X246" s="127" t="s">
        <v>9323</v>
      </c>
    </row>
    <row r="247" spans="1:24" x14ac:dyDescent="0.25">
      <c r="A247" s="127" t="s">
        <v>9297</v>
      </c>
      <c r="B247" s="129">
        <v>2</v>
      </c>
      <c r="C247" s="127" t="s">
        <v>9231</v>
      </c>
      <c r="D247" s="21"/>
      <c r="E247" s="127" t="s">
        <v>734</v>
      </c>
      <c r="F247" s="127"/>
      <c r="G247" s="106"/>
      <c r="H247" s="106">
        <v>50</v>
      </c>
      <c r="I247" s="106">
        <v>50</v>
      </c>
      <c r="J247" s="106"/>
      <c r="K247" s="106"/>
      <c r="L247" s="106"/>
      <c r="M247" s="106"/>
      <c r="N247" s="106"/>
      <c r="O247" s="106"/>
      <c r="P247" s="106"/>
      <c r="Q247" s="106"/>
      <c r="R247" s="106"/>
      <c r="S247" s="106"/>
      <c r="T247" s="106"/>
      <c r="U247" s="106"/>
      <c r="V247" s="127"/>
      <c r="W247" s="106"/>
      <c r="X247" s="127"/>
    </row>
    <row r="248" spans="1:24" x14ac:dyDescent="0.25">
      <c r="A248" s="127" t="s">
        <v>9297</v>
      </c>
      <c r="B248" s="129">
        <v>2</v>
      </c>
      <c r="C248" s="127" t="s">
        <v>9231</v>
      </c>
      <c r="D248" s="21"/>
      <c r="E248" s="127"/>
      <c r="F248" s="127"/>
      <c r="G248" s="106"/>
      <c r="H248" s="106">
        <v>100</v>
      </c>
      <c r="I248" s="106" cm="1">
        <f t="array" aca="1" ref="I248" ca="1">I248:K248</f>
        <v>0</v>
      </c>
      <c r="J248" s="106"/>
      <c r="K248" s="106"/>
      <c r="L248" s="106"/>
      <c r="M248" s="106">
        <v>100</v>
      </c>
      <c r="N248" s="106"/>
      <c r="O248" s="106"/>
      <c r="P248" s="106"/>
      <c r="Q248" s="106"/>
      <c r="R248" s="106"/>
      <c r="S248" s="106"/>
      <c r="T248" s="106"/>
      <c r="U248" s="106"/>
      <c r="V248" s="127"/>
      <c r="W248" s="106"/>
      <c r="X248" s="127" t="s">
        <v>8685</v>
      </c>
    </row>
    <row r="249" spans="1:24" x14ac:dyDescent="0.25">
      <c r="A249" s="127" t="s">
        <v>9297</v>
      </c>
      <c r="B249" s="129">
        <v>2</v>
      </c>
      <c r="C249" s="127" t="s">
        <v>9231</v>
      </c>
      <c r="D249" s="21"/>
      <c r="E249" s="127"/>
      <c r="F249" s="127"/>
      <c r="G249" s="106"/>
      <c r="H249" s="106">
        <v>100</v>
      </c>
      <c r="I249" s="106">
        <v>100</v>
      </c>
      <c r="J249" s="106"/>
      <c r="K249" s="106"/>
      <c r="L249" s="106"/>
      <c r="M249" s="106"/>
      <c r="N249" s="106"/>
      <c r="O249" s="106"/>
      <c r="P249" s="106"/>
      <c r="Q249" s="106"/>
      <c r="R249" s="106"/>
      <c r="S249" s="106"/>
      <c r="T249" s="106"/>
      <c r="U249" s="106"/>
      <c r="V249" s="127"/>
      <c r="W249" s="106"/>
      <c r="X249" s="127" t="s">
        <v>9321</v>
      </c>
    </row>
    <row r="250" spans="1:24" x14ac:dyDescent="0.25">
      <c r="A250" s="127" t="s">
        <v>9297</v>
      </c>
      <c r="B250" s="129">
        <v>3</v>
      </c>
      <c r="C250" s="127" t="s">
        <v>9232</v>
      </c>
      <c r="D250" s="21"/>
      <c r="E250" s="127" t="s">
        <v>734</v>
      </c>
      <c r="F250" s="127"/>
      <c r="G250" s="106"/>
      <c r="H250" s="106">
        <v>100</v>
      </c>
      <c r="I250" s="106">
        <v>100</v>
      </c>
      <c r="J250" s="106"/>
      <c r="K250" s="106"/>
      <c r="L250" s="106"/>
      <c r="M250" s="106"/>
      <c r="N250" s="106"/>
      <c r="O250" s="106"/>
      <c r="P250" s="106"/>
      <c r="Q250" s="106"/>
      <c r="R250" s="106"/>
      <c r="S250" s="106"/>
      <c r="T250" s="106"/>
      <c r="U250" s="106"/>
      <c r="V250" s="127"/>
      <c r="W250" s="106"/>
      <c r="X250" s="127"/>
    </row>
    <row r="251" spans="1:24" x14ac:dyDescent="0.25">
      <c r="A251" s="127" t="s">
        <v>9297</v>
      </c>
      <c r="B251" s="129">
        <v>3</v>
      </c>
      <c r="C251" s="127" t="s">
        <v>9232</v>
      </c>
      <c r="D251" s="21"/>
      <c r="E251" s="127"/>
      <c r="F251" s="127"/>
      <c r="G251" s="106"/>
      <c r="H251" s="106">
        <v>100</v>
      </c>
      <c r="I251" s="106" cm="1">
        <f t="array" aca="1" ref="I251" ca="1">I251:K251</f>
        <v>0</v>
      </c>
      <c r="J251" s="106"/>
      <c r="K251" s="106"/>
      <c r="L251" s="106"/>
      <c r="M251" s="106">
        <v>100</v>
      </c>
      <c r="N251" s="106"/>
      <c r="O251" s="106"/>
      <c r="P251" s="106"/>
      <c r="Q251" s="106"/>
      <c r="R251" s="106"/>
      <c r="S251" s="106"/>
      <c r="T251" s="106"/>
      <c r="U251" s="106"/>
      <c r="V251" s="127"/>
      <c r="W251" s="106"/>
      <c r="X251" s="127" t="s">
        <v>8685</v>
      </c>
    </row>
    <row r="252" spans="1:24" x14ac:dyDescent="0.25">
      <c r="A252" s="127" t="s">
        <v>9297</v>
      </c>
      <c r="B252" s="129">
        <v>3</v>
      </c>
      <c r="C252" s="127" t="s">
        <v>9232</v>
      </c>
      <c r="D252" s="21"/>
      <c r="E252" s="127"/>
      <c r="F252" s="127"/>
      <c r="G252" s="106"/>
      <c r="H252" s="106">
        <v>100</v>
      </c>
      <c r="I252" s="106">
        <v>100</v>
      </c>
      <c r="J252" s="106"/>
      <c r="K252" s="106"/>
      <c r="L252" s="106"/>
      <c r="M252" s="106"/>
      <c r="N252" s="106"/>
      <c r="O252" s="106"/>
      <c r="P252" s="106"/>
      <c r="Q252" s="106"/>
      <c r="R252" s="106"/>
      <c r="S252" s="106"/>
      <c r="T252" s="106"/>
      <c r="U252" s="106"/>
      <c r="V252" s="127"/>
      <c r="W252" s="106"/>
      <c r="X252" s="127" t="s">
        <v>9322</v>
      </c>
    </row>
    <row r="253" spans="1:24" x14ac:dyDescent="0.25">
      <c r="A253" s="127" t="s">
        <v>9297</v>
      </c>
      <c r="B253" s="129">
        <v>4</v>
      </c>
      <c r="C253" s="127" t="s">
        <v>9233</v>
      </c>
      <c r="D253" s="21"/>
      <c r="E253" s="127" t="s">
        <v>734</v>
      </c>
      <c r="F253" s="127"/>
      <c r="G253" s="106"/>
      <c r="H253" s="106">
        <v>100</v>
      </c>
      <c r="I253" s="106">
        <v>150</v>
      </c>
      <c r="J253" s="106"/>
      <c r="K253" s="106"/>
      <c r="L253" s="106"/>
      <c r="M253" s="106"/>
      <c r="N253" s="106"/>
      <c r="O253" s="106"/>
      <c r="P253" s="106"/>
      <c r="Q253" s="106"/>
      <c r="R253" s="106"/>
      <c r="S253" s="106"/>
      <c r="T253" s="106"/>
      <c r="U253" s="106"/>
      <c r="V253" s="127"/>
      <c r="W253" s="106"/>
      <c r="X253" s="127"/>
    </row>
    <row r="254" spans="1:24" x14ac:dyDescent="0.25">
      <c r="A254" s="127" t="s">
        <v>9297</v>
      </c>
      <c r="B254" s="129">
        <v>4</v>
      </c>
      <c r="C254" s="127" t="s">
        <v>9233</v>
      </c>
      <c r="D254" s="21"/>
      <c r="E254" s="127"/>
      <c r="F254" s="127"/>
      <c r="G254" s="106"/>
      <c r="H254" s="106">
        <v>100</v>
      </c>
      <c r="I254" s="106" cm="1">
        <f t="array" aca="1" ref="I254" ca="1">I254:K254</f>
        <v>0</v>
      </c>
      <c r="J254" s="106"/>
      <c r="K254" s="106"/>
      <c r="L254" s="106"/>
      <c r="M254" s="106">
        <v>100</v>
      </c>
      <c r="N254" s="106"/>
      <c r="O254" s="106"/>
      <c r="P254" s="106"/>
      <c r="Q254" s="106"/>
      <c r="R254" s="106"/>
      <c r="S254" s="106"/>
      <c r="T254" s="106"/>
      <c r="U254" s="106"/>
      <c r="V254" s="127"/>
      <c r="W254" s="106"/>
      <c r="X254" s="127" t="s">
        <v>8685</v>
      </c>
    </row>
    <row r="255" spans="1:24" x14ac:dyDescent="0.25">
      <c r="A255" s="127" t="s">
        <v>9297</v>
      </c>
      <c r="B255" s="129">
        <v>4</v>
      </c>
      <c r="C255" s="127" t="s">
        <v>9233</v>
      </c>
      <c r="D255" s="21"/>
      <c r="E255" s="127"/>
      <c r="F255" s="127"/>
      <c r="G255" s="106"/>
      <c r="H255" s="106">
        <v>100</v>
      </c>
      <c r="I255" s="106">
        <v>100</v>
      </c>
      <c r="J255" s="106"/>
      <c r="K255" s="106"/>
      <c r="L255" s="106"/>
      <c r="M255" s="106"/>
      <c r="N255" s="106"/>
      <c r="O255" s="106"/>
      <c r="P255" s="106"/>
      <c r="Q255" s="106"/>
      <c r="R255" s="106"/>
      <c r="S255" s="106"/>
      <c r="T255" s="106"/>
      <c r="U255" s="106"/>
      <c r="V255" s="127"/>
      <c r="W255" s="106"/>
      <c r="X255" s="127" t="s">
        <v>9321</v>
      </c>
    </row>
    <row r="256" spans="1:24" x14ac:dyDescent="0.25">
      <c r="A256" s="127" t="s">
        <v>9298</v>
      </c>
      <c r="B256" s="129">
        <v>1</v>
      </c>
      <c r="C256" s="127" t="s">
        <v>9230</v>
      </c>
      <c r="D256" s="21"/>
      <c r="E256" s="127"/>
      <c r="F256" s="127"/>
      <c r="G256" s="106"/>
      <c r="H256" s="106">
        <v>100</v>
      </c>
      <c r="I256" s="106">
        <v>100</v>
      </c>
      <c r="J256" s="106"/>
      <c r="K256" s="106"/>
      <c r="L256" s="106"/>
      <c r="M256" s="106"/>
      <c r="N256" s="106"/>
      <c r="O256" s="106"/>
      <c r="P256" s="106"/>
      <c r="Q256" s="106"/>
      <c r="R256" s="106"/>
      <c r="S256" s="106"/>
      <c r="T256" s="106"/>
      <c r="U256" s="106"/>
      <c r="V256" s="127"/>
      <c r="W256" s="106"/>
      <c r="X256" s="127" t="s">
        <v>8685</v>
      </c>
    </row>
    <row r="257" spans="1:24" x14ac:dyDescent="0.25">
      <c r="A257" s="127" t="s">
        <v>9298</v>
      </c>
      <c r="B257" s="129">
        <v>1</v>
      </c>
      <c r="C257" s="127" t="s">
        <v>9230</v>
      </c>
      <c r="D257" s="21"/>
      <c r="E257" s="127"/>
      <c r="F257" s="127"/>
      <c r="G257" s="106"/>
      <c r="H257" s="106">
        <v>100</v>
      </c>
      <c r="I257" s="106" cm="1">
        <f t="array" aca="1" ref="I257" ca="1">I257:K257</f>
        <v>0</v>
      </c>
      <c r="J257" s="106"/>
      <c r="K257" s="106"/>
      <c r="L257" s="106"/>
      <c r="M257" s="106">
        <v>100</v>
      </c>
      <c r="N257" s="106"/>
      <c r="O257" s="106"/>
      <c r="P257" s="106"/>
      <c r="Q257" s="106"/>
      <c r="R257" s="106"/>
      <c r="S257" s="106"/>
      <c r="T257" s="106"/>
      <c r="U257" s="106"/>
      <c r="V257" s="127"/>
      <c r="W257" s="106"/>
      <c r="X257" s="127" t="s">
        <v>9323</v>
      </c>
    </row>
    <row r="258" spans="1:24" x14ac:dyDescent="0.25">
      <c r="A258" s="127" t="s">
        <v>9298</v>
      </c>
      <c r="B258" s="129">
        <v>2</v>
      </c>
      <c r="C258" s="127" t="s">
        <v>9231</v>
      </c>
      <c r="D258" s="21"/>
      <c r="E258" s="127" t="s">
        <v>734</v>
      </c>
      <c r="F258" s="127"/>
      <c r="G258" s="106"/>
      <c r="H258" s="106">
        <v>50</v>
      </c>
      <c r="I258" s="106">
        <v>50</v>
      </c>
      <c r="J258" s="106"/>
      <c r="K258" s="106"/>
      <c r="L258" s="106"/>
      <c r="M258" s="106"/>
      <c r="N258" s="106"/>
      <c r="O258" s="106"/>
      <c r="P258" s="106"/>
      <c r="Q258" s="106"/>
      <c r="R258" s="106"/>
      <c r="S258" s="106"/>
      <c r="T258" s="106"/>
      <c r="U258" s="106"/>
      <c r="V258" s="127"/>
      <c r="W258" s="106"/>
      <c r="X258" s="127"/>
    </row>
    <row r="259" spans="1:24" x14ac:dyDescent="0.25">
      <c r="A259" s="127" t="s">
        <v>9298</v>
      </c>
      <c r="B259" s="129">
        <v>2</v>
      </c>
      <c r="C259" s="127" t="s">
        <v>9231</v>
      </c>
      <c r="D259" s="21"/>
      <c r="E259" s="127"/>
      <c r="F259" s="127"/>
      <c r="G259" s="106"/>
      <c r="H259" s="106">
        <v>100</v>
      </c>
      <c r="I259" s="106" cm="1">
        <f t="array" aca="1" ref="I259" ca="1">I259:K259</f>
        <v>0</v>
      </c>
      <c r="J259" s="106"/>
      <c r="K259" s="106"/>
      <c r="L259" s="106"/>
      <c r="M259" s="106">
        <v>100</v>
      </c>
      <c r="N259" s="106"/>
      <c r="O259" s="106"/>
      <c r="P259" s="106"/>
      <c r="Q259" s="106"/>
      <c r="R259" s="106"/>
      <c r="S259" s="106"/>
      <c r="T259" s="106"/>
      <c r="U259" s="106"/>
      <c r="V259" s="127"/>
      <c r="W259" s="106"/>
      <c r="X259" s="127" t="s">
        <v>8685</v>
      </c>
    </row>
    <row r="260" spans="1:24" x14ac:dyDescent="0.25">
      <c r="A260" s="127" t="s">
        <v>9298</v>
      </c>
      <c r="B260" s="129">
        <v>2</v>
      </c>
      <c r="C260" s="127" t="s">
        <v>9231</v>
      </c>
      <c r="D260" s="21"/>
      <c r="E260" s="127"/>
      <c r="F260" s="127"/>
      <c r="G260" s="106"/>
      <c r="H260" s="106">
        <v>100</v>
      </c>
      <c r="I260" s="106">
        <v>100</v>
      </c>
      <c r="J260" s="106"/>
      <c r="K260" s="106"/>
      <c r="L260" s="106"/>
      <c r="M260" s="106"/>
      <c r="N260" s="106"/>
      <c r="O260" s="106"/>
      <c r="P260" s="106"/>
      <c r="Q260" s="106"/>
      <c r="R260" s="106"/>
      <c r="S260" s="106"/>
      <c r="T260" s="106"/>
      <c r="U260" s="106"/>
      <c r="V260" s="127"/>
      <c r="W260" s="106"/>
      <c r="X260" s="127" t="s">
        <v>9321</v>
      </c>
    </row>
    <row r="261" spans="1:24" x14ac:dyDescent="0.25">
      <c r="A261" s="127" t="s">
        <v>9298</v>
      </c>
      <c r="B261" s="129">
        <v>3</v>
      </c>
      <c r="C261" s="127" t="s">
        <v>9232</v>
      </c>
      <c r="D261" s="21"/>
      <c r="E261" s="127" t="s">
        <v>734</v>
      </c>
      <c r="F261" s="127"/>
      <c r="G261" s="106"/>
      <c r="H261" s="106">
        <v>100</v>
      </c>
      <c r="I261" s="106">
        <v>100</v>
      </c>
      <c r="J261" s="106"/>
      <c r="K261" s="106"/>
      <c r="L261" s="106"/>
      <c r="M261" s="106"/>
      <c r="N261" s="106"/>
      <c r="O261" s="106"/>
      <c r="P261" s="106"/>
      <c r="Q261" s="106"/>
      <c r="R261" s="106"/>
      <c r="S261" s="106"/>
      <c r="T261" s="106"/>
      <c r="U261" s="106"/>
      <c r="V261" s="127"/>
      <c r="W261" s="106"/>
      <c r="X261" s="127"/>
    </row>
    <row r="262" spans="1:24" x14ac:dyDescent="0.25">
      <c r="A262" s="127" t="s">
        <v>9298</v>
      </c>
      <c r="B262" s="129">
        <v>3</v>
      </c>
      <c r="C262" s="127" t="s">
        <v>9232</v>
      </c>
      <c r="D262" s="21"/>
      <c r="E262" s="127"/>
      <c r="F262" s="127"/>
      <c r="G262" s="106"/>
      <c r="H262" s="106">
        <v>100</v>
      </c>
      <c r="I262" s="106" cm="1">
        <f t="array" aca="1" ref="I262" ca="1">I262:K262</f>
        <v>0</v>
      </c>
      <c r="J262" s="106"/>
      <c r="K262" s="106"/>
      <c r="L262" s="106"/>
      <c r="M262" s="106">
        <v>100</v>
      </c>
      <c r="N262" s="106"/>
      <c r="O262" s="106"/>
      <c r="P262" s="106"/>
      <c r="Q262" s="106"/>
      <c r="R262" s="106"/>
      <c r="S262" s="106"/>
      <c r="T262" s="106"/>
      <c r="U262" s="106"/>
      <c r="V262" s="127"/>
      <c r="W262" s="106"/>
      <c r="X262" s="127" t="s">
        <v>8685</v>
      </c>
    </row>
    <row r="263" spans="1:24" x14ac:dyDescent="0.25">
      <c r="A263" s="127" t="s">
        <v>9298</v>
      </c>
      <c r="B263" s="129">
        <v>3</v>
      </c>
      <c r="C263" s="127" t="s">
        <v>9232</v>
      </c>
      <c r="D263" s="21"/>
      <c r="E263" s="127"/>
      <c r="F263" s="127"/>
      <c r="G263" s="106"/>
      <c r="H263" s="106">
        <v>100</v>
      </c>
      <c r="I263" s="106">
        <v>100</v>
      </c>
      <c r="J263" s="106"/>
      <c r="K263" s="106"/>
      <c r="L263" s="106"/>
      <c r="M263" s="106"/>
      <c r="N263" s="106"/>
      <c r="O263" s="106"/>
      <c r="P263" s="106"/>
      <c r="Q263" s="106"/>
      <c r="R263" s="106"/>
      <c r="S263" s="106"/>
      <c r="T263" s="106"/>
      <c r="U263" s="106"/>
      <c r="V263" s="127"/>
      <c r="W263" s="106"/>
      <c r="X263" s="127" t="s">
        <v>9322</v>
      </c>
    </row>
    <row r="264" spans="1:24" x14ac:dyDescent="0.25">
      <c r="A264" s="127" t="s">
        <v>9298</v>
      </c>
      <c r="B264" s="129">
        <v>4</v>
      </c>
      <c r="C264" s="127" t="s">
        <v>9233</v>
      </c>
      <c r="D264" s="21"/>
      <c r="E264" s="127" t="s">
        <v>734</v>
      </c>
      <c r="F264" s="127"/>
      <c r="G264" s="106"/>
      <c r="H264" s="106">
        <v>100</v>
      </c>
      <c r="I264" s="106">
        <v>150</v>
      </c>
      <c r="J264" s="106"/>
      <c r="K264" s="106"/>
      <c r="L264" s="106"/>
      <c r="M264" s="106"/>
      <c r="N264" s="106"/>
      <c r="O264" s="106"/>
      <c r="P264" s="106"/>
      <c r="Q264" s="106"/>
      <c r="R264" s="106"/>
      <c r="S264" s="106"/>
      <c r="T264" s="106"/>
      <c r="U264" s="106"/>
      <c r="V264" s="127"/>
      <c r="W264" s="106"/>
      <c r="X264" s="127"/>
    </row>
    <row r="265" spans="1:24" x14ac:dyDescent="0.25">
      <c r="A265" s="127" t="s">
        <v>9298</v>
      </c>
      <c r="B265" s="129">
        <v>4</v>
      </c>
      <c r="C265" s="127" t="s">
        <v>9233</v>
      </c>
      <c r="D265" s="21"/>
      <c r="E265" s="127"/>
      <c r="F265" s="127"/>
      <c r="G265" s="106"/>
      <c r="H265" s="106">
        <v>100</v>
      </c>
      <c r="I265" s="106" cm="1">
        <f t="array" aca="1" ref="I265" ca="1">I265:K265</f>
        <v>0</v>
      </c>
      <c r="J265" s="106"/>
      <c r="K265" s="106"/>
      <c r="L265" s="106"/>
      <c r="M265" s="106">
        <v>100</v>
      </c>
      <c r="N265" s="106"/>
      <c r="O265" s="106"/>
      <c r="P265" s="106"/>
      <c r="Q265" s="106"/>
      <c r="R265" s="106"/>
      <c r="S265" s="106"/>
      <c r="T265" s="106"/>
      <c r="U265" s="106"/>
      <c r="V265" s="127"/>
      <c r="W265" s="106"/>
      <c r="X265" s="127" t="s">
        <v>8685</v>
      </c>
    </row>
    <row r="266" spans="1:24" x14ac:dyDescent="0.25">
      <c r="A266" s="127" t="s">
        <v>9298</v>
      </c>
      <c r="B266" s="129">
        <v>4</v>
      </c>
      <c r="C266" s="127" t="s">
        <v>9233</v>
      </c>
      <c r="D266" s="21"/>
      <c r="E266" s="127"/>
      <c r="F266" s="127"/>
      <c r="G266" s="106"/>
      <c r="H266" s="106">
        <v>100</v>
      </c>
      <c r="I266" s="106">
        <v>100</v>
      </c>
      <c r="J266" s="106"/>
      <c r="K266" s="106"/>
      <c r="L266" s="106"/>
      <c r="M266" s="106"/>
      <c r="N266" s="106"/>
      <c r="O266" s="106"/>
      <c r="P266" s="106"/>
      <c r="Q266" s="106"/>
      <c r="R266" s="106"/>
      <c r="S266" s="106"/>
      <c r="T266" s="106"/>
      <c r="U266" s="106"/>
      <c r="V266" s="127"/>
      <c r="W266" s="106"/>
      <c r="X266" s="127" t="s">
        <v>9321</v>
      </c>
    </row>
    <row r="267" spans="1:24" x14ac:dyDescent="0.25">
      <c r="A267" s="127" t="s">
        <v>9299</v>
      </c>
      <c r="B267" s="129">
        <v>1</v>
      </c>
      <c r="C267" s="127" t="s">
        <v>9230</v>
      </c>
      <c r="D267" s="21"/>
      <c r="E267" s="127"/>
      <c r="F267" s="127"/>
      <c r="G267" s="106"/>
      <c r="H267" s="106">
        <v>100</v>
      </c>
      <c r="I267" s="106">
        <v>100</v>
      </c>
      <c r="J267" s="106"/>
      <c r="K267" s="106"/>
      <c r="L267" s="106"/>
      <c r="M267" s="106"/>
      <c r="N267" s="106"/>
      <c r="O267" s="106"/>
      <c r="P267" s="106"/>
      <c r="Q267" s="106"/>
      <c r="R267" s="106"/>
      <c r="S267" s="106"/>
      <c r="T267" s="106"/>
      <c r="U267" s="106"/>
      <c r="V267" s="127"/>
      <c r="W267" s="106"/>
      <c r="X267" s="127" t="s">
        <v>8685</v>
      </c>
    </row>
    <row r="268" spans="1:24" x14ac:dyDescent="0.25">
      <c r="A268" s="127" t="s">
        <v>9299</v>
      </c>
      <c r="B268" s="129">
        <v>1</v>
      </c>
      <c r="C268" s="127" t="s">
        <v>9230</v>
      </c>
      <c r="D268" s="21"/>
      <c r="E268" s="127"/>
      <c r="F268" s="127"/>
      <c r="G268" s="106"/>
      <c r="H268" s="106">
        <v>100</v>
      </c>
      <c r="I268" s="106" cm="1">
        <f t="array" aca="1" ref="I268" ca="1">I268:K268</f>
        <v>0</v>
      </c>
      <c r="J268" s="106"/>
      <c r="K268" s="106"/>
      <c r="L268" s="106"/>
      <c r="M268" s="106">
        <v>100</v>
      </c>
      <c r="N268" s="106"/>
      <c r="O268" s="106"/>
      <c r="P268" s="106"/>
      <c r="Q268" s="106"/>
      <c r="R268" s="106"/>
      <c r="S268" s="106"/>
      <c r="T268" s="106"/>
      <c r="U268" s="106"/>
      <c r="V268" s="127"/>
      <c r="W268" s="106"/>
      <c r="X268" s="127" t="s">
        <v>9323</v>
      </c>
    </row>
    <row r="269" spans="1:24" x14ac:dyDescent="0.25">
      <c r="A269" s="127" t="s">
        <v>9299</v>
      </c>
      <c r="B269" s="129">
        <v>2</v>
      </c>
      <c r="C269" s="127" t="s">
        <v>9231</v>
      </c>
      <c r="D269" s="21"/>
      <c r="E269" s="127" t="s">
        <v>734</v>
      </c>
      <c r="F269" s="127"/>
      <c r="G269" s="106"/>
      <c r="H269" s="106">
        <v>50</v>
      </c>
      <c r="I269" s="106">
        <v>50</v>
      </c>
      <c r="J269" s="106"/>
      <c r="K269" s="106"/>
      <c r="L269" s="106"/>
      <c r="M269" s="106"/>
      <c r="N269" s="106"/>
      <c r="O269" s="106"/>
      <c r="P269" s="106"/>
      <c r="Q269" s="106"/>
      <c r="R269" s="106"/>
      <c r="S269" s="106"/>
      <c r="T269" s="106"/>
      <c r="U269" s="106"/>
      <c r="V269" s="127"/>
      <c r="W269" s="106"/>
      <c r="X269" s="127"/>
    </row>
    <row r="270" spans="1:24" x14ac:dyDescent="0.25">
      <c r="A270" s="127" t="s">
        <v>9299</v>
      </c>
      <c r="B270" s="129">
        <v>2</v>
      </c>
      <c r="C270" s="127" t="s">
        <v>9231</v>
      </c>
      <c r="D270" s="21"/>
      <c r="E270" s="127"/>
      <c r="F270" s="127"/>
      <c r="G270" s="106"/>
      <c r="H270" s="106">
        <v>100</v>
      </c>
      <c r="I270" s="106" cm="1">
        <f t="array" aca="1" ref="I270" ca="1">I270:K270</f>
        <v>0</v>
      </c>
      <c r="J270" s="106"/>
      <c r="K270" s="106"/>
      <c r="L270" s="106"/>
      <c r="M270" s="106">
        <v>100</v>
      </c>
      <c r="N270" s="106"/>
      <c r="O270" s="106"/>
      <c r="P270" s="106"/>
      <c r="Q270" s="106"/>
      <c r="R270" s="106"/>
      <c r="S270" s="106"/>
      <c r="T270" s="106"/>
      <c r="U270" s="106"/>
      <c r="V270" s="127"/>
      <c r="W270" s="106"/>
      <c r="X270" s="127" t="s">
        <v>8685</v>
      </c>
    </row>
    <row r="271" spans="1:24" x14ac:dyDescent="0.25">
      <c r="A271" s="127" t="s">
        <v>9299</v>
      </c>
      <c r="B271" s="129">
        <v>2</v>
      </c>
      <c r="C271" s="127" t="s">
        <v>9231</v>
      </c>
      <c r="D271" s="21"/>
      <c r="E271" s="127"/>
      <c r="F271" s="127"/>
      <c r="G271" s="106"/>
      <c r="H271" s="106">
        <v>100</v>
      </c>
      <c r="I271" s="106">
        <v>100</v>
      </c>
      <c r="J271" s="106"/>
      <c r="K271" s="106"/>
      <c r="L271" s="106"/>
      <c r="M271" s="106"/>
      <c r="N271" s="106"/>
      <c r="O271" s="106"/>
      <c r="P271" s="106"/>
      <c r="Q271" s="106"/>
      <c r="R271" s="106"/>
      <c r="S271" s="106"/>
      <c r="T271" s="106"/>
      <c r="U271" s="106"/>
      <c r="V271" s="127"/>
      <c r="W271" s="106"/>
      <c r="X271" s="127" t="s">
        <v>9321</v>
      </c>
    </row>
    <row r="272" spans="1:24" x14ac:dyDescent="0.25">
      <c r="A272" s="127" t="s">
        <v>9299</v>
      </c>
      <c r="B272" s="129">
        <v>3</v>
      </c>
      <c r="C272" s="127" t="s">
        <v>9232</v>
      </c>
      <c r="D272" s="21"/>
      <c r="E272" s="127" t="s">
        <v>734</v>
      </c>
      <c r="F272" s="127"/>
      <c r="G272" s="106"/>
      <c r="H272" s="106">
        <v>100</v>
      </c>
      <c r="I272" s="106">
        <v>100</v>
      </c>
      <c r="J272" s="106"/>
      <c r="K272" s="106"/>
      <c r="L272" s="106"/>
      <c r="M272" s="106"/>
      <c r="N272" s="106"/>
      <c r="O272" s="106"/>
      <c r="P272" s="106"/>
      <c r="Q272" s="106"/>
      <c r="R272" s="106"/>
      <c r="S272" s="106"/>
      <c r="T272" s="106"/>
      <c r="U272" s="106"/>
      <c r="V272" s="127"/>
      <c r="W272" s="106"/>
      <c r="X272" s="127"/>
    </row>
    <row r="273" spans="1:24" x14ac:dyDescent="0.25">
      <c r="A273" s="127" t="s">
        <v>9299</v>
      </c>
      <c r="B273" s="129">
        <v>3</v>
      </c>
      <c r="C273" s="127" t="s">
        <v>9232</v>
      </c>
      <c r="D273" s="21"/>
      <c r="E273" s="127"/>
      <c r="F273" s="127"/>
      <c r="G273" s="106"/>
      <c r="H273" s="106">
        <v>100</v>
      </c>
      <c r="I273" s="106" cm="1">
        <f t="array" aca="1" ref="I273" ca="1">I273:K273</f>
        <v>0</v>
      </c>
      <c r="J273" s="106"/>
      <c r="K273" s="106"/>
      <c r="L273" s="106"/>
      <c r="M273" s="106">
        <v>100</v>
      </c>
      <c r="N273" s="106"/>
      <c r="O273" s="106"/>
      <c r="P273" s="106"/>
      <c r="Q273" s="106"/>
      <c r="R273" s="106"/>
      <c r="S273" s="106"/>
      <c r="T273" s="106"/>
      <c r="U273" s="106"/>
      <c r="V273" s="127"/>
      <c r="W273" s="106"/>
      <c r="X273" s="127" t="s">
        <v>8685</v>
      </c>
    </row>
    <row r="274" spans="1:24" x14ac:dyDescent="0.25">
      <c r="A274" s="127" t="s">
        <v>9299</v>
      </c>
      <c r="B274" s="129">
        <v>3</v>
      </c>
      <c r="C274" s="127" t="s">
        <v>9232</v>
      </c>
      <c r="D274" s="21"/>
      <c r="E274" s="127"/>
      <c r="F274" s="127"/>
      <c r="G274" s="106"/>
      <c r="H274" s="106">
        <v>100</v>
      </c>
      <c r="I274" s="106">
        <v>100</v>
      </c>
      <c r="J274" s="106"/>
      <c r="K274" s="106"/>
      <c r="L274" s="106"/>
      <c r="M274" s="106"/>
      <c r="N274" s="106"/>
      <c r="O274" s="106"/>
      <c r="P274" s="106"/>
      <c r="Q274" s="106"/>
      <c r="R274" s="106"/>
      <c r="S274" s="106"/>
      <c r="T274" s="106"/>
      <c r="U274" s="106"/>
      <c r="V274" s="127"/>
      <c r="W274" s="106"/>
      <c r="X274" s="127" t="s">
        <v>9322</v>
      </c>
    </row>
    <row r="275" spans="1:24" x14ac:dyDescent="0.25">
      <c r="A275" s="127" t="s">
        <v>9299</v>
      </c>
      <c r="B275" s="129">
        <v>4</v>
      </c>
      <c r="C275" s="127" t="s">
        <v>9233</v>
      </c>
      <c r="D275" s="21"/>
      <c r="E275" s="127" t="s">
        <v>734</v>
      </c>
      <c r="F275" s="127"/>
      <c r="G275" s="106"/>
      <c r="H275" s="106">
        <v>100</v>
      </c>
      <c r="I275" s="106">
        <v>150</v>
      </c>
      <c r="J275" s="106"/>
      <c r="K275" s="106"/>
      <c r="L275" s="106"/>
      <c r="M275" s="106"/>
      <c r="N275" s="106"/>
      <c r="O275" s="106"/>
      <c r="P275" s="106"/>
      <c r="Q275" s="106"/>
      <c r="R275" s="106"/>
      <c r="S275" s="106"/>
      <c r="T275" s="106"/>
      <c r="U275" s="106"/>
      <c r="V275" s="127"/>
      <c r="W275" s="106"/>
      <c r="X275" s="127"/>
    </row>
    <row r="276" spans="1:24" x14ac:dyDescent="0.25">
      <c r="A276" s="127" t="s">
        <v>9299</v>
      </c>
      <c r="B276" s="129">
        <v>4</v>
      </c>
      <c r="C276" s="127" t="s">
        <v>9233</v>
      </c>
      <c r="D276" s="21"/>
      <c r="E276" s="127"/>
      <c r="F276" s="127"/>
      <c r="G276" s="106"/>
      <c r="H276" s="106">
        <v>100</v>
      </c>
      <c r="I276" s="106" cm="1">
        <f t="array" aca="1" ref="I276" ca="1">I276:K276</f>
        <v>0</v>
      </c>
      <c r="J276" s="106"/>
      <c r="K276" s="106"/>
      <c r="L276" s="106"/>
      <c r="M276" s="106">
        <v>100</v>
      </c>
      <c r="N276" s="106"/>
      <c r="O276" s="106"/>
      <c r="P276" s="106"/>
      <c r="Q276" s="106"/>
      <c r="R276" s="106"/>
      <c r="S276" s="106"/>
      <c r="T276" s="106"/>
      <c r="U276" s="106"/>
      <c r="V276" s="127"/>
      <c r="W276" s="106"/>
      <c r="X276" s="127" t="s">
        <v>8685</v>
      </c>
    </row>
    <row r="277" spans="1:24" x14ac:dyDescent="0.25">
      <c r="A277" s="127" t="s">
        <v>9299</v>
      </c>
      <c r="B277" s="129">
        <v>4</v>
      </c>
      <c r="C277" s="127" t="s">
        <v>9233</v>
      </c>
      <c r="D277" s="21"/>
      <c r="E277" s="127"/>
      <c r="F277" s="127"/>
      <c r="G277" s="106"/>
      <c r="H277" s="106">
        <v>100</v>
      </c>
      <c r="I277" s="106">
        <v>100</v>
      </c>
      <c r="J277" s="106"/>
      <c r="K277" s="106"/>
      <c r="L277" s="106"/>
      <c r="M277" s="106"/>
      <c r="N277" s="106"/>
      <c r="O277" s="106"/>
      <c r="P277" s="106"/>
      <c r="Q277" s="106"/>
      <c r="R277" s="106"/>
      <c r="S277" s="106"/>
      <c r="T277" s="106"/>
      <c r="U277" s="106"/>
      <c r="V277" s="127"/>
      <c r="W277" s="106"/>
      <c r="X277" s="127" t="s">
        <v>9321</v>
      </c>
    </row>
    <row r="278" spans="1:24" x14ac:dyDescent="0.25">
      <c r="A278" s="127" t="s">
        <v>9300</v>
      </c>
      <c r="B278" s="129">
        <v>1</v>
      </c>
      <c r="C278" s="127" t="s">
        <v>9230</v>
      </c>
      <c r="D278" s="21"/>
      <c r="E278" s="127"/>
      <c r="F278" s="127"/>
      <c r="G278" s="106"/>
      <c r="H278" s="106">
        <v>100</v>
      </c>
      <c r="I278" s="106">
        <v>100</v>
      </c>
      <c r="J278" s="106"/>
      <c r="K278" s="106"/>
      <c r="L278" s="106"/>
      <c r="M278" s="106"/>
      <c r="N278" s="106"/>
      <c r="O278" s="106"/>
      <c r="P278" s="106"/>
      <c r="Q278" s="106"/>
      <c r="R278" s="106"/>
      <c r="S278" s="106"/>
      <c r="T278" s="106"/>
      <c r="U278" s="106"/>
      <c r="V278" s="127"/>
      <c r="W278" s="106"/>
      <c r="X278" s="127" t="s">
        <v>8685</v>
      </c>
    </row>
    <row r="279" spans="1:24" x14ac:dyDescent="0.25">
      <c r="A279" s="127" t="s">
        <v>9300</v>
      </c>
      <c r="B279" s="129">
        <v>1</v>
      </c>
      <c r="C279" s="127" t="s">
        <v>9230</v>
      </c>
      <c r="D279" s="21"/>
      <c r="E279" s="127"/>
      <c r="F279" s="127"/>
      <c r="G279" s="106"/>
      <c r="H279" s="106">
        <v>100</v>
      </c>
      <c r="I279" s="106" cm="1">
        <f t="array" aca="1" ref="I279" ca="1">I279:K279</f>
        <v>0</v>
      </c>
      <c r="J279" s="106"/>
      <c r="K279" s="106"/>
      <c r="L279" s="106"/>
      <c r="M279" s="106">
        <v>100</v>
      </c>
      <c r="N279" s="106"/>
      <c r="O279" s="106"/>
      <c r="P279" s="106"/>
      <c r="Q279" s="106"/>
      <c r="R279" s="106"/>
      <c r="S279" s="106"/>
      <c r="T279" s="106"/>
      <c r="U279" s="106"/>
      <c r="V279" s="127"/>
      <c r="W279" s="106"/>
      <c r="X279" s="127" t="s">
        <v>9323</v>
      </c>
    </row>
    <row r="280" spans="1:24" x14ac:dyDescent="0.25">
      <c r="A280" s="127" t="s">
        <v>9300</v>
      </c>
      <c r="B280" s="129">
        <v>2</v>
      </c>
      <c r="C280" s="127" t="s">
        <v>9231</v>
      </c>
      <c r="D280" s="21"/>
      <c r="E280" s="127" t="s">
        <v>734</v>
      </c>
      <c r="F280" s="127"/>
      <c r="G280" s="106"/>
      <c r="H280" s="106">
        <v>50</v>
      </c>
      <c r="I280" s="106">
        <v>50</v>
      </c>
      <c r="J280" s="106"/>
      <c r="K280" s="106"/>
      <c r="L280" s="106"/>
      <c r="M280" s="106"/>
      <c r="N280" s="106"/>
      <c r="O280" s="106"/>
      <c r="P280" s="106"/>
      <c r="Q280" s="106"/>
      <c r="R280" s="106"/>
      <c r="S280" s="106"/>
      <c r="T280" s="106"/>
      <c r="U280" s="106"/>
      <c r="V280" s="127"/>
      <c r="W280" s="106"/>
      <c r="X280" s="127"/>
    </row>
    <row r="281" spans="1:24" x14ac:dyDescent="0.25">
      <c r="A281" s="127" t="s">
        <v>9300</v>
      </c>
      <c r="B281" s="129">
        <v>2</v>
      </c>
      <c r="C281" s="127" t="s">
        <v>9231</v>
      </c>
      <c r="D281" s="21"/>
      <c r="E281" s="127"/>
      <c r="F281" s="127"/>
      <c r="G281" s="106"/>
      <c r="H281" s="106">
        <v>100</v>
      </c>
      <c r="I281" s="106" cm="1">
        <f t="array" aca="1" ref="I281" ca="1">I281:K281</f>
        <v>0</v>
      </c>
      <c r="J281" s="106"/>
      <c r="K281" s="106"/>
      <c r="L281" s="106"/>
      <c r="M281" s="106">
        <v>100</v>
      </c>
      <c r="N281" s="106"/>
      <c r="O281" s="106"/>
      <c r="P281" s="106"/>
      <c r="Q281" s="106"/>
      <c r="R281" s="106"/>
      <c r="S281" s="106"/>
      <c r="T281" s="106"/>
      <c r="U281" s="106"/>
      <c r="V281" s="127"/>
      <c r="W281" s="106"/>
      <c r="X281" s="127" t="s">
        <v>8685</v>
      </c>
    </row>
    <row r="282" spans="1:24" x14ac:dyDescent="0.25">
      <c r="A282" s="127" t="s">
        <v>9300</v>
      </c>
      <c r="B282" s="129">
        <v>2</v>
      </c>
      <c r="C282" s="127" t="s">
        <v>9231</v>
      </c>
      <c r="D282" s="21"/>
      <c r="E282" s="127"/>
      <c r="F282" s="127"/>
      <c r="G282" s="106"/>
      <c r="H282" s="106">
        <v>100</v>
      </c>
      <c r="I282" s="106">
        <v>100</v>
      </c>
      <c r="J282" s="106"/>
      <c r="K282" s="106"/>
      <c r="L282" s="106"/>
      <c r="M282" s="106"/>
      <c r="N282" s="106"/>
      <c r="O282" s="106"/>
      <c r="P282" s="106"/>
      <c r="Q282" s="106"/>
      <c r="R282" s="106"/>
      <c r="S282" s="106"/>
      <c r="T282" s="106"/>
      <c r="U282" s="106"/>
      <c r="V282" s="127"/>
      <c r="W282" s="106"/>
      <c r="X282" s="127" t="s">
        <v>9321</v>
      </c>
    </row>
    <row r="283" spans="1:24" x14ac:dyDescent="0.25">
      <c r="A283" s="127" t="s">
        <v>9300</v>
      </c>
      <c r="B283" s="129">
        <v>3</v>
      </c>
      <c r="C283" s="127" t="s">
        <v>9232</v>
      </c>
      <c r="D283" s="21"/>
      <c r="E283" s="127" t="s">
        <v>734</v>
      </c>
      <c r="F283" s="127"/>
      <c r="G283" s="106"/>
      <c r="H283" s="106">
        <v>100</v>
      </c>
      <c r="I283" s="106">
        <v>100</v>
      </c>
      <c r="J283" s="106"/>
      <c r="K283" s="106"/>
      <c r="L283" s="106"/>
      <c r="M283" s="106"/>
      <c r="N283" s="106"/>
      <c r="O283" s="106"/>
      <c r="P283" s="106"/>
      <c r="Q283" s="106"/>
      <c r="R283" s="106"/>
      <c r="S283" s="106"/>
      <c r="T283" s="106"/>
      <c r="U283" s="106"/>
      <c r="V283" s="127"/>
      <c r="W283" s="106"/>
      <c r="X283" s="127"/>
    </row>
    <row r="284" spans="1:24" x14ac:dyDescent="0.25">
      <c r="A284" s="127" t="s">
        <v>9300</v>
      </c>
      <c r="B284" s="129">
        <v>3</v>
      </c>
      <c r="C284" s="127" t="s">
        <v>9232</v>
      </c>
      <c r="D284" s="21"/>
      <c r="E284" s="127"/>
      <c r="F284" s="127"/>
      <c r="G284" s="106"/>
      <c r="H284" s="106">
        <v>100</v>
      </c>
      <c r="I284" s="106" cm="1">
        <f t="array" aca="1" ref="I284" ca="1">I284:K284</f>
        <v>0</v>
      </c>
      <c r="J284" s="106"/>
      <c r="K284" s="106"/>
      <c r="L284" s="106"/>
      <c r="M284" s="106">
        <v>100</v>
      </c>
      <c r="N284" s="106"/>
      <c r="O284" s="106"/>
      <c r="P284" s="106"/>
      <c r="Q284" s="106"/>
      <c r="R284" s="106"/>
      <c r="S284" s="106"/>
      <c r="T284" s="106"/>
      <c r="U284" s="106"/>
      <c r="V284" s="127"/>
      <c r="W284" s="106"/>
      <c r="X284" s="127" t="s">
        <v>8685</v>
      </c>
    </row>
    <row r="285" spans="1:24" x14ac:dyDescent="0.25">
      <c r="A285" s="127" t="s">
        <v>9300</v>
      </c>
      <c r="B285" s="129">
        <v>3</v>
      </c>
      <c r="C285" s="127" t="s">
        <v>9232</v>
      </c>
      <c r="D285" s="21"/>
      <c r="E285" s="127"/>
      <c r="F285" s="127"/>
      <c r="G285" s="106"/>
      <c r="H285" s="106">
        <v>100</v>
      </c>
      <c r="I285" s="106">
        <v>100</v>
      </c>
      <c r="J285" s="106"/>
      <c r="K285" s="106"/>
      <c r="L285" s="106"/>
      <c r="M285" s="106"/>
      <c r="N285" s="106"/>
      <c r="O285" s="106"/>
      <c r="P285" s="106"/>
      <c r="Q285" s="106"/>
      <c r="R285" s="106"/>
      <c r="S285" s="106"/>
      <c r="T285" s="106"/>
      <c r="U285" s="106"/>
      <c r="V285" s="127"/>
      <c r="W285" s="106"/>
      <c r="X285" s="127" t="s">
        <v>9322</v>
      </c>
    </row>
    <row r="286" spans="1:24" x14ac:dyDescent="0.25">
      <c r="A286" s="127" t="s">
        <v>9300</v>
      </c>
      <c r="B286" s="129">
        <v>4</v>
      </c>
      <c r="C286" s="127" t="s">
        <v>9233</v>
      </c>
      <c r="D286" s="21"/>
      <c r="E286" s="127" t="s">
        <v>734</v>
      </c>
      <c r="F286" s="127"/>
      <c r="G286" s="106"/>
      <c r="H286" s="106">
        <v>100</v>
      </c>
      <c r="I286" s="106">
        <v>150</v>
      </c>
      <c r="J286" s="106"/>
      <c r="K286" s="106"/>
      <c r="L286" s="106"/>
      <c r="M286" s="106"/>
      <c r="N286" s="106"/>
      <c r="O286" s="106"/>
      <c r="P286" s="106"/>
      <c r="Q286" s="106"/>
      <c r="R286" s="106"/>
      <c r="S286" s="106"/>
      <c r="T286" s="106"/>
      <c r="U286" s="106"/>
      <c r="V286" s="127"/>
      <c r="W286" s="106"/>
      <c r="X286" s="127"/>
    </row>
    <row r="287" spans="1:24" x14ac:dyDescent="0.25">
      <c r="A287" s="127" t="s">
        <v>9300</v>
      </c>
      <c r="B287" s="129">
        <v>4</v>
      </c>
      <c r="C287" s="127" t="s">
        <v>9233</v>
      </c>
      <c r="D287" s="21"/>
      <c r="E287" s="127"/>
      <c r="F287" s="127"/>
      <c r="G287" s="106"/>
      <c r="H287" s="106">
        <v>100</v>
      </c>
      <c r="I287" s="106" cm="1">
        <f t="array" aca="1" ref="I287" ca="1">I287:K287</f>
        <v>0</v>
      </c>
      <c r="J287" s="106"/>
      <c r="K287" s="106"/>
      <c r="L287" s="106"/>
      <c r="M287" s="106">
        <v>100</v>
      </c>
      <c r="N287" s="106"/>
      <c r="O287" s="106"/>
      <c r="P287" s="106"/>
      <c r="Q287" s="106"/>
      <c r="R287" s="106"/>
      <c r="S287" s="106"/>
      <c r="T287" s="106"/>
      <c r="U287" s="106"/>
      <c r="V287" s="127"/>
      <c r="W287" s="106"/>
      <c r="X287" s="127" t="s">
        <v>8685</v>
      </c>
    </row>
    <row r="288" spans="1:24" x14ac:dyDescent="0.25">
      <c r="A288" s="127" t="s">
        <v>9300</v>
      </c>
      <c r="B288" s="129">
        <v>4</v>
      </c>
      <c r="C288" s="127" t="s">
        <v>9233</v>
      </c>
      <c r="D288" s="21"/>
      <c r="E288" s="127"/>
      <c r="F288" s="127"/>
      <c r="G288" s="106"/>
      <c r="H288" s="106">
        <v>100</v>
      </c>
      <c r="I288" s="106">
        <v>100</v>
      </c>
      <c r="J288" s="106"/>
      <c r="K288" s="106"/>
      <c r="L288" s="106"/>
      <c r="M288" s="106"/>
      <c r="N288" s="106"/>
      <c r="O288" s="106"/>
      <c r="P288" s="106"/>
      <c r="Q288" s="106"/>
      <c r="R288" s="106"/>
      <c r="S288" s="106"/>
      <c r="T288" s="106"/>
      <c r="U288" s="106"/>
      <c r="V288" s="127"/>
      <c r="W288" s="106"/>
      <c r="X288" s="127" t="s">
        <v>9321</v>
      </c>
    </row>
    <row r="289" spans="1:24" x14ac:dyDescent="0.25">
      <c r="A289" s="127" t="s">
        <v>9301</v>
      </c>
      <c r="B289" s="129">
        <v>1</v>
      </c>
      <c r="C289" s="127" t="s">
        <v>9230</v>
      </c>
      <c r="D289" s="21"/>
      <c r="E289" s="127"/>
      <c r="F289" s="127"/>
      <c r="G289" s="106"/>
      <c r="H289" s="106">
        <v>100</v>
      </c>
      <c r="I289" s="106">
        <v>100</v>
      </c>
      <c r="J289" s="106"/>
      <c r="K289" s="106"/>
      <c r="L289" s="106"/>
      <c r="M289" s="106"/>
      <c r="N289" s="106"/>
      <c r="O289" s="106"/>
      <c r="P289" s="106"/>
      <c r="Q289" s="106"/>
      <c r="R289" s="106"/>
      <c r="S289" s="106"/>
      <c r="T289" s="106"/>
      <c r="U289" s="106"/>
      <c r="V289" s="127"/>
      <c r="W289" s="106"/>
      <c r="X289" s="127" t="s">
        <v>8685</v>
      </c>
    </row>
    <row r="290" spans="1:24" x14ac:dyDescent="0.25">
      <c r="A290" s="127" t="s">
        <v>9301</v>
      </c>
      <c r="B290" s="129">
        <v>1</v>
      </c>
      <c r="C290" s="127" t="s">
        <v>9230</v>
      </c>
      <c r="D290" s="21"/>
      <c r="E290" s="127"/>
      <c r="F290" s="127"/>
      <c r="G290" s="106"/>
      <c r="H290" s="106">
        <v>100</v>
      </c>
      <c r="I290" s="106" cm="1">
        <f t="array" aca="1" ref="I290" ca="1">I290:K290</f>
        <v>0</v>
      </c>
      <c r="J290" s="106"/>
      <c r="K290" s="106"/>
      <c r="L290" s="106"/>
      <c r="M290" s="106">
        <v>100</v>
      </c>
      <c r="N290" s="106"/>
      <c r="O290" s="106"/>
      <c r="P290" s="106"/>
      <c r="Q290" s="106"/>
      <c r="R290" s="106"/>
      <c r="S290" s="106"/>
      <c r="T290" s="106"/>
      <c r="U290" s="106"/>
      <c r="V290" s="127"/>
      <c r="W290" s="106"/>
      <c r="X290" s="127" t="s">
        <v>9323</v>
      </c>
    </row>
    <row r="291" spans="1:24" x14ac:dyDescent="0.25">
      <c r="A291" s="127" t="s">
        <v>9301</v>
      </c>
      <c r="B291" s="129">
        <v>2</v>
      </c>
      <c r="C291" s="127" t="s">
        <v>9231</v>
      </c>
      <c r="D291" s="21"/>
      <c r="E291" s="127" t="s">
        <v>734</v>
      </c>
      <c r="F291" s="127"/>
      <c r="G291" s="106"/>
      <c r="H291" s="106">
        <v>50</v>
      </c>
      <c r="I291" s="106">
        <v>50</v>
      </c>
      <c r="J291" s="106"/>
      <c r="K291" s="106"/>
      <c r="L291" s="106"/>
      <c r="M291" s="106"/>
      <c r="N291" s="106"/>
      <c r="O291" s="106"/>
      <c r="P291" s="106"/>
      <c r="Q291" s="106"/>
      <c r="R291" s="106"/>
      <c r="S291" s="106"/>
      <c r="T291" s="106"/>
      <c r="U291" s="106"/>
      <c r="V291" s="127"/>
      <c r="W291" s="106"/>
      <c r="X291" s="127"/>
    </row>
    <row r="292" spans="1:24" x14ac:dyDescent="0.25">
      <c r="A292" s="127" t="s">
        <v>9301</v>
      </c>
      <c r="B292" s="129">
        <v>2</v>
      </c>
      <c r="C292" s="127" t="s">
        <v>9231</v>
      </c>
      <c r="D292" s="21"/>
      <c r="E292" s="127"/>
      <c r="F292" s="127"/>
      <c r="G292" s="106"/>
      <c r="H292" s="106">
        <v>100</v>
      </c>
      <c r="I292" s="106" cm="1">
        <f t="array" aca="1" ref="I292" ca="1">I292:K292</f>
        <v>0</v>
      </c>
      <c r="J292" s="106"/>
      <c r="K292" s="106"/>
      <c r="L292" s="106"/>
      <c r="M292" s="106">
        <v>100</v>
      </c>
      <c r="N292" s="106"/>
      <c r="O292" s="106"/>
      <c r="P292" s="106"/>
      <c r="Q292" s="106"/>
      <c r="R292" s="106"/>
      <c r="S292" s="106"/>
      <c r="T292" s="106"/>
      <c r="U292" s="106"/>
      <c r="V292" s="127"/>
      <c r="W292" s="106"/>
      <c r="X292" s="127" t="s">
        <v>8685</v>
      </c>
    </row>
    <row r="293" spans="1:24" x14ac:dyDescent="0.25">
      <c r="A293" s="127" t="s">
        <v>9301</v>
      </c>
      <c r="B293" s="129">
        <v>2</v>
      </c>
      <c r="C293" s="127" t="s">
        <v>9231</v>
      </c>
      <c r="D293" s="21"/>
      <c r="E293" s="127"/>
      <c r="F293" s="127"/>
      <c r="G293" s="106"/>
      <c r="H293" s="106">
        <v>100</v>
      </c>
      <c r="I293" s="106">
        <v>100</v>
      </c>
      <c r="J293" s="106"/>
      <c r="K293" s="106"/>
      <c r="L293" s="106"/>
      <c r="M293" s="106"/>
      <c r="N293" s="106"/>
      <c r="O293" s="106"/>
      <c r="P293" s="106"/>
      <c r="Q293" s="106"/>
      <c r="R293" s="106"/>
      <c r="S293" s="106"/>
      <c r="T293" s="106"/>
      <c r="U293" s="106"/>
      <c r="V293" s="127"/>
      <c r="W293" s="106"/>
      <c r="X293" s="127" t="s">
        <v>9321</v>
      </c>
    </row>
    <row r="294" spans="1:24" x14ac:dyDescent="0.25">
      <c r="A294" s="127" t="s">
        <v>9301</v>
      </c>
      <c r="B294" s="129">
        <v>3</v>
      </c>
      <c r="C294" s="127" t="s">
        <v>9232</v>
      </c>
      <c r="D294" s="21"/>
      <c r="E294" s="127" t="s">
        <v>734</v>
      </c>
      <c r="F294" s="127"/>
      <c r="G294" s="106"/>
      <c r="H294" s="106">
        <v>100</v>
      </c>
      <c r="I294" s="106">
        <v>100</v>
      </c>
      <c r="J294" s="106"/>
      <c r="K294" s="106"/>
      <c r="L294" s="106"/>
      <c r="M294" s="106"/>
      <c r="N294" s="106"/>
      <c r="O294" s="106"/>
      <c r="P294" s="106"/>
      <c r="Q294" s="106"/>
      <c r="R294" s="106"/>
      <c r="S294" s="106"/>
      <c r="T294" s="106"/>
      <c r="U294" s="106"/>
      <c r="V294" s="127"/>
      <c r="W294" s="106"/>
      <c r="X294" s="127"/>
    </row>
    <row r="295" spans="1:24" x14ac:dyDescent="0.25">
      <c r="A295" s="127" t="s">
        <v>9301</v>
      </c>
      <c r="B295" s="129">
        <v>3</v>
      </c>
      <c r="C295" s="127" t="s">
        <v>9232</v>
      </c>
      <c r="D295" s="21"/>
      <c r="E295" s="127"/>
      <c r="F295" s="127"/>
      <c r="G295" s="106"/>
      <c r="H295" s="106">
        <v>100</v>
      </c>
      <c r="I295" s="106" cm="1">
        <f t="array" aca="1" ref="I295" ca="1">I295:K295</f>
        <v>0</v>
      </c>
      <c r="J295" s="106"/>
      <c r="K295" s="106"/>
      <c r="L295" s="106"/>
      <c r="M295" s="106">
        <v>100</v>
      </c>
      <c r="N295" s="106"/>
      <c r="O295" s="106"/>
      <c r="P295" s="106"/>
      <c r="Q295" s="106"/>
      <c r="R295" s="106"/>
      <c r="S295" s="106"/>
      <c r="T295" s="106"/>
      <c r="U295" s="106"/>
      <c r="V295" s="127"/>
      <c r="W295" s="106"/>
      <c r="X295" s="127" t="s">
        <v>8685</v>
      </c>
    </row>
    <row r="296" spans="1:24" x14ac:dyDescent="0.25">
      <c r="A296" s="127" t="s">
        <v>9301</v>
      </c>
      <c r="B296" s="129">
        <v>3</v>
      </c>
      <c r="C296" s="127" t="s">
        <v>9232</v>
      </c>
      <c r="D296" s="21"/>
      <c r="E296" s="127"/>
      <c r="F296" s="127"/>
      <c r="G296" s="106"/>
      <c r="H296" s="106">
        <v>100</v>
      </c>
      <c r="I296" s="106">
        <v>100</v>
      </c>
      <c r="J296" s="106"/>
      <c r="K296" s="106"/>
      <c r="L296" s="106"/>
      <c r="M296" s="106"/>
      <c r="N296" s="106"/>
      <c r="O296" s="106"/>
      <c r="P296" s="106"/>
      <c r="Q296" s="106"/>
      <c r="R296" s="106"/>
      <c r="S296" s="106"/>
      <c r="T296" s="106"/>
      <c r="U296" s="106"/>
      <c r="V296" s="127"/>
      <c r="W296" s="106"/>
      <c r="X296" s="127" t="s">
        <v>9322</v>
      </c>
    </row>
    <row r="297" spans="1:24" x14ac:dyDescent="0.25">
      <c r="A297" s="127" t="s">
        <v>9301</v>
      </c>
      <c r="B297" s="129">
        <v>4</v>
      </c>
      <c r="C297" s="127" t="s">
        <v>9233</v>
      </c>
      <c r="D297" s="21"/>
      <c r="E297" s="127" t="s">
        <v>734</v>
      </c>
      <c r="F297" s="127"/>
      <c r="G297" s="106"/>
      <c r="H297" s="106">
        <v>100</v>
      </c>
      <c r="I297" s="106">
        <v>150</v>
      </c>
      <c r="J297" s="106"/>
      <c r="K297" s="106"/>
      <c r="L297" s="106"/>
      <c r="M297" s="106"/>
      <c r="N297" s="106"/>
      <c r="O297" s="106"/>
      <c r="P297" s="106"/>
      <c r="Q297" s="106"/>
      <c r="R297" s="106"/>
      <c r="S297" s="106"/>
      <c r="T297" s="106"/>
      <c r="U297" s="106"/>
      <c r="V297" s="127"/>
      <c r="W297" s="106"/>
      <c r="X297" s="127"/>
    </row>
    <row r="298" spans="1:24" x14ac:dyDescent="0.25">
      <c r="A298" s="127" t="s">
        <v>9301</v>
      </c>
      <c r="B298" s="129">
        <v>4</v>
      </c>
      <c r="C298" s="127" t="s">
        <v>9233</v>
      </c>
      <c r="D298" s="21"/>
      <c r="E298" s="127"/>
      <c r="F298" s="127"/>
      <c r="G298" s="106"/>
      <c r="H298" s="106">
        <v>100</v>
      </c>
      <c r="I298" s="106" cm="1">
        <f t="array" aca="1" ref="I298" ca="1">I298:K298</f>
        <v>0</v>
      </c>
      <c r="J298" s="106"/>
      <c r="K298" s="106"/>
      <c r="L298" s="106"/>
      <c r="M298" s="106">
        <v>100</v>
      </c>
      <c r="N298" s="106"/>
      <c r="O298" s="106"/>
      <c r="P298" s="106"/>
      <c r="Q298" s="106"/>
      <c r="R298" s="106"/>
      <c r="S298" s="106"/>
      <c r="T298" s="106"/>
      <c r="U298" s="106"/>
      <c r="V298" s="127"/>
      <c r="W298" s="106"/>
      <c r="X298" s="127" t="s">
        <v>8685</v>
      </c>
    </row>
    <row r="299" spans="1:24" x14ac:dyDescent="0.25">
      <c r="A299" s="127" t="s">
        <v>9301</v>
      </c>
      <c r="B299" s="129">
        <v>4</v>
      </c>
      <c r="C299" s="127" t="s">
        <v>9233</v>
      </c>
      <c r="D299" s="21"/>
      <c r="E299" s="127"/>
      <c r="F299" s="127"/>
      <c r="G299" s="106"/>
      <c r="H299" s="106">
        <v>100</v>
      </c>
      <c r="I299" s="106">
        <v>100</v>
      </c>
      <c r="J299" s="106"/>
      <c r="K299" s="106"/>
      <c r="L299" s="106"/>
      <c r="M299" s="106"/>
      <c r="N299" s="106"/>
      <c r="O299" s="106"/>
      <c r="P299" s="106"/>
      <c r="Q299" s="106"/>
      <c r="R299" s="106"/>
      <c r="S299" s="106"/>
      <c r="T299" s="106"/>
      <c r="U299" s="106"/>
      <c r="V299" s="127"/>
      <c r="W299" s="106"/>
      <c r="X299" s="127" t="s">
        <v>9321</v>
      </c>
    </row>
    <row r="300" spans="1:24" x14ac:dyDescent="0.25">
      <c r="A300" s="127" t="s">
        <v>9302</v>
      </c>
      <c r="B300" s="129">
        <v>1</v>
      </c>
      <c r="C300" s="127" t="s">
        <v>9230</v>
      </c>
      <c r="D300" s="21"/>
      <c r="E300" s="127"/>
      <c r="F300" s="127"/>
      <c r="G300" s="106"/>
      <c r="H300" s="106">
        <v>100</v>
      </c>
      <c r="I300" s="106">
        <v>100</v>
      </c>
      <c r="J300" s="106"/>
      <c r="K300" s="106"/>
      <c r="L300" s="106"/>
      <c r="M300" s="106"/>
      <c r="N300" s="106"/>
      <c r="O300" s="106"/>
      <c r="P300" s="106"/>
      <c r="Q300" s="106"/>
      <c r="R300" s="106"/>
      <c r="S300" s="106"/>
      <c r="T300" s="106"/>
      <c r="U300" s="106"/>
      <c r="V300" s="127"/>
      <c r="W300" s="106"/>
      <c r="X300" s="127" t="s">
        <v>8685</v>
      </c>
    </row>
    <row r="301" spans="1:24" x14ac:dyDescent="0.25">
      <c r="A301" s="127" t="s">
        <v>9302</v>
      </c>
      <c r="B301" s="129">
        <v>1</v>
      </c>
      <c r="C301" s="127" t="s">
        <v>9230</v>
      </c>
      <c r="D301" s="21"/>
      <c r="E301" s="127"/>
      <c r="F301" s="127"/>
      <c r="G301" s="106"/>
      <c r="H301" s="106">
        <v>100</v>
      </c>
      <c r="I301" s="106" cm="1">
        <f t="array" aca="1" ref="I301" ca="1">I301:K301</f>
        <v>0</v>
      </c>
      <c r="J301" s="106"/>
      <c r="K301" s="106"/>
      <c r="L301" s="106"/>
      <c r="M301" s="106">
        <v>100</v>
      </c>
      <c r="N301" s="106"/>
      <c r="O301" s="106"/>
      <c r="P301" s="106"/>
      <c r="Q301" s="106"/>
      <c r="R301" s="106"/>
      <c r="S301" s="106"/>
      <c r="T301" s="106"/>
      <c r="U301" s="106"/>
      <c r="V301" s="127"/>
      <c r="W301" s="106"/>
      <c r="X301" s="127" t="s">
        <v>9323</v>
      </c>
    </row>
    <row r="302" spans="1:24" x14ac:dyDescent="0.25">
      <c r="A302" s="127" t="s">
        <v>9302</v>
      </c>
      <c r="B302" s="129">
        <v>2</v>
      </c>
      <c r="C302" s="127" t="s">
        <v>9231</v>
      </c>
      <c r="D302" s="21"/>
      <c r="E302" s="127" t="s">
        <v>734</v>
      </c>
      <c r="F302" s="127"/>
      <c r="G302" s="106"/>
      <c r="H302" s="106">
        <v>50</v>
      </c>
      <c r="I302" s="106">
        <v>50</v>
      </c>
      <c r="J302" s="106"/>
      <c r="K302" s="106"/>
      <c r="L302" s="106"/>
      <c r="M302" s="106"/>
      <c r="N302" s="106"/>
      <c r="O302" s="106"/>
      <c r="P302" s="106"/>
      <c r="Q302" s="106"/>
      <c r="R302" s="106"/>
      <c r="S302" s="106"/>
      <c r="T302" s="106"/>
      <c r="U302" s="106"/>
      <c r="V302" s="127"/>
      <c r="W302" s="106"/>
      <c r="X302" s="127"/>
    </row>
    <row r="303" spans="1:24" x14ac:dyDescent="0.25">
      <c r="A303" s="127" t="s">
        <v>9302</v>
      </c>
      <c r="B303" s="129">
        <v>2</v>
      </c>
      <c r="C303" s="127" t="s">
        <v>9231</v>
      </c>
      <c r="D303" s="21"/>
      <c r="E303" s="127"/>
      <c r="F303" s="127"/>
      <c r="G303" s="106"/>
      <c r="H303" s="106">
        <v>100</v>
      </c>
      <c r="I303" s="106" cm="1">
        <f t="array" aca="1" ref="I303" ca="1">I303:K303</f>
        <v>0</v>
      </c>
      <c r="J303" s="106"/>
      <c r="K303" s="106"/>
      <c r="L303" s="106"/>
      <c r="M303" s="106">
        <v>100</v>
      </c>
      <c r="N303" s="106"/>
      <c r="O303" s="106"/>
      <c r="P303" s="106"/>
      <c r="Q303" s="106"/>
      <c r="R303" s="106"/>
      <c r="S303" s="106"/>
      <c r="T303" s="106"/>
      <c r="U303" s="106"/>
      <c r="V303" s="127"/>
      <c r="W303" s="106"/>
      <c r="X303" s="127" t="s">
        <v>8685</v>
      </c>
    </row>
    <row r="304" spans="1:24" x14ac:dyDescent="0.25">
      <c r="A304" s="127" t="s">
        <v>9302</v>
      </c>
      <c r="B304" s="129">
        <v>2</v>
      </c>
      <c r="C304" s="127" t="s">
        <v>9231</v>
      </c>
      <c r="D304" s="21"/>
      <c r="E304" s="127"/>
      <c r="F304" s="127"/>
      <c r="G304" s="106"/>
      <c r="H304" s="106">
        <v>100</v>
      </c>
      <c r="I304" s="106">
        <v>100</v>
      </c>
      <c r="J304" s="106"/>
      <c r="K304" s="106"/>
      <c r="L304" s="106"/>
      <c r="M304" s="106"/>
      <c r="N304" s="106"/>
      <c r="O304" s="106"/>
      <c r="P304" s="106"/>
      <c r="Q304" s="106"/>
      <c r="R304" s="106"/>
      <c r="S304" s="106"/>
      <c r="T304" s="106"/>
      <c r="U304" s="106"/>
      <c r="V304" s="127"/>
      <c r="W304" s="106"/>
      <c r="X304" s="127" t="s">
        <v>9321</v>
      </c>
    </row>
    <row r="305" spans="1:24" x14ac:dyDescent="0.25">
      <c r="A305" s="127" t="s">
        <v>9302</v>
      </c>
      <c r="B305" s="129">
        <v>3</v>
      </c>
      <c r="C305" s="127" t="s">
        <v>9232</v>
      </c>
      <c r="D305" s="21"/>
      <c r="E305" s="127" t="s">
        <v>734</v>
      </c>
      <c r="F305" s="127"/>
      <c r="G305" s="106"/>
      <c r="H305" s="106">
        <v>100</v>
      </c>
      <c r="I305" s="106">
        <v>100</v>
      </c>
      <c r="J305" s="106"/>
      <c r="K305" s="106"/>
      <c r="L305" s="106"/>
      <c r="M305" s="106"/>
      <c r="N305" s="106"/>
      <c r="O305" s="106"/>
      <c r="P305" s="106"/>
      <c r="Q305" s="106"/>
      <c r="R305" s="106"/>
      <c r="S305" s="106"/>
      <c r="T305" s="106"/>
      <c r="U305" s="106"/>
      <c r="V305" s="127"/>
      <c r="W305" s="106"/>
      <c r="X305" s="127"/>
    </row>
    <row r="306" spans="1:24" x14ac:dyDescent="0.25">
      <c r="A306" s="127" t="s">
        <v>9302</v>
      </c>
      <c r="B306" s="129">
        <v>3</v>
      </c>
      <c r="C306" s="127" t="s">
        <v>9232</v>
      </c>
      <c r="D306" s="21"/>
      <c r="E306" s="127"/>
      <c r="F306" s="127"/>
      <c r="G306" s="106"/>
      <c r="H306" s="106">
        <v>100</v>
      </c>
      <c r="I306" s="106" cm="1">
        <f t="array" aca="1" ref="I306" ca="1">I306:K306</f>
        <v>0</v>
      </c>
      <c r="J306" s="106"/>
      <c r="K306" s="106"/>
      <c r="L306" s="106"/>
      <c r="M306" s="106">
        <v>100</v>
      </c>
      <c r="N306" s="106"/>
      <c r="O306" s="106"/>
      <c r="P306" s="106"/>
      <c r="Q306" s="106"/>
      <c r="R306" s="106"/>
      <c r="S306" s="106"/>
      <c r="T306" s="106"/>
      <c r="U306" s="106"/>
      <c r="V306" s="127"/>
      <c r="W306" s="106"/>
      <c r="X306" s="127" t="s">
        <v>8685</v>
      </c>
    </row>
    <row r="307" spans="1:24" x14ac:dyDescent="0.25">
      <c r="A307" s="127" t="s">
        <v>9302</v>
      </c>
      <c r="B307" s="129">
        <v>3</v>
      </c>
      <c r="C307" s="127" t="s">
        <v>9232</v>
      </c>
      <c r="D307" s="21"/>
      <c r="E307" s="127"/>
      <c r="F307" s="127"/>
      <c r="G307" s="106"/>
      <c r="H307" s="106">
        <v>100</v>
      </c>
      <c r="I307" s="106">
        <v>100</v>
      </c>
      <c r="J307" s="106"/>
      <c r="K307" s="106"/>
      <c r="L307" s="106"/>
      <c r="M307" s="106"/>
      <c r="N307" s="106"/>
      <c r="O307" s="106"/>
      <c r="P307" s="106"/>
      <c r="Q307" s="106"/>
      <c r="R307" s="106"/>
      <c r="S307" s="106"/>
      <c r="T307" s="106"/>
      <c r="U307" s="106"/>
      <c r="V307" s="127"/>
      <c r="W307" s="106"/>
      <c r="X307" s="127" t="s">
        <v>9322</v>
      </c>
    </row>
    <row r="308" spans="1:24" x14ac:dyDescent="0.25">
      <c r="A308" s="127" t="s">
        <v>9302</v>
      </c>
      <c r="B308" s="129">
        <v>4</v>
      </c>
      <c r="C308" s="127" t="s">
        <v>9233</v>
      </c>
      <c r="D308" s="21"/>
      <c r="E308" s="127" t="s">
        <v>734</v>
      </c>
      <c r="F308" s="127"/>
      <c r="G308" s="106"/>
      <c r="H308" s="106">
        <v>100</v>
      </c>
      <c r="I308" s="106">
        <v>150</v>
      </c>
      <c r="J308" s="106"/>
      <c r="K308" s="106"/>
      <c r="L308" s="106"/>
      <c r="M308" s="106"/>
      <c r="N308" s="106"/>
      <c r="O308" s="106"/>
      <c r="P308" s="106"/>
      <c r="Q308" s="106"/>
      <c r="R308" s="106"/>
      <c r="S308" s="106"/>
      <c r="T308" s="106"/>
      <c r="U308" s="106"/>
      <c r="V308" s="127"/>
      <c r="W308" s="106"/>
      <c r="X308" s="127"/>
    </row>
    <row r="309" spans="1:24" x14ac:dyDescent="0.25">
      <c r="A309" s="127" t="s">
        <v>9302</v>
      </c>
      <c r="B309" s="129">
        <v>4</v>
      </c>
      <c r="C309" s="127" t="s">
        <v>9233</v>
      </c>
      <c r="D309" s="21"/>
      <c r="E309" s="127"/>
      <c r="F309" s="127"/>
      <c r="G309" s="106"/>
      <c r="H309" s="106">
        <v>100</v>
      </c>
      <c r="I309" s="106" cm="1">
        <f t="array" aca="1" ref="I309" ca="1">I309:K309</f>
        <v>0</v>
      </c>
      <c r="J309" s="106"/>
      <c r="K309" s="106"/>
      <c r="L309" s="106"/>
      <c r="M309" s="106">
        <v>100</v>
      </c>
      <c r="N309" s="106"/>
      <c r="O309" s="106"/>
      <c r="P309" s="106"/>
      <c r="Q309" s="106"/>
      <c r="R309" s="106"/>
      <c r="S309" s="106"/>
      <c r="T309" s="106"/>
      <c r="U309" s="106"/>
      <c r="V309" s="127"/>
      <c r="W309" s="106"/>
      <c r="X309" s="127" t="s">
        <v>8685</v>
      </c>
    </row>
    <row r="310" spans="1:24" x14ac:dyDescent="0.25">
      <c r="A310" s="127" t="s">
        <v>9302</v>
      </c>
      <c r="B310" s="129">
        <v>4</v>
      </c>
      <c r="C310" s="127" t="s">
        <v>9233</v>
      </c>
      <c r="D310" s="21"/>
      <c r="E310" s="127"/>
      <c r="F310" s="127"/>
      <c r="G310" s="106"/>
      <c r="H310" s="106">
        <v>100</v>
      </c>
      <c r="I310" s="106">
        <v>100</v>
      </c>
      <c r="J310" s="106"/>
      <c r="K310" s="106"/>
      <c r="L310" s="106"/>
      <c r="M310" s="106"/>
      <c r="N310" s="106"/>
      <c r="O310" s="106"/>
      <c r="P310" s="106"/>
      <c r="Q310" s="106"/>
      <c r="R310" s="106"/>
      <c r="S310" s="106"/>
      <c r="T310" s="106"/>
      <c r="U310" s="106"/>
      <c r="V310" s="127"/>
      <c r="W310" s="106"/>
      <c r="X310" s="127" t="s">
        <v>9321</v>
      </c>
    </row>
    <row r="311" spans="1:24" x14ac:dyDescent="0.25">
      <c r="A311" s="127" t="s">
        <v>9303</v>
      </c>
      <c r="B311" s="129">
        <v>1</v>
      </c>
      <c r="C311" s="127" t="s">
        <v>9230</v>
      </c>
      <c r="D311" s="21"/>
      <c r="E311" s="127"/>
      <c r="F311" s="127"/>
      <c r="G311" s="106"/>
      <c r="H311" s="106">
        <v>100</v>
      </c>
      <c r="I311" s="106">
        <v>100</v>
      </c>
      <c r="J311" s="106"/>
      <c r="K311" s="106"/>
      <c r="L311" s="106"/>
      <c r="M311" s="106"/>
      <c r="N311" s="106"/>
      <c r="O311" s="106"/>
      <c r="P311" s="106"/>
      <c r="Q311" s="106"/>
      <c r="R311" s="106"/>
      <c r="S311" s="106"/>
      <c r="T311" s="106"/>
      <c r="U311" s="106"/>
      <c r="V311" s="127"/>
      <c r="W311" s="106"/>
      <c r="X311" s="127" t="s">
        <v>8685</v>
      </c>
    </row>
    <row r="312" spans="1:24" x14ac:dyDescent="0.25">
      <c r="A312" s="127" t="s">
        <v>9303</v>
      </c>
      <c r="B312" s="129">
        <v>1</v>
      </c>
      <c r="C312" s="127" t="s">
        <v>9230</v>
      </c>
      <c r="D312" s="21"/>
      <c r="E312" s="127"/>
      <c r="F312" s="127"/>
      <c r="G312" s="106"/>
      <c r="H312" s="106">
        <v>100</v>
      </c>
      <c r="I312" s="106" cm="1">
        <f t="array" aca="1" ref="I312" ca="1">I312:K312</f>
        <v>0</v>
      </c>
      <c r="J312" s="106"/>
      <c r="K312" s="106"/>
      <c r="L312" s="106"/>
      <c r="M312" s="106">
        <v>100</v>
      </c>
      <c r="N312" s="106"/>
      <c r="O312" s="106"/>
      <c r="P312" s="106"/>
      <c r="Q312" s="106"/>
      <c r="R312" s="106"/>
      <c r="S312" s="106"/>
      <c r="T312" s="106"/>
      <c r="U312" s="106"/>
      <c r="V312" s="127"/>
      <c r="W312" s="106"/>
      <c r="X312" s="127" t="s">
        <v>9323</v>
      </c>
    </row>
    <row r="313" spans="1:24" x14ac:dyDescent="0.25">
      <c r="A313" s="127" t="s">
        <v>9303</v>
      </c>
      <c r="B313" s="129">
        <v>2</v>
      </c>
      <c r="C313" s="127" t="s">
        <v>9231</v>
      </c>
      <c r="D313" s="21"/>
      <c r="E313" s="127" t="s">
        <v>734</v>
      </c>
      <c r="F313" s="127"/>
      <c r="G313" s="106"/>
      <c r="H313" s="106">
        <v>50</v>
      </c>
      <c r="I313" s="106">
        <v>50</v>
      </c>
      <c r="J313" s="106"/>
      <c r="K313" s="106"/>
      <c r="L313" s="106"/>
      <c r="M313" s="106"/>
      <c r="N313" s="106"/>
      <c r="O313" s="106"/>
      <c r="P313" s="106"/>
      <c r="Q313" s="106"/>
      <c r="R313" s="106"/>
      <c r="S313" s="106"/>
      <c r="T313" s="106"/>
      <c r="U313" s="106"/>
      <c r="V313" s="127"/>
      <c r="W313" s="106"/>
      <c r="X313" s="127"/>
    </row>
    <row r="314" spans="1:24" x14ac:dyDescent="0.25">
      <c r="A314" s="127" t="s">
        <v>9303</v>
      </c>
      <c r="B314" s="129">
        <v>2</v>
      </c>
      <c r="C314" s="127" t="s">
        <v>9231</v>
      </c>
      <c r="D314" s="21"/>
      <c r="E314" s="127"/>
      <c r="F314" s="127"/>
      <c r="G314" s="106"/>
      <c r="H314" s="106">
        <v>100</v>
      </c>
      <c r="I314" s="106" cm="1">
        <f t="array" aca="1" ref="I314" ca="1">I314:K314</f>
        <v>0</v>
      </c>
      <c r="J314" s="106"/>
      <c r="K314" s="106"/>
      <c r="L314" s="106"/>
      <c r="M314" s="106">
        <v>100</v>
      </c>
      <c r="N314" s="106"/>
      <c r="O314" s="106"/>
      <c r="P314" s="106"/>
      <c r="Q314" s="106"/>
      <c r="R314" s="106"/>
      <c r="S314" s="106"/>
      <c r="T314" s="106"/>
      <c r="U314" s="106"/>
      <c r="V314" s="127"/>
      <c r="W314" s="106"/>
      <c r="X314" s="127" t="s">
        <v>8685</v>
      </c>
    </row>
    <row r="315" spans="1:24" x14ac:dyDescent="0.25">
      <c r="A315" s="127" t="s">
        <v>9303</v>
      </c>
      <c r="B315" s="129">
        <v>2</v>
      </c>
      <c r="C315" s="127" t="s">
        <v>9231</v>
      </c>
      <c r="D315" s="21"/>
      <c r="E315" s="127"/>
      <c r="F315" s="127"/>
      <c r="G315" s="106"/>
      <c r="H315" s="106">
        <v>100</v>
      </c>
      <c r="I315" s="106">
        <v>100</v>
      </c>
      <c r="J315" s="106"/>
      <c r="K315" s="106"/>
      <c r="L315" s="106"/>
      <c r="M315" s="106"/>
      <c r="N315" s="106"/>
      <c r="O315" s="106"/>
      <c r="P315" s="106"/>
      <c r="Q315" s="106"/>
      <c r="R315" s="106"/>
      <c r="S315" s="106"/>
      <c r="T315" s="106"/>
      <c r="U315" s="106"/>
      <c r="V315" s="127"/>
      <c r="W315" s="106"/>
      <c r="X315" s="127" t="s">
        <v>9321</v>
      </c>
    </row>
    <row r="316" spans="1:24" x14ac:dyDescent="0.25">
      <c r="A316" s="127" t="s">
        <v>9303</v>
      </c>
      <c r="B316" s="129">
        <v>3</v>
      </c>
      <c r="C316" s="127" t="s">
        <v>9232</v>
      </c>
      <c r="D316" s="21"/>
      <c r="E316" s="127" t="s">
        <v>734</v>
      </c>
      <c r="F316" s="127"/>
      <c r="G316" s="106"/>
      <c r="H316" s="106">
        <v>100</v>
      </c>
      <c r="I316" s="106">
        <v>100</v>
      </c>
      <c r="J316" s="106"/>
      <c r="K316" s="106"/>
      <c r="L316" s="106"/>
      <c r="M316" s="106"/>
      <c r="N316" s="106"/>
      <c r="O316" s="106"/>
      <c r="P316" s="106"/>
      <c r="Q316" s="106"/>
      <c r="R316" s="106"/>
      <c r="S316" s="106"/>
      <c r="T316" s="106"/>
      <c r="U316" s="106"/>
      <c r="V316" s="127"/>
      <c r="W316" s="106"/>
      <c r="X316" s="127"/>
    </row>
    <row r="317" spans="1:24" x14ac:dyDescent="0.25">
      <c r="A317" s="127" t="s">
        <v>9303</v>
      </c>
      <c r="B317" s="129">
        <v>3</v>
      </c>
      <c r="C317" s="127" t="s">
        <v>9232</v>
      </c>
      <c r="D317" s="21"/>
      <c r="E317" s="127"/>
      <c r="F317" s="127"/>
      <c r="G317" s="106"/>
      <c r="H317" s="106">
        <v>100</v>
      </c>
      <c r="I317" s="106" cm="1">
        <f t="array" aca="1" ref="I317" ca="1">I317:K317</f>
        <v>0</v>
      </c>
      <c r="J317" s="106"/>
      <c r="K317" s="106"/>
      <c r="L317" s="106"/>
      <c r="M317" s="106">
        <v>100</v>
      </c>
      <c r="N317" s="106"/>
      <c r="O317" s="106"/>
      <c r="P317" s="106"/>
      <c r="Q317" s="106"/>
      <c r="R317" s="106"/>
      <c r="S317" s="106"/>
      <c r="T317" s="106"/>
      <c r="U317" s="106"/>
      <c r="V317" s="127"/>
      <c r="W317" s="106"/>
      <c r="X317" s="127" t="s">
        <v>8685</v>
      </c>
    </row>
    <row r="318" spans="1:24" x14ac:dyDescent="0.25">
      <c r="A318" s="127" t="s">
        <v>9303</v>
      </c>
      <c r="B318" s="129">
        <v>3</v>
      </c>
      <c r="C318" s="127" t="s">
        <v>9232</v>
      </c>
      <c r="D318" s="21"/>
      <c r="E318" s="127"/>
      <c r="F318" s="127"/>
      <c r="G318" s="106"/>
      <c r="H318" s="106">
        <v>100</v>
      </c>
      <c r="I318" s="106">
        <v>100</v>
      </c>
      <c r="J318" s="106"/>
      <c r="K318" s="106"/>
      <c r="L318" s="106"/>
      <c r="M318" s="106"/>
      <c r="N318" s="106"/>
      <c r="O318" s="106"/>
      <c r="P318" s="106"/>
      <c r="Q318" s="106"/>
      <c r="R318" s="106"/>
      <c r="S318" s="106"/>
      <c r="T318" s="106"/>
      <c r="U318" s="106"/>
      <c r="V318" s="127"/>
      <c r="W318" s="106"/>
      <c r="X318" s="127" t="s">
        <v>9322</v>
      </c>
    </row>
    <row r="319" spans="1:24" x14ac:dyDescent="0.25">
      <c r="A319" s="127" t="s">
        <v>9303</v>
      </c>
      <c r="B319" s="129">
        <v>4</v>
      </c>
      <c r="C319" s="127" t="s">
        <v>9233</v>
      </c>
      <c r="D319" s="21"/>
      <c r="E319" s="127" t="s">
        <v>734</v>
      </c>
      <c r="F319" s="127"/>
      <c r="G319" s="106"/>
      <c r="H319" s="106">
        <v>100</v>
      </c>
      <c r="I319" s="106">
        <v>150</v>
      </c>
      <c r="J319" s="106"/>
      <c r="K319" s="106"/>
      <c r="L319" s="106"/>
      <c r="M319" s="106"/>
      <c r="N319" s="106"/>
      <c r="O319" s="106"/>
      <c r="P319" s="106"/>
      <c r="Q319" s="106"/>
      <c r="R319" s="106"/>
      <c r="S319" s="106"/>
      <c r="T319" s="106"/>
      <c r="U319" s="106"/>
      <c r="V319" s="127"/>
      <c r="W319" s="106"/>
      <c r="X319" s="127"/>
    </row>
    <row r="320" spans="1:24" x14ac:dyDescent="0.25">
      <c r="A320" s="127" t="s">
        <v>9303</v>
      </c>
      <c r="B320" s="129">
        <v>4</v>
      </c>
      <c r="C320" s="127" t="s">
        <v>9233</v>
      </c>
      <c r="D320" s="21"/>
      <c r="E320" s="127"/>
      <c r="F320" s="127"/>
      <c r="G320" s="106"/>
      <c r="H320" s="106">
        <v>100</v>
      </c>
      <c r="I320" s="106" cm="1">
        <f t="array" aca="1" ref="I320" ca="1">I320:K320</f>
        <v>0</v>
      </c>
      <c r="J320" s="106"/>
      <c r="K320" s="106"/>
      <c r="L320" s="106"/>
      <c r="M320" s="106">
        <v>100</v>
      </c>
      <c r="N320" s="106"/>
      <c r="O320" s="106"/>
      <c r="P320" s="106"/>
      <c r="Q320" s="106"/>
      <c r="R320" s="106"/>
      <c r="S320" s="106"/>
      <c r="T320" s="106"/>
      <c r="U320" s="106"/>
      <c r="V320" s="127"/>
      <c r="W320" s="106"/>
      <c r="X320" s="127" t="s">
        <v>8685</v>
      </c>
    </row>
    <row r="321" spans="1:24" x14ac:dyDescent="0.25">
      <c r="A321" s="127" t="s">
        <v>9303</v>
      </c>
      <c r="B321" s="129">
        <v>4</v>
      </c>
      <c r="C321" s="127" t="s">
        <v>9233</v>
      </c>
      <c r="D321" s="21"/>
      <c r="E321" s="127"/>
      <c r="F321" s="127"/>
      <c r="G321" s="106"/>
      <c r="H321" s="106">
        <v>100</v>
      </c>
      <c r="I321" s="106">
        <v>100</v>
      </c>
      <c r="J321" s="106"/>
      <c r="K321" s="106"/>
      <c r="L321" s="106"/>
      <c r="M321" s="106"/>
      <c r="N321" s="106"/>
      <c r="O321" s="106"/>
      <c r="P321" s="106"/>
      <c r="Q321" s="106"/>
      <c r="R321" s="106"/>
      <c r="S321" s="106"/>
      <c r="T321" s="106"/>
      <c r="U321" s="106"/>
      <c r="V321" s="127"/>
      <c r="W321" s="106"/>
      <c r="X321" s="127" t="s">
        <v>9321</v>
      </c>
    </row>
    <row r="322" spans="1:24" x14ac:dyDescent="0.25">
      <c r="A322" s="127" t="s">
        <v>9304</v>
      </c>
      <c r="B322" s="129">
        <v>1</v>
      </c>
      <c r="C322" s="127" t="s">
        <v>9230</v>
      </c>
      <c r="D322" s="21"/>
      <c r="E322" s="127"/>
      <c r="F322" s="127"/>
      <c r="G322" s="106"/>
      <c r="H322" s="106">
        <v>100</v>
      </c>
      <c r="I322" s="106">
        <v>100</v>
      </c>
      <c r="J322" s="106"/>
      <c r="K322" s="106"/>
      <c r="L322" s="106"/>
      <c r="M322" s="106"/>
      <c r="N322" s="106"/>
      <c r="O322" s="106"/>
      <c r="P322" s="106"/>
      <c r="Q322" s="106"/>
      <c r="R322" s="106"/>
      <c r="S322" s="106"/>
      <c r="T322" s="106"/>
      <c r="U322" s="106"/>
      <c r="V322" s="127"/>
      <c r="W322" s="106"/>
      <c r="X322" s="127" t="s">
        <v>8685</v>
      </c>
    </row>
    <row r="323" spans="1:24" x14ac:dyDescent="0.25">
      <c r="A323" s="127" t="s">
        <v>9304</v>
      </c>
      <c r="B323" s="129">
        <v>1</v>
      </c>
      <c r="C323" s="127" t="s">
        <v>9230</v>
      </c>
      <c r="D323" s="21"/>
      <c r="E323" s="127"/>
      <c r="F323" s="127"/>
      <c r="G323" s="106"/>
      <c r="H323" s="106">
        <v>100</v>
      </c>
      <c r="I323" s="106" cm="1">
        <f t="array" aca="1" ref="I323" ca="1">I323:K323</f>
        <v>0</v>
      </c>
      <c r="J323" s="106"/>
      <c r="K323" s="106"/>
      <c r="L323" s="106"/>
      <c r="M323" s="106">
        <v>100</v>
      </c>
      <c r="N323" s="106"/>
      <c r="O323" s="106"/>
      <c r="P323" s="106"/>
      <c r="Q323" s="106"/>
      <c r="R323" s="106"/>
      <c r="S323" s="106"/>
      <c r="T323" s="106"/>
      <c r="U323" s="106"/>
      <c r="V323" s="127"/>
      <c r="W323" s="106"/>
      <c r="X323" s="127" t="s">
        <v>9323</v>
      </c>
    </row>
    <row r="324" spans="1:24" x14ac:dyDescent="0.25">
      <c r="A324" s="127" t="s">
        <v>9304</v>
      </c>
      <c r="B324" s="129">
        <v>2</v>
      </c>
      <c r="C324" s="127" t="s">
        <v>9231</v>
      </c>
      <c r="D324" s="21"/>
      <c r="E324" s="127" t="s">
        <v>734</v>
      </c>
      <c r="F324" s="127"/>
      <c r="G324" s="106"/>
      <c r="H324" s="106">
        <v>50</v>
      </c>
      <c r="I324" s="106">
        <v>50</v>
      </c>
      <c r="J324" s="106"/>
      <c r="K324" s="106"/>
      <c r="L324" s="106"/>
      <c r="M324" s="106"/>
      <c r="N324" s="106"/>
      <c r="O324" s="106"/>
      <c r="P324" s="106"/>
      <c r="Q324" s="106"/>
      <c r="R324" s="106"/>
      <c r="S324" s="106"/>
      <c r="T324" s="106"/>
      <c r="U324" s="106"/>
      <c r="V324" s="127"/>
      <c r="W324" s="106"/>
      <c r="X324" s="127"/>
    </row>
    <row r="325" spans="1:24" x14ac:dyDescent="0.25">
      <c r="A325" s="127" t="s">
        <v>9304</v>
      </c>
      <c r="B325" s="129">
        <v>2</v>
      </c>
      <c r="C325" s="127" t="s">
        <v>9231</v>
      </c>
      <c r="D325" s="21"/>
      <c r="E325" s="127"/>
      <c r="F325" s="127"/>
      <c r="G325" s="106"/>
      <c r="H325" s="106">
        <v>100</v>
      </c>
      <c r="I325" s="106" cm="1">
        <f t="array" aca="1" ref="I325" ca="1">I325:K325</f>
        <v>0</v>
      </c>
      <c r="J325" s="106"/>
      <c r="K325" s="106"/>
      <c r="L325" s="106"/>
      <c r="M325" s="106">
        <v>100</v>
      </c>
      <c r="N325" s="106"/>
      <c r="O325" s="106"/>
      <c r="P325" s="106"/>
      <c r="Q325" s="106"/>
      <c r="R325" s="106"/>
      <c r="S325" s="106"/>
      <c r="T325" s="106"/>
      <c r="U325" s="106"/>
      <c r="V325" s="127"/>
      <c r="W325" s="106"/>
      <c r="X325" s="127" t="s">
        <v>8685</v>
      </c>
    </row>
    <row r="326" spans="1:24" x14ac:dyDescent="0.25">
      <c r="A326" s="127" t="s">
        <v>9304</v>
      </c>
      <c r="B326" s="129">
        <v>2</v>
      </c>
      <c r="C326" s="127" t="s">
        <v>9231</v>
      </c>
      <c r="D326" s="21"/>
      <c r="E326" s="127"/>
      <c r="F326" s="127"/>
      <c r="G326" s="106"/>
      <c r="H326" s="106">
        <v>100</v>
      </c>
      <c r="I326" s="106">
        <v>100</v>
      </c>
      <c r="J326" s="106"/>
      <c r="K326" s="106"/>
      <c r="L326" s="106"/>
      <c r="M326" s="106"/>
      <c r="N326" s="106"/>
      <c r="O326" s="106"/>
      <c r="P326" s="106"/>
      <c r="Q326" s="106"/>
      <c r="R326" s="106"/>
      <c r="S326" s="106"/>
      <c r="T326" s="106"/>
      <c r="U326" s="106"/>
      <c r="V326" s="127"/>
      <c r="W326" s="106"/>
      <c r="X326" s="127" t="s">
        <v>9321</v>
      </c>
    </row>
    <row r="327" spans="1:24" x14ac:dyDescent="0.25">
      <c r="A327" s="127" t="s">
        <v>9304</v>
      </c>
      <c r="B327" s="129">
        <v>3</v>
      </c>
      <c r="C327" s="127" t="s">
        <v>9232</v>
      </c>
      <c r="D327" s="21"/>
      <c r="E327" s="127" t="s">
        <v>734</v>
      </c>
      <c r="F327" s="127"/>
      <c r="G327" s="106"/>
      <c r="H327" s="106">
        <v>100</v>
      </c>
      <c r="I327" s="106">
        <v>100</v>
      </c>
      <c r="J327" s="106"/>
      <c r="K327" s="106"/>
      <c r="L327" s="106"/>
      <c r="M327" s="106"/>
      <c r="N327" s="106"/>
      <c r="O327" s="106"/>
      <c r="P327" s="106"/>
      <c r="Q327" s="106"/>
      <c r="R327" s="106"/>
      <c r="S327" s="106"/>
      <c r="T327" s="106"/>
      <c r="U327" s="106"/>
      <c r="V327" s="127"/>
      <c r="W327" s="106"/>
      <c r="X327" s="127"/>
    </row>
    <row r="328" spans="1:24" x14ac:dyDescent="0.25">
      <c r="A328" s="127" t="s">
        <v>9304</v>
      </c>
      <c r="B328" s="129">
        <v>3</v>
      </c>
      <c r="C328" s="127" t="s">
        <v>9232</v>
      </c>
      <c r="D328" s="21"/>
      <c r="E328" s="127"/>
      <c r="F328" s="127"/>
      <c r="G328" s="106"/>
      <c r="H328" s="106">
        <v>100</v>
      </c>
      <c r="I328" s="106" cm="1">
        <f t="array" aca="1" ref="I328" ca="1">I328:K328</f>
        <v>0</v>
      </c>
      <c r="J328" s="106"/>
      <c r="K328" s="106"/>
      <c r="L328" s="106"/>
      <c r="M328" s="106">
        <v>100</v>
      </c>
      <c r="N328" s="106"/>
      <c r="O328" s="106"/>
      <c r="P328" s="106"/>
      <c r="Q328" s="106"/>
      <c r="R328" s="106"/>
      <c r="S328" s="106"/>
      <c r="T328" s="106"/>
      <c r="U328" s="106"/>
      <c r="V328" s="127"/>
      <c r="W328" s="106"/>
      <c r="X328" s="127" t="s">
        <v>8685</v>
      </c>
    </row>
    <row r="329" spans="1:24" x14ac:dyDescent="0.25">
      <c r="A329" s="127" t="s">
        <v>9304</v>
      </c>
      <c r="B329" s="129">
        <v>3</v>
      </c>
      <c r="C329" s="127" t="s">
        <v>9232</v>
      </c>
      <c r="D329" s="21"/>
      <c r="E329" s="127"/>
      <c r="F329" s="127"/>
      <c r="G329" s="106"/>
      <c r="H329" s="106">
        <v>100</v>
      </c>
      <c r="I329" s="106">
        <v>100</v>
      </c>
      <c r="J329" s="106"/>
      <c r="K329" s="106"/>
      <c r="L329" s="106"/>
      <c r="M329" s="106"/>
      <c r="N329" s="106"/>
      <c r="O329" s="106"/>
      <c r="P329" s="106"/>
      <c r="Q329" s="106"/>
      <c r="R329" s="106"/>
      <c r="S329" s="106"/>
      <c r="T329" s="106"/>
      <c r="U329" s="106"/>
      <c r="V329" s="127"/>
      <c r="W329" s="106"/>
      <c r="X329" s="127" t="s">
        <v>9322</v>
      </c>
    </row>
    <row r="330" spans="1:24" x14ac:dyDescent="0.25">
      <c r="A330" s="127" t="s">
        <v>9304</v>
      </c>
      <c r="B330" s="129">
        <v>4</v>
      </c>
      <c r="C330" s="127" t="s">
        <v>9233</v>
      </c>
      <c r="D330" s="21"/>
      <c r="E330" s="127" t="s">
        <v>734</v>
      </c>
      <c r="F330" s="127"/>
      <c r="G330" s="106"/>
      <c r="H330" s="106">
        <v>100</v>
      </c>
      <c r="I330" s="106">
        <v>150</v>
      </c>
      <c r="J330" s="106"/>
      <c r="K330" s="106"/>
      <c r="L330" s="106"/>
      <c r="M330" s="106"/>
      <c r="N330" s="106"/>
      <c r="O330" s="106"/>
      <c r="P330" s="106"/>
      <c r="Q330" s="106"/>
      <c r="R330" s="106"/>
      <c r="S330" s="106"/>
      <c r="T330" s="106"/>
      <c r="U330" s="106"/>
      <c r="V330" s="127"/>
      <c r="W330" s="106"/>
      <c r="X330" s="127"/>
    </row>
    <row r="331" spans="1:24" x14ac:dyDescent="0.25">
      <c r="A331" s="127" t="s">
        <v>9304</v>
      </c>
      <c r="B331" s="129">
        <v>4</v>
      </c>
      <c r="C331" s="127" t="s">
        <v>9233</v>
      </c>
      <c r="D331" s="21"/>
      <c r="E331" s="127"/>
      <c r="F331" s="127"/>
      <c r="G331" s="106"/>
      <c r="H331" s="106">
        <v>100</v>
      </c>
      <c r="I331" s="106" cm="1">
        <f t="array" aca="1" ref="I331" ca="1">I331:K331</f>
        <v>0</v>
      </c>
      <c r="J331" s="106"/>
      <c r="K331" s="106"/>
      <c r="L331" s="106"/>
      <c r="M331" s="106">
        <v>100</v>
      </c>
      <c r="N331" s="106"/>
      <c r="O331" s="106"/>
      <c r="P331" s="106"/>
      <c r="Q331" s="106"/>
      <c r="R331" s="106"/>
      <c r="S331" s="106"/>
      <c r="T331" s="106"/>
      <c r="U331" s="106"/>
      <c r="V331" s="127"/>
      <c r="W331" s="106"/>
      <c r="X331" s="127" t="s">
        <v>8685</v>
      </c>
    </row>
    <row r="332" spans="1:24" x14ac:dyDescent="0.25">
      <c r="A332" s="127" t="s">
        <v>9304</v>
      </c>
      <c r="B332" s="129">
        <v>4</v>
      </c>
      <c r="C332" s="127" t="s">
        <v>9233</v>
      </c>
      <c r="D332" s="21"/>
      <c r="E332" s="127"/>
      <c r="F332" s="127"/>
      <c r="G332" s="106"/>
      <c r="H332" s="106">
        <v>100</v>
      </c>
      <c r="I332" s="106">
        <v>100</v>
      </c>
      <c r="J332" s="106"/>
      <c r="K332" s="106"/>
      <c r="L332" s="106"/>
      <c r="M332" s="106"/>
      <c r="N332" s="106"/>
      <c r="O332" s="106"/>
      <c r="P332" s="106"/>
      <c r="Q332" s="106"/>
      <c r="R332" s="106"/>
      <c r="S332" s="106"/>
      <c r="T332" s="106"/>
      <c r="U332" s="106"/>
      <c r="V332" s="127"/>
      <c r="W332" s="106"/>
      <c r="X332" s="127" t="s">
        <v>9321</v>
      </c>
    </row>
    <row r="333" spans="1:24" x14ac:dyDescent="0.25">
      <c r="A333" s="127" t="s">
        <v>9305</v>
      </c>
      <c r="B333" s="129">
        <v>1</v>
      </c>
      <c r="C333" s="127" t="s">
        <v>9230</v>
      </c>
      <c r="D333" s="21"/>
      <c r="E333" s="127"/>
      <c r="F333" s="127"/>
      <c r="G333" s="106"/>
      <c r="H333" s="106">
        <v>100</v>
      </c>
      <c r="I333" s="106">
        <v>100</v>
      </c>
      <c r="J333" s="106"/>
      <c r="K333" s="106"/>
      <c r="L333" s="106"/>
      <c r="M333" s="106"/>
      <c r="N333" s="106"/>
      <c r="O333" s="106"/>
      <c r="P333" s="106"/>
      <c r="Q333" s="106"/>
      <c r="R333" s="106"/>
      <c r="S333" s="106"/>
      <c r="T333" s="106"/>
      <c r="U333" s="106"/>
      <c r="V333" s="127"/>
      <c r="W333" s="106"/>
      <c r="X333" s="127" t="s">
        <v>8685</v>
      </c>
    </row>
    <row r="334" spans="1:24" x14ac:dyDescent="0.25">
      <c r="A334" s="127" t="s">
        <v>9305</v>
      </c>
      <c r="B334" s="129">
        <v>1</v>
      </c>
      <c r="C334" s="127" t="s">
        <v>9230</v>
      </c>
      <c r="D334" s="21"/>
      <c r="E334" s="127"/>
      <c r="F334" s="127"/>
      <c r="G334" s="106"/>
      <c r="H334" s="106">
        <v>100</v>
      </c>
      <c r="I334" s="106" cm="1">
        <f t="array" aca="1" ref="I334" ca="1">I334:K334</f>
        <v>0</v>
      </c>
      <c r="J334" s="106"/>
      <c r="K334" s="106"/>
      <c r="L334" s="106"/>
      <c r="M334" s="106">
        <v>100</v>
      </c>
      <c r="N334" s="106"/>
      <c r="O334" s="106"/>
      <c r="P334" s="106"/>
      <c r="Q334" s="106"/>
      <c r="R334" s="106"/>
      <c r="S334" s="106"/>
      <c r="T334" s="106"/>
      <c r="U334" s="106"/>
      <c r="V334" s="127"/>
      <c r="W334" s="106"/>
      <c r="X334" s="127" t="s">
        <v>9323</v>
      </c>
    </row>
    <row r="335" spans="1:24" x14ac:dyDescent="0.25">
      <c r="A335" s="127" t="s">
        <v>9305</v>
      </c>
      <c r="B335" s="129">
        <v>2</v>
      </c>
      <c r="C335" s="127" t="s">
        <v>9231</v>
      </c>
      <c r="D335" s="21"/>
      <c r="E335" s="127" t="s">
        <v>734</v>
      </c>
      <c r="F335" s="127"/>
      <c r="G335" s="106"/>
      <c r="H335" s="106">
        <v>50</v>
      </c>
      <c r="I335" s="106">
        <v>50</v>
      </c>
      <c r="J335" s="106"/>
      <c r="K335" s="106"/>
      <c r="L335" s="106"/>
      <c r="M335" s="106"/>
      <c r="N335" s="106"/>
      <c r="O335" s="106"/>
      <c r="P335" s="106"/>
      <c r="Q335" s="106"/>
      <c r="R335" s="106"/>
      <c r="S335" s="106"/>
      <c r="T335" s="106"/>
      <c r="U335" s="106"/>
      <c r="V335" s="127"/>
      <c r="W335" s="106"/>
      <c r="X335" s="127"/>
    </row>
    <row r="336" spans="1:24" x14ac:dyDescent="0.25">
      <c r="A336" s="127" t="s">
        <v>9305</v>
      </c>
      <c r="B336" s="129">
        <v>2</v>
      </c>
      <c r="C336" s="127" t="s">
        <v>9231</v>
      </c>
      <c r="D336" s="21"/>
      <c r="E336" s="127"/>
      <c r="F336" s="127"/>
      <c r="G336" s="106"/>
      <c r="H336" s="106">
        <v>100</v>
      </c>
      <c r="I336" s="106" cm="1">
        <f t="array" aca="1" ref="I336" ca="1">I336:K336</f>
        <v>0</v>
      </c>
      <c r="J336" s="106"/>
      <c r="K336" s="106"/>
      <c r="L336" s="106"/>
      <c r="M336" s="106">
        <v>100</v>
      </c>
      <c r="N336" s="106"/>
      <c r="O336" s="106"/>
      <c r="P336" s="106"/>
      <c r="Q336" s="106"/>
      <c r="R336" s="106"/>
      <c r="S336" s="106"/>
      <c r="T336" s="106"/>
      <c r="U336" s="106"/>
      <c r="V336" s="127"/>
      <c r="W336" s="106"/>
      <c r="X336" s="127" t="s">
        <v>8685</v>
      </c>
    </row>
    <row r="337" spans="1:24" x14ac:dyDescent="0.25">
      <c r="A337" s="127" t="s">
        <v>9305</v>
      </c>
      <c r="B337" s="129">
        <v>2</v>
      </c>
      <c r="C337" s="127" t="s">
        <v>9231</v>
      </c>
      <c r="D337" s="21"/>
      <c r="E337" s="127"/>
      <c r="F337" s="127"/>
      <c r="G337" s="106"/>
      <c r="H337" s="106">
        <v>100</v>
      </c>
      <c r="I337" s="106">
        <v>100</v>
      </c>
      <c r="J337" s="106"/>
      <c r="K337" s="106"/>
      <c r="L337" s="106"/>
      <c r="M337" s="106"/>
      <c r="N337" s="106"/>
      <c r="O337" s="106"/>
      <c r="P337" s="106"/>
      <c r="Q337" s="106"/>
      <c r="R337" s="106"/>
      <c r="S337" s="106"/>
      <c r="T337" s="106"/>
      <c r="U337" s="106"/>
      <c r="V337" s="127"/>
      <c r="W337" s="106"/>
      <c r="X337" s="127" t="s">
        <v>9321</v>
      </c>
    </row>
    <row r="338" spans="1:24" x14ac:dyDescent="0.25">
      <c r="A338" s="127" t="s">
        <v>9305</v>
      </c>
      <c r="B338" s="129">
        <v>3</v>
      </c>
      <c r="C338" s="127" t="s">
        <v>9232</v>
      </c>
      <c r="D338" s="21"/>
      <c r="E338" s="127" t="s">
        <v>734</v>
      </c>
      <c r="F338" s="127"/>
      <c r="G338" s="106"/>
      <c r="H338" s="106">
        <v>100</v>
      </c>
      <c r="I338" s="106">
        <v>100</v>
      </c>
      <c r="J338" s="106"/>
      <c r="K338" s="106"/>
      <c r="L338" s="106"/>
      <c r="M338" s="106"/>
      <c r="N338" s="106"/>
      <c r="O338" s="106"/>
      <c r="P338" s="106"/>
      <c r="Q338" s="106"/>
      <c r="R338" s="106"/>
      <c r="S338" s="106"/>
      <c r="T338" s="106"/>
      <c r="U338" s="106"/>
      <c r="V338" s="127"/>
      <c r="W338" s="106"/>
      <c r="X338" s="127"/>
    </row>
    <row r="339" spans="1:24" x14ac:dyDescent="0.25">
      <c r="A339" s="127" t="s">
        <v>9305</v>
      </c>
      <c r="B339" s="129">
        <v>3</v>
      </c>
      <c r="C339" s="127" t="s">
        <v>9232</v>
      </c>
      <c r="D339" s="21"/>
      <c r="E339" s="127"/>
      <c r="F339" s="127"/>
      <c r="G339" s="106"/>
      <c r="H339" s="106">
        <v>100</v>
      </c>
      <c r="I339" s="106" cm="1">
        <f t="array" aca="1" ref="I339" ca="1">I339:K339</f>
        <v>0</v>
      </c>
      <c r="J339" s="106"/>
      <c r="K339" s="106"/>
      <c r="L339" s="106"/>
      <c r="M339" s="106">
        <v>100</v>
      </c>
      <c r="N339" s="106"/>
      <c r="O339" s="106"/>
      <c r="P339" s="106"/>
      <c r="Q339" s="106"/>
      <c r="R339" s="106"/>
      <c r="S339" s="106"/>
      <c r="T339" s="106"/>
      <c r="U339" s="106"/>
      <c r="V339" s="127"/>
      <c r="W339" s="106"/>
      <c r="X339" s="127" t="s">
        <v>8685</v>
      </c>
    </row>
    <row r="340" spans="1:24" x14ac:dyDescent="0.25">
      <c r="A340" s="127" t="s">
        <v>9305</v>
      </c>
      <c r="B340" s="129">
        <v>3</v>
      </c>
      <c r="C340" s="127" t="s">
        <v>9232</v>
      </c>
      <c r="D340" s="21"/>
      <c r="E340" s="127"/>
      <c r="F340" s="127"/>
      <c r="G340" s="106"/>
      <c r="H340" s="106">
        <v>100</v>
      </c>
      <c r="I340" s="106">
        <v>100</v>
      </c>
      <c r="J340" s="106"/>
      <c r="K340" s="106"/>
      <c r="L340" s="106"/>
      <c r="M340" s="106"/>
      <c r="N340" s="106"/>
      <c r="O340" s="106"/>
      <c r="P340" s="106"/>
      <c r="Q340" s="106"/>
      <c r="R340" s="106"/>
      <c r="S340" s="106"/>
      <c r="T340" s="106"/>
      <c r="U340" s="106"/>
      <c r="V340" s="127"/>
      <c r="W340" s="106"/>
      <c r="X340" s="127" t="s">
        <v>9322</v>
      </c>
    </row>
    <row r="341" spans="1:24" x14ac:dyDescent="0.25">
      <c r="A341" s="127" t="s">
        <v>9305</v>
      </c>
      <c r="B341" s="129">
        <v>4</v>
      </c>
      <c r="C341" s="127" t="s">
        <v>9233</v>
      </c>
      <c r="D341" s="21"/>
      <c r="E341" s="127" t="s">
        <v>734</v>
      </c>
      <c r="F341" s="127"/>
      <c r="G341" s="106"/>
      <c r="H341" s="106">
        <v>100</v>
      </c>
      <c r="I341" s="106">
        <v>150</v>
      </c>
      <c r="J341" s="106"/>
      <c r="K341" s="106"/>
      <c r="L341" s="106"/>
      <c r="M341" s="106"/>
      <c r="N341" s="106"/>
      <c r="O341" s="106"/>
      <c r="P341" s="106"/>
      <c r="Q341" s="106"/>
      <c r="R341" s="106"/>
      <c r="S341" s="106"/>
      <c r="T341" s="106"/>
      <c r="U341" s="106"/>
      <c r="V341" s="127"/>
      <c r="W341" s="106"/>
      <c r="X341" s="127"/>
    </row>
    <row r="342" spans="1:24" x14ac:dyDescent="0.25">
      <c r="A342" s="127" t="s">
        <v>9305</v>
      </c>
      <c r="B342" s="129">
        <v>4</v>
      </c>
      <c r="C342" s="127" t="s">
        <v>9233</v>
      </c>
      <c r="D342" s="21"/>
      <c r="E342" s="127"/>
      <c r="F342" s="127"/>
      <c r="G342" s="106"/>
      <c r="H342" s="106">
        <v>100</v>
      </c>
      <c r="I342" s="106" cm="1">
        <f t="array" aca="1" ref="I342" ca="1">I342:K342</f>
        <v>0</v>
      </c>
      <c r="J342" s="106"/>
      <c r="K342" s="106"/>
      <c r="L342" s="106"/>
      <c r="M342" s="106">
        <v>100</v>
      </c>
      <c r="N342" s="106"/>
      <c r="O342" s="106"/>
      <c r="P342" s="106"/>
      <c r="Q342" s="106"/>
      <c r="R342" s="106"/>
      <c r="S342" s="106"/>
      <c r="T342" s="106"/>
      <c r="U342" s="106"/>
      <c r="V342" s="127"/>
      <c r="W342" s="106"/>
      <c r="X342" s="127" t="s">
        <v>8685</v>
      </c>
    </row>
    <row r="343" spans="1:24" x14ac:dyDescent="0.25">
      <c r="A343" s="127" t="s">
        <v>9305</v>
      </c>
      <c r="B343" s="129">
        <v>4</v>
      </c>
      <c r="C343" s="127" t="s">
        <v>9233</v>
      </c>
      <c r="D343" s="21"/>
      <c r="E343" s="127"/>
      <c r="F343" s="127"/>
      <c r="G343" s="106"/>
      <c r="H343" s="106">
        <v>100</v>
      </c>
      <c r="I343" s="106">
        <v>100</v>
      </c>
      <c r="J343" s="106"/>
      <c r="K343" s="106"/>
      <c r="L343" s="106"/>
      <c r="M343" s="106"/>
      <c r="N343" s="106"/>
      <c r="O343" s="106"/>
      <c r="P343" s="106"/>
      <c r="Q343" s="106"/>
      <c r="R343" s="106"/>
      <c r="S343" s="106"/>
      <c r="T343" s="106"/>
      <c r="U343" s="106"/>
      <c r="V343" s="127"/>
      <c r="W343" s="106"/>
      <c r="X343" s="127" t="s">
        <v>9321</v>
      </c>
    </row>
    <row r="344" spans="1:24" x14ac:dyDescent="0.25">
      <c r="A344" s="127" t="s">
        <v>9306</v>
      </c>
      <c r="B344" s="129">
        <v>1</v>
      </c>
      <c r="C344" s="127" t="s">
        <v>9230</v>
      </c>
      <c r="D344" s="21"/>
      <c r="E344" s="127"/>
      <c r="F344" s="127"/>
      <c r="G344" s="106"/>
      <c r="H344" s="106">
        <v>100</v>
      </c>
      <c r="I344" s="106">
        <v>100</v>
      </c>
      <c r="J344" s="106"/>
      <c r="K344" s="106"/>
      <c r="L344" s="106"/>
      <c r="M344" s="106"/>
      <c r="N344" s="106"/>
      <c r="O344" s="106"/>
      <c r="P344" s="106"/>
      <c r="Q344" s="106"/>
      <c r="R344" s="106"/>
      <c r="S344" s="106"/>
      <c r="T344" s="106"/>
      <c r="U344" s="106"/>
      <c r="V344" s="127"/>
      <c r="W344" s="106"/>
      <c r="X344" s="127" t="s">
        <v>8685</v>
      </c>
    </row>
    <row r="345" spans="1:24" x14ac:dyDescent="0.25">
      <c r="A345" s="127" t="s">
        <v>9306</v>
      </c>
      <c r="B345" s="129">
        <v>1</v>
      </c>
      <c r="C345" s="127" t="s">
        <v>9230</v>
      </c>
      <c r="D345" s="21"/>
      <c r="E345" s="127"/>
      <c r="F345" s="127"/>
      <c r="G345" s="106"/>
      <c r="H345" s="106">
        <v>100</v>
      </c>
      <c r="I345" s="106" cm="1">
        <f t="array" aca="1" ref="I345" ca="1">I345:K345</f>
        <v>0</v>
      </c>
      <c r="J345" s="106"/>
      <c r="K345" s="106"/>
      <c r="L345" s="106"/>
      <c r="M345" s="106">
        <v>100</v>
      </c>
      <c r="N345" s="106"/>
      <c r="O345" s="106"/>
      <c r="P345" s="106"/>
      <c r="Q345" s="106"/>
      <c r="R345" s="106"/>
      <c r="S345" s="106"/>
      <c r="T345" s="106"/>
      <c r="U345" s="106"/>
      <c r="V345" s="127"/>
      <c r="W345" s="106"/>
      <c r="X345" s="127" t="s">
        <v>9323</v>
      </c>
    </row>
    <row r="346" spans="1:24" x14ac:dyDescent="0.25">
      <c r="A346" s="127" t="s">
        <v>9306</v>
      </c>
      <c r="B346" s="129">
        <v>2</v>
      </c>
      <c r="C346" s="127" t="s">
        <v>9231</v>
      </c>
      <c r="D346" s="21"/>
      <c r="E346" s="127" t="s">
        <v>734</v>
      </c>
      <c r="F346" s="127"/>
      <c r="G346" s="106"/>
      <c r="H346" s="106">
        <v>50</v>
      </c>
      <c r="I346" s="106">
        <v>50</v>
      </c>
      <c r="J346" s="106"/>
      <c r="K346" s="106"/>
      <c r="L346" s="106"/>
      <c r="M346" s="106"/>
      <c r="N346" s="106"/>
      <c r="O346" s="106"/>
      <c r="P346" s="106"/>
      <c r="Q346" s="106"/>
      <c r="R346" s="106"/>
      <c r="S346" s="106"/>
      <c r="T346" s="106"/>
      <c r="U346" s="106"/>
      <c r="V346" s="127"/>
      <c r="W346" s="106"/>
      <c r="X346" s="127"/>
    </row>
    <row r="347" spans="1:24" x14ac:dyDescent="0.25">
      <c r="A347" s="127" t="s">
        <v>9306</v>
      </c>
      <c r="B347" s="129">
        <v>2</v>
      </c>
      <c r="C347" s="127" t="s">
        <v>9231</v>
      </c>
      <c r="D347" s="21"/>
      <c r="E347" s="127"/>
      <c r="F347" s="127"/>
      <c r="G347" s="106"/>
      <c r="H347" s="106">
        <v>100</v>
      </c>
      <c r="I347" s="106" cm="1">
        <f t="array" aca="1" ref="I347" ca="1">I347:K347</f>
        <v>0</v>
      </c>
      <c r="J347" s="106"/>
      <c r="K347" s="106"/>
      <c r="L347" s="106"/>
      <c r="M347" s="106">
        <v>100</v>
      </c>
      <c r="N347" s="106"/>
      <c r="O347" s="106"/>
      <c r="P347" s="106"/>
      <c r="Q347" s="106"/>
      <c r="R347" s="106"/>
      <c r="S347" s="106"/>
      <c r="T347" s="106"/>
      <c r="U347" s="106"/>
      <c r="V347" s="127"/>
      <c r="W347" s="106"/>
      <c r="X347" s="127" t="s">
        <v>8685</v>
      </c>
    </row>
    <row r="348" spans="1:24" x14ac:dyDescent="0.25">
      <c r="A348" s="127" t="s">
        <v>9306</v>
      </c>
      <c r="B348" s="129">
        <v>2</v>
      </c>
      <c r="C348" s="127" t="s">
        <v>9231</v>
      </c>
      <c r="D348" s="21"/>
      <c r="E348" s="127"/>
      <c r="F348" s="127"/>
      <c r="G348" s="106"/>
      <c r="H348" s="106">
        <v>100</v>
      </c>
      <c r="I348" s="106">
        <v>100</v>
      </c>
      <c r="J348" s="106"/>
      <c r="K348" s="106"/>
      <c r="L348" s="106"/>
      <c r="M348" s="106"/>
      <c r="N348" s="106"/>
      <c r="O348" s="106"/>
      <c r="P348" s="106"/>
      <c r="Q348" s="106"/>
      <c r="R348" s="106"/>
      <c r="S348" s="106"/>
      <c r="T348" s="106"/>
      <c r="U348" s="106"/>
      <c r="V348" s="127"/>
      <c r="W348" s="106"/>
      <c r="X348" s="127" t="s">
        <v>9321</v>
      </c>
    </row>
    <row r="349" spans="1:24" x14ac:dyDescent="0.25">
      <c r="A349" s="127" t="s">
        <v>9306</v>
      </c>
      <c r="B349" s="129">
        <v>3</v>
      </c>
      <c r="C349" s="127" t="s">
        <v>9232</v>
      </c>
      <c r="D349" s="21"/>
      <c r="E349" s="127" t="s">
        <v>734</v>
      </c>
      <c r="F349" s="127"/>
      <c r="G349" s="106"/>
      <c r="H349" s="106">
        <v>100</v>
      </c>
      <c r="I349" s="106">
        <v>100</v>
      </c>
      <c r="J349" s="106"/>
      <c r="K349" s="106"/>
      <c r="L349" s="106"/>
      <c r="M349" s="106"/>
      <c r="N349" s="106"/>
      <c r="O349" s="106"/>
      <c r="P349" s="106"/>
      <c r="Q349" s="106"/>
      <c r="R349" s="106"/>
      <c r="S349" s="106"/>
      <c r="T349" s="106"/>
      <c r="U349" s="106"/>
      <c r="V349" s="127"/>
      <c r="W349" s="106"/>
      <c r="X349" s="127"/>
    </row>
    <row r="350" spans="1:24" x14ac:dyDescent="0.25">
      <c r="A350" s="127" t="s">
        <v>9306</v>
      </c>
      <c r="B350" s="129">
        <v>3</v>
      </c>
      <c r="C350" s="127" t="s">
        <v>9232</v>
      </c>
      <c r="D350" s="21"/>
      <c r="E350" s="127"/>
      <c r="F350" s="127"/>
      <c r="G350" s="106"/>
      <c r="H350" s="106">
        <v>100</v>
      </c>
      <c r="I350" s="106" cm="1">
        <f t="array" aca="1" ref="I350" ca="1">I350:K350</f>
        <v>0</v>
      </c>
      <c r="J350" s="106"/>
      <c r="K350" s="106"/>
      <c r="L350" s="106"/>
      <c r="M350" s="106">
        <v>100</v>
      </c>
      <c r="N350" s="106"/>
      <c r="O350" s="106"/>
      <c r="P350" s="106"/>
      <c r="Q350" s="106"/>
      <c r="R350" s="106"/>
      <c r="S350" s="106"/>
      <c r="T350" s="106"/>
      <c r="U350" s="106"/>
      <c r="V350" s="127"/>
      <c r="W350" s="106"/>
      <c r="X350" s="127" t="s">
        <v>8685</v>
      </c>
    </row>
    <row r="351" spans="1:24" x14ac:dyDescent="0.25">
      <c r="A351" s="127" t="s">
        <v>9306</v>
      </c>
      <c r="B351" s="129">
        <v>3</v>
      </c>
      <c r="C351" s="127" t="s">
        <v>9232</v>
      </c>
      <c r="D351" s="21"/>
      <c r="E351" s="127"/>
      <c r="F351" s="127"/>
      <c r="G351" s="106"/>
      <c r="H351" s="106">
        <v>100</v>
      </c>
      <c r="I351" s="106">
        <v>100</v>
      </c>
      <c r="J351" s="106"/>
      <c r="K351" s="106"/>
      <c r="L351" s="106"/>
      <c r="M351" s="106"/>
      <c r="N351" s="106"/>
      <c r="O351" s="106"/>
      <c r="P351" s="106"/>
      <c r="Q351" s="106"/>
      <c r="R351" s="106"/>
      <c r="S351" s="106"/>
      <c r="T351" s="106"/>
      <c r="U351" s="106"/>
      <c r="V351" s="127"/>
      <c r="W351" s="106"/>
      <c r="X351" s="127" t="s">
        <v>9322</v>
      </c>
    </row>
    <row r="352" spans="1:24" x14ac:dyDescent="0.25">
      <c r="A352" s="127" t="s">
        <v>9306</v>
      </c>
      <c r="B352" s="129">
        <v>4</v>
      </c>
      <c r="C352" s="127" t="s">
        <v>9233</v>
      </c>
      <c r="D352" s="21"/>
      <c r="E352" s="127" t="s">
        <v>734</v>
      </c>
      <c r="F352" s="127"/>
      <c r="G352" s="106"/>
      <c r="H352" s="106">
        <v>100</v>
      </c>
      <c r="I352" s="106">
        <v>150</v>
      </c>
      <c r="J352" s="106"/>
      <c r="K352" s="106"/>
      <c r="L352" s="106"/>
      <c r="M352" s="106"/>
      <c r="N352" s="106"/>
      <c r="O352" s="106"/>
      <c r="P352" s="106"/>
      <c r="Q352" s="106"/>
      <c r="R352" s="106"/>
      <c r="S352" s="106"/>
      <c r="T352" s="106"/>
      <c r="U352" s="106"/>
      <c r="V352" s="127"/>
      <c r="W352" s="106"/>
      <c r="X352" s="127"/>
    </row>
    <row r="353" spans="1:24" x14ac:dyDescent="0.25">
      <c r="A353" s="127" t="s">
        <v>9306</v>
      </c>
      <c r="B353" s="129">
        <v>4</v>
      </c>
      <c r="C353" s="127" t="s">
        <v>9233</v>
      </c>
      <c r="D353" s="21"/>
      <c r="E353" s="127"/>
      <c r="F353" s="127"/>
      <c r="G353" s="106"/>
      <c r="H353" s="106">
        <v>100</v>
      </c>
      <c r="I353" s="106" cm="1">
        <f t="array" aca="1" ref="I353" ca="1">I353:K353</f>
        <v>0</v>
      </c>
      <c r="J353" s="106"/>
      <c r="K353" s="106"/>
      <c r="L353" s="106"/>
      <c r="M353" s="106">
        <v>100</v>
      </c>
      <c r="N353" s="106"/>
      <c r="O353" s="106"/>
      <c r="P353" s="106"/>
      <c r="Q353" s="106"/>
      <c r="R353" s="106"/>
      <c r="S353" s="106"/>
      <c r="T353" s="106"/>
      <c r="U353" s="106"/>
      <c r="V353" s="127"/>
      <c r="W353" s="106"/>
      <c r="X353" s="127" t="s">
        <v>8685</v>
      </c>
    </row>
    <row r="354" spans="1:24" x14ac:dyDescent="0.25">
      <c r="A354" s="127" t="s">
        <v>9306</v>
      </c>
      <c r="B354" s="129">
        <v>4</v>
      </c>
      <c r="C354" s="127" t="s">
        <v>9233</v>
      </c>
      <c r="D354" s="21"/>
      <c r="E354" s="127"/>
      <c r="F354" s="127"/>
      <c r="G354" s="106"/>
      <c r="H354" s="106">
        <v>100</v>
      </c>
      <c r="I354" s="106">
        <v>100</v>
      </c>
      <c r="J354" s="106"/>
      <c r="K354" s="106"/>
      <c r="L354" s="106"/>
      <c r="M354" s="106"/>
      <c r="N354" s="106"/>
      <c r="O354" s="106"/>
      <c r="P354" s="106"/>
      <c r="Q354" s="106"/>
      <c r="R354" s="106"/>
      <c r="S354" s="106"/>
      <c r="T354" s="106"/>
      <c r="U354" s="106"/>
      <c r="V354" s="127"/>
      <c r="W354" s="106"/>
      <c r="X354" s="127" t="s">
        <v>9321</v>
      </c>
    </row>
    <row r="355" spans="1:24" x14ac:dyDescent="0.25">
      <c r="A355" s="127" t="s">
        <v>9307</v>
      </c>
      <c r="B355" s="129">
        <v>1</v>
      </c>
      <c r="C355" s="127" t="s">
        <v>9230</v>
      </c>
      <c r="D355" s="21"/>
      <c r="E355" s="127"/>
      <c r="F355" s="127"/>
      <c r="G355" s="106"/>
      <c r="H355" s="106">
        <v>100</v>
      </c>
      <c r="I355" s="106">
        <v>100</v>
      </c>
      <c r="J355" s="106"/>
      <c r="K355" s="106"/>
      <c r="L355" s="106"/>
      <c r="M355" s="106"/>
      <c r="N355" s="106"/>
      <c r="O355" s="106"/>
      <c r="P355" s="106"/>
      <c r="Q355" s="106"/>
      <c r="R355" s="106"/>
      <c r="S355" s="106"/>
      <c r="T355" s="106"/>
      <c r="U355" s="106"/>
      <c r="V355" s="127"/>
      <c r="W355" s="106"/>
      <c r="X355" s="127" t="s">
        <v>8685</v>
      </c>
    </row>
    <row r="356" spans="1:24" x14ac:dyDescent="0.25">
      <c r="A356" s="127" t="s">
        <v>9307</v>
      </c>
      <c r="B356" s="129">
        <v>1</v>
      </c>
      <c r="C356" s="127" t="s">
        <v>9230</v>
      </c>
      <c r="D356" s="21"/>
      <c r="E356" s="127"/>
      <c r="F356" s="127"/>
      <c r="G356" s="106"/>
      <c r="H356" s="106">
        <v>100</v>
      </c>
      <c r="I356" s="106" cm="1">
        <f t="array" aca="1" ref="I356" ca="1">I356:K356</f>
        <v>0</v>
      </c>
      <c r="J356" s="106"/>
      <c r="K356" s="106"/>
      <c r="L356" s="106"/>
      <c r="M356" s="106">
        <v>100</v>
      </c>
      <c r="N356" s="106"/>
      <c r="O356" s="106"/>
      <c r="P356" s="106"/>
      <c r="Q356" s="106"/>
      <c r="R356" s="106"/>
      <c r="S356" s="106"/>
      <c r="T356" s="106"/>
      <c r="U356" s="106"/>
      <c r="V356" s="127"/>
      <c r="W356" s="106"/>
      <c r="X356" s="127" t="s">
        <v>9323</v>
      </c>
    </row>
    <row r="357" spans="1:24" x14ac:dyDescent="0.25">
      <c r="A357" s="127" t="s">
        <v>9307</v>
      </c>
      <c r="B357" s="129">
        <v>2</v>
      </c>
      <c r="C357" s="127" t="s">
        <v>9231</v>
      </c>
      <c r="D357" s="21"/>
      <c r="E357" s="127" t="s">
        <v>734</v>
      </c>
      <c r="F357" s="127"/>
      <c r="G357" s="106"/>
      <c r="H357" s="106">
        <v>50</v>
      </c>
      <c r="I357" s="106">
        <v>50</v>
      </c>
      <c r="J357" s="106"/>
      <c r="K357" s="106"/>
      <c r="L357" s="106"/>
      <c r="M357" s="106"/>
      <c r="N357" s="106"/>
      <c r="O357" s="106"/>
      <c r="P357" s="106"/>
      <c r="Q357" s="106"/>
      <c r="R357" s="106"/>
      <c r="S357" s="106"/>
      <c r="T357" s="106"/>
      <c r="U357" s="106"/>
      <c r="V357" s="127"/>
      <c r="W357" s="106"/>
      <c r="X357" s="127"/>
    </row>
    <row r="358" spans="1:24" x14ac:dyDescent="0.25">
      <c r="A358" s="127" t="s">
        <v>9307</v>
      </c>
      <c r="B358" s="129">
        <v>2</v>
      </c>
      <c r="C358" s="127" t="s">
        <v>9231</v>
      </c>
      <c r="D358" s="21"/>
      <c r="E358" s="127"/>
      <c r="F358" s="127"/>
      <c r="G358" s="106"/>
      <c r="H358" s="106">
        <v>100</v>
      </c>
      <c r="I358" s="106" cm="1">
        <f t="array" aca="1" ref="I358" ca="1">I358:K358</f>
        <v>0</v>
      </c>
      <c r="J358" s="106"/>
      <c r="K358" s="106"/>
      <c r="L358" s="106"/>
      <c r="M358" s="106">
        <v>100</v>
      </c>
      <c r="N358" s="106"/>
      <c r="O358" s="106"/>
      <c r="P358" s="106"/>
      <c r="Q358" s="106"/>
      <c r="R358" s="106"/>
      <c r="S358" s="106"/>
      <c r="T358" s="106"/>
      <c r="U358" s="106"/>
      <c r="V358" s="127"/>
      <c r="W358" s="106"/>
      <c r="X358" s="127" t="s">
        <v>8685</v>
      </c>
    </row>
    <row r="359" spans="1:24" x14ac:dyDescent="0.25">
      <c r="A359" s="127" t="s">
        <v>9307</v>
      </c>
      <c r="B359" s="129">
        <v>2</v>
      </c>
      <c r="C359" s="127" t="s">
        <v>9231</v>
      </c>
      <c r="D359" s="21"/>
      <c r="E359" s="127"/>
      <c r="F359" s="127"/>
      <c r="G359" s="106"/>
      <c r="H359" s="106">
        <v>100</v>
      </c>
      <c r="I359" s="106">
        <v>100</v>
      </c>
      <c r="J359" s="106"/>
      <c r="K359" s="106"/>
      <c r="L359" s="106"/>
      <c r="M359" s="106"/>
      <c r="N359" s="106"/>
      <c r="O359" s="106"/>
      <c r="P359" s="106"/>
      <c r="Q359" s="106"/>
      <c r="R359" s="106"/>
      <c r="S359" s="106"/>
      <c r="T359" s="106"/>
      <c r="U359" s="106"/>
      <c r="V359" s="127"/>
      <c r="W359" s="106"/>
      <c r="X359" s="127" t="s">
        <v>9321</v>
      </c>
    </row>
    <row r="360" spans="1:24" x14ac:dyDescent="0.25">
      <c r="A360" s="127" t="s">
        <v>9307</v>
      </c>
      <c r="B360" s="129">
        <v>3</v>
      </c>
      <c r="C360" s="127" t="s">
        <v>9232</v>
      </c>
      <c r="D360" s="21"/>
      <c r="E360" s="127" t="s">
        <v>734</v>
      </c>
      <c r="F360" s="127"/>
      <c r="G360" s="106"/>
      <c r="H360" s="106">
        <v>100</v>
      </c>
      <c r="I360" s="106">
        <v>100</v>
      </c>
      <c r="J360" s="106"/>
      <c r="K360" s="106"/>
      <c r="L360" s="106"/>
      <c r="M360" s="106"/>
      <c r="N360" s="106"/>
      <c r="O360" s="106"/>
      <c r="P360" s="106"/>
      <c r="Q360" s="106"/>
      <c r="R360" s="106"/>
      <c r="S360" s="106"/>
      <c r="T360" s="106"/>
      <c r="U360" s="106"/>
      <c r="V360" s="127"/>
      <c r="W360" s="106"/>
      <c r="X360" s="127"/>
    </row>
    <row r="361" spans="1:24" x14ac:dyDescent="0.25">
      <c r="A361" s="127" t="s">
        <v>9307</v>
      </c>
      <c r="B361" s="129">
        <v>3</v>
      </c>
      <c r="C361" s="127" t="s">
        <v>9232</v>
      </c>
      <c r="D361" s="21"/>
      <c r="E361" s="127"/>
      <c r="F361" s="127"/>
      <c r="G361" s="106"/>
      <c r="H361" s="106">
        <v>100</v>
      </c>
      <c r="I361" s="106" cm="1">
        <f t="array" aca="1" ref="I361" ca="1">I361:K361</f>
        <v>0</v>
      </c>
      <c r="J361" s="106"/>
      <c r="K361" s="106"/>
      <c r="L361" s="106"/>
      <c r="M361" s="106">
        <v>100</v>
      </c>
      <c r="N361" s="106"/>
      <c r="O361" s="106"/>
      <c r="P361" s="106"/>
      <c r="Q361" s="106"/>
      <c r="R361" s="106"/>
      <c r="S361" s="106"/>
      <c r="T361" s="106"/>
      <c r="U361" s="106"/>
      <c r="V361" s="127"/>
      <c r="W361" s="106"/>
      <c r="X361" s="127" t="s">
        <v>8685</v>
      </c>
    </row>
    <row r="362" spans="1:24" x14ac:dyDescent="0.25">
      <c r="A362" s="127" t="s">
        <v>9307</v>
      </c>
      <c r="B362" s="129">
        <v>3</v>
      </c>
      <c r="C362" s="127" t="s">
        <v>9232</v>
      </c>
      <c r="D362" s="21"/>
      <c r="E362" s="127"/>
      <c r="F362" s="127"/>
      <c r="G362" s="106"/>
      <c r="H362" s="106">
        <v>100</v>
      </c>
      <c r="I362" s="106">
        <v>100</v>
      </c>
      <c r="J362" s="106"/>
      <c r="K362" s="106"/>
      <c r="L362" s="106"/>
      <c r="M362" s="106"/>
      <c r="N362" s="106"/>
      <c r="O362" s="106"/>
      <c r="P362" s="106"/>
      <c r="Q362" s="106"/>
      <c r="R362" s="106"/>
      <c r="S362" s="106"/>
      <c r="T362" s="106"/>
      <c r="U362" s="106"/>
      <c r="V362" s="127"/>
      <c r="W362" s="106"/>
      <c r="X362" s="127" t="s">
        <v>9322</v>
      </c>
    </row>
    <row r="363" spans="1:24" x14ac:dyDescent="0.25">
      <c r="A363" s="127" t="s">
        <v>9307</v>
      </c>
      <c r="B363" s="129">
        <v>4</v>
      </c>
      <c r="C363" s="127" t="s">
        <v>9233</v>
      </c>
      <c r="D363" s="21"/>
      <c r="E363" s="127" t="s">
        <v>734</v>
      </c>
      <c r="F363" s="127"/>
      <c r="G363" s="106"/>
      <c r="H363" s="106">
        <v>100</v>
      </c>
      <c r="I363" s="106">
        <v>150</v>
      </c>
      <c r="J363" s="106"/>
      <c r="K363" s="106"/>
      <c r="L363" s="106"/>
      <c r="M363" s="106"/>
      <c r="N363" s="106"/>
      <c r="O363" s="106"/>
      <c r="P363" s="106"/>
      <c r="Q363" s="106"/>
      <c r="R363" s="106"/>
      <c r="S363" s="106"/>
      <c r="T363" s="106"/>
      <c r="U363" s="106"/>
      <c r="V363" s="127"/>
      <c r="W363" s="106"/>
      <c r="X363" s="127"/>
    </row>
    <row r="364" spans="1:24" x14ac:dyDescent="0.25">
      <c r="A364" s="127" t="s">
        <v>9307</v>
      </c>
      <c r="B364" s="129">
        <v>4</v>
      </c>
      <c r="C364" s="127" t="s">
        <v>9233</v>
      </c>
      <c r="D364" s="21"/>
      <c r="E364" s="127"/>
      <c r="F364" s="127"/>
      <c r="G364" s="106"/>
      <c r="H364" s="106">
        <v>100</v>
      </c>
      <c r="I364" s="106" cm="1">
        <f t="array" aca="1" ref="I364" ca="1">I364:K364</f>
        <v>0</v>
      </c>
      <c r="J364" s="106"/>
      <c r="K364" s="106"/>
      <c r="L364" s="106"/>
      <c r="M364" s="106">
        <v>100</v>
      </c>
      <c r="N364" s="106"/>
      <c r="O364" s="106"/>
      <c r="P364" s="106"/>
      <c r="Q364" s="106"/>
      <c r="R364" s="106"/>
      <c r="S364" s="106"/>
      <c r="T364" s="106"/>
      <c r="U364" s="106"/>
      <c r="V364" s="127"/>
      <c r="W364" s="106"/>
      <c r="X364" s="127" t="s">
        <v>8685</v>
      </c>
    </row>
    <row r="365" spans="1:24" x14ac:dyDescent="0.25">
      <c r="A365" s="127" t="s">
        <v>9307</v>
      </c>
      <c r="B365" s="129">
        <v>4</v>
      </c>
      <c r="C365" s="127" t="s">
        <v>9233</v>
      </c>
      <c r="D365" s="21"/>
      <c r="E365" s="127"/>
      <c r="F365" s="127"/>
      <c r="G365" s="106"/>
      <c r="H365" s="106">
        <v>100</v>
      </c>
      <c r="I365" s="106">
        <v>100</v>
      </c>
      <c r="J365" s="106"/>
      <c r="K365" s="106"/>
      <c r="L365" s="106"/>
      <c r="M365" s="106"/>
      <c r="N365" s="106"/>
      <c r="O365" s="106"/>
      <c r="P365" s="106"/>
      <c r="Q365" s="106"/>
      <c r="R365" s="106"/>
      <c r="S365" s="106"/>
      <c r="T365" s="106"/>
      <c r="U365" s="106"/>
      <c r="V365" s="127"/>
      <c r="W365" s="106"/>
      <c r="X365" s="127" t="s">
        <v>9321</v>
      </c>
    </row>
    <row r="366" spans="1:24" x14ac:dyDescent="0.25">
      <c r="A366" s="127" t="s">
        <v>9308</v>
      </c>
      <c r="B366" s="129">
        <v>1</v>
      </c>
      <c r="C366" s="127" t="s">
        <v>9230</v>
      </c>
      <c r="D366" s="21"/>
      <c r="E366" s="127"/>
      <c r="F366" s="127"/>
      <c r="G366" s="106"/>
      <c r="H366" s="106">
        <v>100</v>
      </c>
      <c r="I366" s="106">
        <v>100</v>
      </c>
      <c r="J366" s="106"/>
      <c r="K366" s="106"/>
      <c r="L366" s="106"/>
      <c r="M366" s="106"/>
      <c r="N366" s="106"/>
      <c r="O366" s="106"/>
      <c r="P366" s="106"/>
      <c r="Q366" s="106"/>
      <c r="R366" s="106"/>
      <c r="S366" s="106"/>
      <c r="T366" s="106"/>
      <c r="U366" s="106"/>
      <c r="V366" s="127"/>
      <c r="W366" s="106"/>
      <c r="X366" s="127" t="s">
        <v>8685</v>
      </c>
    </row>
    <row r="367" spans="1:24" x14ac:dyDescent="0.25">
      <c r="A367" s="127" t="s">
        <v>9308</v>
      </c>
      <c r="B367" s="129">
        <v>1</v>
      </c>
      <c r="C367" s="127" t="s">
        <v>9230</v>
      </c>
      <c r="D367" s="21"/>
      <c r="E367" s="127"/>
      <c r="F367" s="127"/>
      <c r="G367" s="106"/>
      <c r="H367" s="106">
        <v>100</v>
      </c>
      <c r="I367" s="106" cm="1">
        <f t="array" aca="1" ref="I367" ca="1">I367:K367</f>
        <v>0</v>
      </c>
      <c r="J367" s="106"/>
      <c r="K367" s="106"/>
      <c r="L367" s="106"/>
      <c r="M367" s="106">
        <v>100</v>
      </c>
      <c r="N367" s="106"/>
      <c r="O367" s="106"/>
      <c r="P367" s="106"/>
      <c r="Q367" s="106"/>
      <c r="R367" s="106"/>
      <c r="S367" s="106"/>
      <c r="T367" s="106"/>
      <c r="U367" s="106"/>
      <c r="V367" s="127"/>
      <c r="W367" s="106"/>
      <c r="X367" s="127" t="s">
        <v>9323</v>
      </c>
    </row>
    <row r="368" spans="1:24" x14ac:dyDescent="0.25">
      <c r="A368" s="127" t="s">
        <v>9308</v>
      </c>
      <c r="B368" s="129">
        <v>2</v>
      </c>
      <c r="C368" s="127" t="s">
        <v>9231</v>
      </c>
      <c r="D368" s="21"/>
      <c r="E368" s="127" t="s">
        <v>734</v>
      </c>
      <c r="F368" s="127"/>
      <c r="G368" s="106"/>
      <c r="H368" s="106">
        <v>50</v>
      </c>
      <c r="I368" s="106">
        <v>50</v>
      </c>
      <c r="J368" s="106"/>
      <c r="K368" s="106"/>
      <c r="L368" s="106"/>
      <c r="M368" s="106"/>
      <c r="N368" s="106"/>
      <c r="O368" s="106"/>
      <c r="P368" s="106"/>
      <c r="Q368" s="106"/>
      <c r="R368" s="106"/>
      <c r="S368" s="106"/>
      <c r="T368" s="106"/>
      <c r="U368" s="106"/>
      <c r="V368" s="127"/>
      <c r="W368" s="106"/>
      <c r="X368" s="127"/>
    </row>
    <row r="369" spans="1:24" x14ac:dyDescent="0.25">
      <c r="A369" s="127" t="s">
        <v>9308</v>
      </c>
      <c r="B369" s="129">
        <v>2</v>
      </c>
      <c r="C369" s="127" t="s">
        <v>9231</v>
      </c>
      <c r="D369" s="21"/>
      <c r="E369" s="127"/>
      <c r="F369" s="127"/>
      <c r="G369" s="106"/>
      <c r="H369" s="106">
        <v>100</v>
      </c>
      <c r="I369" s="106" cm="1">
        <f t="array" aca="1" ref="I369" ca="1">I369:K369</f>
        <v>0</v>
      </c>
      <c r="J369" s="106"/>
      <c r="K369" s="106"/>
      <c r="L369" s="106"/>
      <c r="M369" s="106">
        <v>100</v>
      </c>
      <c r="N369" s="106"/>
      <c r="O369" s="106"/>
      <c r="P369" s="106"/>
      <c r="Q369" s="106"/>
      <c r="R369" s="106"/>
      <c r="S369" s="106"/>
      <c r="T369" s="106"/>
      <c r="U369" s="106"/>
      <c r="V369" s="127"/>
      <c r="W369" s="106"/>
      <c r="X369" s="127" t="s">
        <v>8685</v>
      </c>
    </row>
    <row r="370" spans="1:24" x14ac:dyDescent="0.25">
      <c r="A370" s="127" t="s">
        <v>9308</v>
      </c>
      <c r="B370" s="129">
        <v>2</v>
      </c>
      <c r="C370" s="127" t="s">
        <v>9231</v>
      </c>
      <c r="D370" s="21"/>
      <c r="E370" s="127"/>
      <c r="F370" s="127"/>
      <c r="G370" s="106"/>
      <c r="H370" s="106">
        <v>100</v>
      </c>
      <c r="I370" s="106">
        <v>100</v>
      </c>
      <c r="J370" s="106"/>
      <c r="K370" s="106"/>
      <c r="L370" s="106"/>
      <c r="M370" s="106"/>
      <c r="N370" s="106"/>
      <c r="O370" s="106"/>
      <c r="P370" s="106"/>
      <c r="Q370" s="106"/>
      <c r="R370" s="106"/>
      <c r="S370" s="106"/>
      <c r="T370" s="106"/>
      <c r="U370" s="106"/>
      <c r="V370" s="127"/>
      <c r="W370" s="106"/>
      <c r="X370" s="127" t="s">
        <v>9321</v>
      </c>
    </row>
    <row r="371" spans="1:24" x14ac:dyDescent="0.25">
      <c r="A371" s="127" t="s">
        <v>9308</v>
      </c>
      <c r="B371" s="129">
        <v>3</v>
      </c>
      <c r="C371" s="127" t="s">
        <v>9232</v>
      </c>
      <c r="D371" s="21"/>
      <c r="E371" s="127" t="s">
        <v>734</v>
      </c>
      <c r="F371" s="127"/>
      <c r="G371" s="106"/>
      <c r="H371" s="106">
        <v>100</v>
      </c>
      <c r="I371" s="106">
        <v>100</v>
      </c>
      <c r="J371" s="106"/>
      <c r="K371" s="106"/>
      <c r="L371" s="106"/>
      <c r="M371" s="106"/>
      <c r="N371" s="106"/>
      <c r="O371" s="106"/>
      <c r="P371" s="106"/>
      <c r="Q371" s="106"/>
      <c r="R371" s="106"/>
      <c r="S371" s="106"/>
      <c r="T371" s="106"/>
      <c r="U371" s="106"/>
      <c r="V371" s="127"/>
      <c r="W371" s="106"/>
      <c r="X371" s="127"/>
    </row>
    <row r="372" spans="1:24" x14ac:dyDescent="0.25">
      <c r="A372" s="127" t="s">
        <v>9308</v>
      </c>
      <c r="B372" s="129">
        <v>3</v>
      </c>
      <c r="C372" s="127" t="s">
        <v>9232</v>
      </c>
      <c r="D372" s="21"/>
      <c r="E372" s="127"/>
      <c r="F372" s="127"/>
      <c r="G372" s="106"/>
      <c r="H372" s="106">
        <v>100</v>
      </c>
      <c r="I372" s="106" cm="1">
        <f t="array" aca="1" ref="I372" ca="1">I372:K372</f>
        <v>0</v>
      </c>
      <c r="J372" s="106"/>
      <c r="K372" s="106"/>
      <c r="L372" s="106"/>
      <c r="M372" s="106">
        <v>100</v>
      </c>
      <c r="N372" s="106"/>
      <c r="O372" s="106"/>
      <c r="P372" s="106"/>
      <c r="Q372" s="106"/>
      <c r="R372" s="106"/>
      <c r="S372" s="106"/>
      <c r="T372" s="106"/>
      <c r="U372" s="106"/>
      <c r="V372" s="127"/>
      <c r="W372" s="106"/>
      <c r="X372" s="127" t="s">
        <v>8685</v>
      </c>
    </row>
    <row r="373" spans="1:24" x14ac:dyDescent="0.25">
      <c r="A373" s="127" t="s">
        <v>9308</v>
      </c>
      <c r="B373" s="129">
        <v>3</v>
      </c>
      <c r="C373" s="127" t="s">
        <v>9232</v>
      </c>
      <c r="D373" s="21"/>
      <c r="E373" s="127"/>
      <c r="F373" s="127"/>
      <c r="G373" s="106"/>
      <c r="H373" s="106">
        <v>100</v>
      </c>
      <c r="I373" s="106">
        <v>100</v>
      </c>
      <c r="J373" s="106"/>
      <c r="K373" s="106"/>
      <c r="L373" s="106"/>
      <c r="M373" s="106"/>
      <c r="N373" s="106"/>
      <c r="O373" s="106"/>
      <c r="P373" s="106"/>
      <c r="Q373" s="106"/>
      <c r="R373" s="106"/>
      <c r="S373" s="106"/>
      <c r="T373" s="106"/>
      <c r="U373" s="106"/>
      <c r="V373" s="127"/>
      <c r="W373" s="106"/>
      <c r="X373" s="127" t="s">
        <v>9322</v>
      </c>
    </row>
    <row r="374" spans="1:24" x14ac:dyDescent="0.25">
      <c r="A374" s="127" t="s">
        <v>9308</v>
      </c>
      <c r="B374" s="129">
        <v>4</v>
      </c>
      <c r="C374" s="127" t="s">
        <v>9233</v>
      </c>
      <c r="D374" s="21"/>
      <c r="E374" s="127" t="s">
        <v>734</v>
      </c>
      <c r="F374" s="127"/>
      <c r="G374" s="106"/>
      <c r="H374" s="106">
        <v>100</v>
      </c>
      <c r="I374" s="106">
        <v>150</v>
      </c>
      <c r="J374" s="106"/>
      <c r="K374" s="106"/>
      <c r="L374" s="106"/>
      <c r="M374" s="106"/>
      <c r="N374" s="106"/>
      <c r="O374" s="106"/>
      <c r="P374" s="106"/>
      <c r="Q374" s="106"/>
      <c r="R374" s="106"/>
      <c r="S374" s="106"/>
      <c r="T374" s="106"/>
      <c r="U374" s="106"/>
      <c r="V374" s="127"/>
      <c r="W374" s="106"/>
      <c r="X374" s="127"/>
    </row>
    <row r="375" spans="1:24" x14ac:dyDescent="0.25">
      <c r="A375" s="127" t="s">
        <v>9308</v>
      </c>
      <c r="B375" s="129">
        <v>4</v>
      </c>
      <c r="C375" s="127" t="s">
        <v>9233</v>
      </c>
      <c r="D375" s="21"/>
      <c r="E375" s="127"/>
      <c r="F375" s="127"/>
      <c r="G375" s="106"/>
      <c r="H375" s="106">
        <v>100</v>
      </c>
      <c r="I375" s="106" cm="1">
        <f t="array" aca="1" ref="I375" ca="1">I375:K375</f>
        <v>0</v>
      </c>
      <c r="J375" s="106"/>
      <c r="K375" s="106"/>
      <c r="L375" s="106"/>
      <c r="M375" s="106">
        <v>100</v>
      </c>
      <c r="N375" s="106"/>
      <c r="O375" s="106"/>
      <c r="P375" s="106"/>
      <c r="Q375" s="106"/>
      <c r="R375" s="106"/>
      <c r="S375" s="106"/>
      <c r="T375" s="106"/>
      <c r="U375" s="106"/>
      <c r="V375" s="127"/>
      <c r="W375" s="106"/>
      <c r="X375" s="127" t="s">
        <v>8685</v>
      </c>
    </row>
    <row r="376" spans="1:24" x14ac:dyDescent="0.25">
      <c r="A376" s="127" t="s">
        <v>9308</v>
      </c>
      <c r="B376" s="129">
        <v>4</v>
      </c>
      <c r="C376" s="127" t="s">
        <v>9233</v>
      </c>
      <c r="D376" s="21"/>
      <c r="E376" s="127"/>
      <c r="F376" s="127"/>
      <c r="G376" s="106"/>
      <c r="H376" s="106">
        <v>100</v>
      </c>
      <c r="I376" s="106">
        <v>100</v>
      </c>
      <c r="J376" s="106"/>
      <c r="K376" s="106"/>
      <c r="L376" s="106"/>
      <c r="M376" s="106"/>
      <c r="N376" s="106"/>
      <c r="O376" s="106"/>
      <c r="P376" s="106"/>
      <c r="Q376" s="106"/>
      <c r="R376" s="106"/>
      <c r="S376" s="106"/>
      <c r="T376" s="106"/>
      <c r="U376" s="106"/>
      <c r="V376" s="127"/>
      <c r="W376" s="106"/>
      <c r="X376" s="127" t="s">
        <v>9321</v>
      </c>
    </row>
    <row r="377" spans="1:24" x14ac:dyDescent="0.25">
      <c r="A377" s="127" t="s">
        <v>9309</v>
      </c>
      <c r="B377" s="129">
        <v>1</v>
      </c>
      <c r="C377" s="127" t="s">
        <v>9230</v>
      </c>
      <c r="D377" s="21"/>
      <c r="E377" s="127"/>
      <c r="F377" s="127"/>
      <c r="G377" s="106"/>
      <c r="H377" s="106">
        <v>100</v>
      </c>
      <c r="I377" s="106">
        <v>100</v>
      </c>
      <c r="J377" s="106"/>
      <c r="K377" s="106"/>
      <c r="L377" s="106"/>
      <c r="M377" s="106"/>
      <c r="N377" s="106"/>
      <c r="O377" s="106"/>
      <c r="P377" s="106"/>
      <c r="Q377" s="106"/>
      <c r="R377" s="106"/>
      <c r="S377" s="106"/>
      <c r="T377" s="106"/>
      <c r="U377" s="106"/>
      <c r="V377" s="127"/>
      <c r="W377" s="106"/>
      <c r="X377" s="127" t="s">
        <v>8685</v>
      </c>
    </row>
    <row r="378" spans="1:24" x14ac:dyDescent="0.25">
      <c r="A378" s="127" t="s">
        <v>9309</v>
      </c>
      <c r="B378" s="129">
        <v>1</v>
      </c>
      <c r="C378" s="127" t="s">
        <v>9230</v>
      </c>
      <c r="D378" s="21"/>
      <c r="E378" s="127"/>
      <c r="F378" s="127"/>
      <c r="G378" s="106"/>
      <c r="H378" s="106">
        <v>100</v>
      </c>
      <c r="I378" s="106" cm="1">
        <f t="array" aca="1" ref="I378" ca="1">I378:K378</f>
        <v>0</v>
      </c>
      <c r="J378" s="106"/>
      <c r="K378" s="106"/>
      <c r="L378" s="106"/>
      <c r="M378" s="106">
        <v>100</v>
      </c>
      <c r="N378" s="106"/>
      <c r="O378" s="106"/>
      <c r="P378" s="106"/>
      <c r="Q378" s="106"/>
      <c r="R378" s="106"/>
      <c r="S378" s="106"/>
      <c r="T378" s="106"/>
      <c r="U378" s="106"/>
      <c r="V378" s="127"/>
      <c r="W378" s="106"/>
      <c r="X378" s="127" t="s">
        <v>9323</v>
      </c>
    </row>
    <row r="379" spans="1:24" x14ac:dyDescent="0.25">
      <c r="A379" s="127" t="s">
        <v>9309</v>
      </c>
      <c r="B379" s="129">
        <v>2</v>
      </c>
      <c r="C379" s="127" t="s">
        <v>9231</v>
      </c>
      <c r="D379" s="21"/>
      <c r="E379" s="127" t="s">
        <v>734</v>
      </c>
      <c r="F379" s="127"/>
      <c r="G379" s="106"/>
      <c r="H379" s="106">
        <v>50</v>
      </c>
      <c r="I379" s="106">
        <v>50</v>
      </c>
      <c r="J379" s="106"/>
      <c r="K379" s="106"/>
      <c r="L379" s="106"/>
      <c r="M379" s="106"/>
      <c r="N379" s="106"/>
      <c r="O379" s="106"/>
      <c r="P379" s="106"/>
      <c r="Q379" s="106"/>
      <c r="R379" s="106"/>
      <c r="S379" s="106"/>
      <c r="T379" s="106"/>
      <c r="U379" s="106"/>
      <c r="V379" s="127"/>
      <c r="W379" s="106"/>
      <c r="X379" s="127"/>
    </row>
    <row r="380" spans="1:24" x14ac:dyDescent="0.25">
      <c r="A380" s="127" t="s">
        <v>9309</v>
      </c>
      <c r="B380" s="129">
        <v>2</v>
      </c>
      <c r="C380" s="127" t="s">
        <v>9231</v>
      </c>
      <c r="D380" s="21"/>
      <c r="E380" s="127"/>
      <c r="F380" s="127"/>
      <c r="G380" s="106"/>
      <c r="H380" s="106">
        <v>100</v>
      </c>
      <c r="I380" s="106" cm="1">
        <f t="array" aca="1" ref="I380" ca="1">I380:K380</f>
        <v>0</v>
      </c>
      <c r="J380" s="106"/>
      <c r="K380" s="106"/>
      <c r="L380" s="106"/>
      <c r="M380" s="106">
        <v>100</v>
      </c>
      <c r="N380" s="106"/>
      <c r="O380" s="106"/>
      <c r="P380" s="106"/>
      <c r="Q380" s="106"/>
      <c r="R380" s="106"/>
      <c r="S380" s="106"/>
      <c r="T380" s="106"/>
      <c r="U380" s="106"/>
      <c r="V380" s="127"/>
      <c r="W380" s="106"/>
      <c r="X380" s="127" t="s">
        <v>8685</v>
      </c>
    </row>
    <row r="381" spans="1:24" x14ac:dyDescent="0.25">
      <c r="A381" s="127" t="s">
        <v>9309</v>
      </c>
      <c r="B381" s="129">
        <v>2</v>
      </c>
      <c r="C381" s="127" t="s">
        <v>9231</v>
      </c>
      <c r="D381" s="21"/>
      <c r="E381" s="127"/>
      <c r="F381" s="127"/>
      <c r="G381" s="106"/>
      <c r="H381" s="106">
        <v>100</v>
      </c>
      <c r="I381" s="106">
        <v>100</v>
      </c>
      <c r="J381" s="106"/>
      <c r="K381" s="106"/>
      <c r="L381" s="106"/>
      <c r="M381" s="106"/>
      <c r="N381" s="106"/>
      <c r="O381" s="106"/>
      <c r="P381" s="106"/>
      <c r="Q381" s="106"/>
      <c r="R381" s="106"/>
      <c r="S381" s="106"/>
      <c r="T381" s="106"/>
      <c r="U381" s="106"/>
      <c r="V381" s="127"/>
      <c r="W381" s="106"/>
      <c r="X381" s="127" t="s">
        <v>9321</v>
      </c>
    </row>
    <row r="382" spans="1:24" x14ac:dyDescent="0.25">
      <c r="A382" s="127" t="s">
        <v>9309</v>
      </c>
      <c r="B382" s="129">
        <v>3</v>
      </c>
      <c r="C382" s="127" t="s">
        <v>9232</v>
      </c>
      <c r="D382" s="21"/>
      <c r="E382" s="127" t="s">
        <v>734</v>
      </c>
      <c r="F382" s="127"/>
      <c r="G382" s="106"/>
      <c r="H382" s="106">
        <v>100</v>
      </c>
      <c r="I382" s="106">
        <v>100</v>
      </c>
      <c r="J382" s="106"/>
      <c r="K382" s="106"/>
      <c r="L382" s="106"/>
      <c r="M382" s="106"/>
      <c r="N382" s="106"/>
      <c r="O382" s="106"/>
      <c r="P382" s="106"/>
      <c r="Q382" s="106"/>
      <c r="R382" s="106"/>
      <c r="S382" s="106"/>
      <c r="T382" s="106"/>
      <c r="U382" s="106"/>
      <c r="V382" s="127"/>
      <c r="W382" s="106"/>
      <c r="X382" s="127"/>
    </row>
    <row r="383" spans="1:24" x14ac:dyDescent="0.25">
      <c r="A383" s="127" t="s">
        <v>9309</v>
      </c>
      <c r="B383" s="129">
        <v>3</v>
      </c>
      <c r="C383" s="127" t="s">
        <v>9232</v>
      </c>
      <c r="D383" s="21"/>
      <c r="E383" s="127"/>
      <c r="F383" s="127"/>
      <c r="G383" s="106"/>
      <c r="H383" s="106">
        <v>100</v>
      </c>
      <c r="I383" s="106" cm="1">
        <f t="array" aca="1" ref="I383" ca="1">I383:K383</f>
        <v>0</v>
      </c>
      <c r="J383" s="106"/>
      <c r="K383" s="106"/>
      <c r="L383" s="106"/>
      <c r="M383" s="106">
        <v>100</v>
      </c>
      <c r="N383" s="106"/>
      <c r="O383" s="106"/>
      <c r="P383" s="106"/>
      <c r="Q383" s="106"/>
      <c r="R383" s="106"/>
      <c r="S383" s="106"/>
      <c r="T383" s="106"/>
      <c r="U383" s="106"/>
      <c r="V383" s="127"/>
      <c r="W383" s="106"/>
      <c r="X383" s="127" t="s">
        <v>8685</v>
      </c>
    </row>
    <row r="384" spans="1:24" x14ac:dyDescent="0.25">
      <c r="A384" s="127" t="s">
        <v>9309</v>
      </c>
      <c r="B384" s="129">
        <v>3</v>
      </c>
      <c r="C384" s="127" t="s">
        <v>9232</v>
      </c>
      <c r="D384" s="21"/>
      <c r="E384" s="127"/>
      <c r="F384" s="127"/>
      <c r="G384" s="106"/>
      <c r="H384" s="106">
        <v>100</v>
      </c>
      <c r="I384" s="106">
        <v>100</v>
      </c>
      <c r="J384" s="106"/>
      <c r="K384" s="106"/>
      <c r="L384" s="106"/>
      <c r="M384" s="106"/>
      <c r="N384" s="106"/>
      <c r="O384" s="106"/>
      <c r="P384" s="106"/>
      <c r="Q384" s="106"/>
      <c r="R384" s="106"/>
      <c r="S384" s="106"/>
      <c r="T384" s="106"/>
      <c r="U384" s="106"/>
      <c r="V384" s="127"/>
      <c r="W384" s="106"/>
      <c r="X384" s="127" t="s">
        <v>9322</v>
      </c>
    </row>
    <row r="385" spans="1:24" x14ac:dyDescent="0.25">
      <c r="A385" s="127" t="s">
        <v>9309</v>
      </c>
      <c r="B385" s="129">
        <v>4</v>
      </c>
      <c r="C385" s="127" t="s">
        <v>9233</v>
      </c>
      <c r="D385" s="21"/>
      <c r="E385" s="127" t="s">
        <v>734</v>
      </c>
      <c r="F385" s="127"/>
      <c r="G385" s="106"/>
      <c r="H385" s="106">
        <v>100</v>
      </c>
      <c r="I385" s="106">
        <v>150</v>
      </c>
      <c r="J385" s="106"/>
      <c r="K385" s="106"/>
      <c r="L385" s="106"/>
      <c r="M385" s="106"/>
      <c r="N385" s="106"/>
      <c r="O385" s="106"/>
      <c r="P385" s="106"/>
      <c r="Q385" s="106"/>
      <c r="R385" s="106"/>
      <c r="S385" s="106"/>
      <c r="T385" s="106"/>
      <c r="U385" s="106"/>
      <c r="V385" s="127"/>
      <c r="W385" s="106"/>
      <c r="X385" s="127"/>
    </row>
    <row r="386" spans="1:24" x14ac:dyDescent="0.25">
      <c r="A386" s="127" t="s">
        <v>9309</v>
      </c>
      <c r="B386" s="129">
        <v>4</v>
      </c>
      <c r="C386" s="127" t="s">
        <v>9233</v>
      </c>
      <c r="D386" s="21"/>
      <c r="E386" s="127"/>
      <c r="F386" s="127"/>
      <c r="G386" s="106"/>
      <c r="H386" s="106">
        <v>100</v>
      </c>
      <c r="I386" s="106" cm="1">
        <f t="array" aca="1" ref="I386" ca="1">I386:K386</f>
        <v>0</v>
      </c>
      <c r="J386" s="106"/>
      <c r="K386" s="106"/>
      <c r="L386" s="106"/>
      <c r="M386" s="106">
        <v>100</v>
      </c>
      <c r="N386" s="106"/>
      <c r="O386" s="106"/>
      <c r="P386" s="106"/>
      <c r="Q386" s="106"/>
      <c r="R386" s="106"/>
      <c r="S386" s="106"/>
      <c r="T386" s="106"/>
      <c r="U386" s="106"/>
      <c r="V386" s="127"/>
      <c r="W386" s="106"/>
      <c r="X386" s="127" t="s">
        <v>8685</v>
      </c>
    </row>
    <row r="387" spans="1:24" x14ac:dyDescent="0.25">
      <c r="A387" s="127" t="s">
        <v>9309</v>
      </c>
      <c r="B387" s="129">
        <v>4</v>
      </c>
      <c r="C387" s="127" t="s">
        <v>9233</v>
      </c>
      <c r="D387" s="21"/>
      <c r="E387" s="127"/>
      <c r="F387" s="127"/>
      <c r="G387" s="106"/>
      <c r="H387" s="106">
        <v>100</v>
      </c>
      <c r="I387" s="106">
        <v>100</v>
      </c>
      <c r="J387" s="106"/>
      <c r="K387" s="106"/>
      <c r="L387" s="106"/>
      <c r="M387" s="106"/>
      <c r="N387" s="106"/>
      <c r="O387" s="106"/>
      <c r="P387" s="106"/>
      <c r="Q387" s="106"/>
      <c r="R387" s="106"/>
      <c r="S387" s="106"/>
      <c r="T387" s="106"/>
      <c r="U387" s="106"/>
      <c r="V387" s="127"/>
      <c r="W387" s="106"/>
      <c r="X387" s="127" t="s">
        <v>9321</v>
      </c>
    </row>
    <row r="388" spans="1:24" x14ac:dyDescent="0.25">
      <c r="A388" s="127" t="s">
        <v>9310</v>
      </c>
      <c r="B388" s="129">
        <v>1</v>
      </c>
      <c r="C388" s="127" t="s">
        <v>9230</v>
      </c>
      <c r="D388" s="21"/>
      <c r="E388" s="127"/>
      <c r="F388" s="127"/>
      <c r="G388" s="106"/>
      <c r="H388" s="106">
        <v>100</v>
      </c>
      <c r="I388" s="106">
        <v>100</v>
      </c>
      <c r="J388" s="106"/>
      <c r="K388" s="106"/>
      <c r="L388" s="106"/>
      <c r="M388" s="106"/>
      <c r="N388" s="106"/>
      <c r="O388" s="106"/>
      <c r="P388" s="106"/>
      <c r="Q388" s="106"/>
      <c r="R388" s="106"/>
      <c r="S388" s="106"/>
      <c r="T388" s="106"/>
      <c r="U388" s="106"/>
      <c r="V388" s="127"/>
      <c r="W388" s="106"/>
      <c r="X388" s="127" t="s">
        <v>8685</v>
      </c>
    </row>
    <row r="389" spans="1:24" x14ac:dyDescent="0.25">
      <c r="A389" s="127" t="s">
        <v>9310</v>
      </c>
      <c r="B389" s="129">
        <v>1</v>
      </c>
      <c r="C389" s="127" t="s">
        <v>9230</v>
      </c>
      <c r="D389" s="21"/>
      <c r="E389" s="127"/>
      <c r="F389" s="127"/>
      <c r="G389" s="106"/>
      <c r="H389" s="106">
        <v>100</v>
      </c>
      <c r="I389" s="106" cm="1">
        <f t="array" aca="1" ref="I389" ca="1">I389:K389</f>
        <v>0</v>
      </c>
      <c r="J389" s="106"/>
      <c r="K389" s="106"/>
      <c r="L389" s="106"/>
      <c r="M389" s="106">
        <v>100</v>
      </c>
      <c r="N389" s="106"/>
      <c r="O389" s="106"/>
      <c r="P389" s="106"/>
      <c r="Q389" s="106"/>
      <c r="R389" s="106"/>
      <c r="S389" s="106"/>
      <c r="T389" s="106"/>
      <c r="U389" s="106"/>
      <c r="V389" s="127"/>
      <c r="W389" s="106"/>
      <c r="X389" s="127" t="s">
        <v>9323</v>
      </c>
    </row>
    <row r="390" spans="1:24" x14ac:dyDescent="0.25">
      <c r="A390" s="127" t="s">
        <v>9310</v>
      </c>
      <c r="B390" s="129">
        <v>2</v>
      </c>
      <c r="C390" s="127" t="s">
        <v>9231</v>
      </c>
      <c r="D390" s="21"/>
      <c r="E390" s="127" t="s">
        <v>734</v>
      </c>
      <c r="F390" s="127"/>
      <c r="G390" s="106"/>
      <c r="H390" s="106">
        <v>50</v>
      </c>
      <c r="I390" s="106">
        <v>50</v>
      </c>
      <c r="J390" s="106"/>
      <c r="K390" s="106"/>
      <c r="L390" s="106"/>
      <c r="M390" s="106"/>
      <c r="N390" s="106"/>
      <c r="O390" s="106"/>
      <c r="P390" s="106"/>
      <c r="Q390" s="106"/>
      <c r="R390" s="106"/>
      <c r="S390" s="106"/>
      <c r="T390" s="106"/>
      <c r="U390" s="106"/>
      <c r="V390" s="127"/>
      <c r="W390" s="106"/>
      <c r="X390" s="127"/>
    </row>
    <row r="391" spans="1:24" x14ac:dyDescent="0.25">
      <c r="A391" s="127" t="s">
        <v>9310</v>
      </c>
      <c r="B391" s="129">
        <v>2</v>
      </c>
      <c r="C391" s="127" t="s">
        <v>9231</v>
      </c>
      <c r="D391" s="21"/>
      <c r="E391" s="127"/>
      <c r="F391" s="127"/>
      <c r="G391" s="106"/>
      <c r="H391" s="106">
        <v>100</v>
      </c>
      <c r="I391" s="106" cm="1">
        <f t="array" aca="1" ref="I391" ca="1">I391:K391</f>
        <v>0</v>
      </c>
      <c r="J391" s="106"/>
      <c r="K391" s="106"/>
      <c r="L391" s="106"/>
      <c r="M391" s="106">
        <v>100</v>
      </c>
      <c r="N391" s="106"/>
      <c r="O391" s="106"/>
      <c r="P391" s="106"/>
      <c r="Q391" s="106"/>
      <c r="R391" s="106"/>
      <c r="S391" s="106"/>
      <c r="T391" s="106"/>
      <c r="U391" s="106"/>
      <c r="V391" s="127"/>
      <c r="W391" s="106"/>
      <c r="X391" s="127" t="s">
        <v>8685</v>
      </c>
    </row>
    <row r="392" spans="1:24" x14ac:dyDescent="0.25">
      <c r="A392" s="127" t="s">
        <v>9310</v>
      </c>
      <c r="B392" s="129">
        <v>2</v>
      </c>
      <c r="C392" s="127" t="s">
        <v>9231</v>
      </c>
      <c r="D392" s="21"/>
      <c r="E392" s="127"/>
      <c r="F392" s="127"/>
      <c r="G392" s="106"/>
      <c r="H392" s="106">
        <v>100</v>
      </c>
      <c r="I392" s="106">
        <v>100</v>
      </c>
      <c r="J392" s="106"/>
      <c r="K392" s="106"/>
      <c r="L392" s="106"/>
      <c r="M392" s="106"/>
      <c r="N392" s="106"/>
      <c r="O392" s="106"/>
      <c r="P392" s="106"/>
      <c r="Q392" s="106"/>
      <c r="R392" s="106"/>
      <c r="S392" s="106"/>
      <c r="T392" s="106"/>
      <c r="U392" s="106"/>
      <c r="V392" s="127"/>
      <c r="W392" s="106"/>
      <c r="X392" s="127" t="s">
        <v>9321</v>
      </c>
    </row>
    <row r="393" spans="1:24" x14ac:dyDescent="0.25">
      <c r="A393" s="127" t="s">
        <v>9310</v>
      </c>
      <c r="B393" s="129">
        <v>3</v>
      </c>
      <c r="C393" s="127" t="s">
        <v>9232</v>
      </c>
      <c r="D393" s="21"/>
      <c r="E393" s="127" t="s">
        <v>734</v>
      </c>
      <c r="F393" s="127"/>
      <c r="G393" s="106"/>
      <c r="H393" s="106">
        <v>100</v>
      </c>
      <c r="I393" s="106">
        <v>100</v>
      </c>
      <c r="J393" s="106"/>
      <c r="K393" s="106"/>
      <c r="L393" s="106"/>
      <c r="M393" s="106"/>
      <c r="N393" s="106"/>
      <c r="O393" s="106"/>
      <c r="P393" s="106"/>
      <c r="Q393" s="106"/>
      <c r="R393" s="106"/>
      <c r="S393" s="106"/>
      <c r="T393" s="106"/>
      <c r="U393" s="106"/>
      <c r="V393" s="127"/>
      <c r="W393" s="106"/>
      <c r="X393" s="127"/>
    </row>
    <row r="394" spans="1:24" x14ac:dyDescent="0.25">
      <c r="A394" s="127" t="s">
        <v>9310</v>
      </c>
      <c r="B394" s="129">
        <v>3</v>
      </c>
      <c r="C394" s="127" t="s">
        <v>9232</v>
      </c>
      <c r="D394" s="21"/>
      <c r="E394" s="127"/>
      <c r="F394" s="127"/>
      <c r="G394" s="106"/>
      <c r="H394" s="106">
        <v>100</v>
      </c>
      <c r="I394" s="106" cm="1">
        <f t="array" aca="1" ref="I394" ca="1">I394:K394</f>
        <v>0</v>
      </c>
      <c r="J394" s="106"/>
      <c r="K394" s="106"/>
      <c r="L394" s="106"/>
      <c r="M394" s="106">
        <v>100</v>
      </c>
      <c r="N394" s="106"/>
      <c r="O394" s="106"/>
      <c r="P394" s="106"/>
      <c r="Q394" s="106"/>
      <c r="R394" s="106"/>
      <c r="S394" s="106"/>
      <c r="T394" s="106"/>
      <c r="U394" s="106"/>
      <c r="V394" s="127"/>
      <c r="W394" s="106"/>
      <c r="X394" s="127" t="s">
        <v>8685</v>
      </c>
    </row>
    <row r="395" spans="1:24" x14ac:dyDescent="0.25">
      <c r="A395" s="127" t="s">
        <v>9310</v>
      </c>
      <c r="B395" s="129">
        <v>3</v>
      </c>
      <c r="C395" s="127" t="s">
        <v>9232</v>
      </c>
      <c r="D395" s="21"/>
      <c r="E395" s="127"/>
      <c r="F395" s="127"/>
      <c r="G395" s="106"/>
      <c r="H395" s="106">
        <v>100</v>
      </c>
      <c r="I395" s="106">
        <v>100</v>
      </c>
      <c r="J395" s="106"/>
      <c r="K395" s="106"/>
      <c r="L395" s="106"/>
      <c r="M395" s="106"/>
      <c r="N395" s="106"/>
      <c r="O395" s="106"/>
      <c r="P395" s="106"/>
      <c r="Q395" s="106"/>
      <c r="R395" s="106"/>
      <c r="S395" s="106"/>
      <c r="T395" s="106"/>
      <c r="U395" s="106"/>
      <c r="V395" s="127"/>
      <c r="W395" s="106"/>
      <c r="X395" s="127" t="s">
        <v>9322</v>
      </c>
    </row>
    <row r="396" spans="1:24" x14ac:dyDescent="0.25">
      <c r="A396" s="127" t="s">
        <v>9310</v>
      </c>
      <c r="B396" s="129">
        <v>4</v>
      </c>
      <c r="C396" s="127" t="s">
        <v>9233</v>
      </c>
      <c r="D396" s="21"/>
      <c r="E396" s="127" t="s">
        <v>734</v>
      </c>
      <c r="F396" s="127"/>
      <c r="G396" s="106"/>
      <c r="H396" s="106">
        <v>100</v>
      </c>
      <c r="I396" s="106">
        <v>150</v>
      </c>
      <c r="J396" s="106"/>
      <c r="K396" s="106"/>
      <c r="L396" s="106"/>
      <c r="M396" s="106"/>
      <c r="N396" s="106"/>
      <c r="O396" s="106"/>
      <c r="P396" s="106"/>
      <c r="Q396" s="106"/>
      <c r="R396" s="106"/>
      <c r="S396" s="106"/>
      <c r="T396" s="106"/>
      <c r="U396" s="106"/>
      <c r="V396" s="127"/>
      <c r="W396" s="106"/>
      <c r="X396" s="127"/>
    </row>
    <row r="397" spans="1:24" x14ac:dyDescent="0.25">
      <c r="A397" s="127" t="s">
        <v>9310</v>
      </c>
      <c r="B397" s="129">
        <v>4</v>
      </c>
      <c r="C397" s="127" t="s">
        <v>9233</v>
      </c>
      <c r="D397" s="21"/>
      <c r="E397" s="127"/>
      <c r="F397" s="127"/>
      <c r="G397" s="106"/>
      <c r="H397" s="106">
        <v>100</v>
      </c>
      <c r="I397" s="106" cm="1">
        <f t="array" aca="1" ref="I397" ca="1">I397:K397</f>
        <v>0</v>
      </c>
      <c r="J397" s="106"/>
      <c r="K397" s="106"/>
      <c r="L397" s="106"/>
      <c r="M397" s="106">
        <v>100</v>
      </c>
      <c r="N397" s="106"/>
      <c r="O397" s="106"/>
      <c r="P397" s="106"/>
      <c r="Q397" s="106"/>
      <c r="R397" s="106"/>
      <c r="S397" s="106"/>
      <c r="T397" s="106"/>
      <c r="U397" s="106"/>
      <c r="V397" s="127"/>
      <c r="W397" s="106"/>
      <c r="X397" s="127" t="s">
        <v>8685</v>
      </c>
    </row>
    <row r="398" spans="1:24" x14ac:dyDescent="0.25">
      <c r="A398" s="127" t="s">
        <v>9310</v>
      </c>
      <c r="B398" s="129">
        <v>4</v>
      </c>
      <c r="C398" s="127" t="s">
        <v>9233</v>
      </c>
      <c r="D398" s="21"/>
      <c r="E398" s="127"/>
      <c r="F398" s="127"/>
      <c r="G398" s="106"/>
      <c r="H398" s="106">
        <v>100</v>
      </c>
      <c r="I398" s="106">
        <v>100</v>
      </c>
      <c r="J398" s="106"/>
      <c r="K398" s="106"/>
      <c r="L398" s="106"/>
      <c r="M398" s="106"/>
      <c r="N398" s="106"/>
      <c r="O398" s="106"/>
      <c r="P398" s="106"/>
      <c r="Q398" s="106"/>
      <c r="R398" s="106"/>
      <c r="S398" s="106"/>
      <c r="T398" s="106"/>
      <c r="U398" s="106"/>
      <c r="V398" s="127"/>
      <c r="W398" s="106"/>
      <c r="X398" s="127" t="s">
        <v>9321</v>
      </c>
    </row>
    <row r="399" spans="1:24" x14ac:dyDescent="0.25">
      <c r="A399" s="127" t="s">
        <v>9311</v>
      </c>
      <c r="B399" s="129">
        <v>1</v>
      </c>
      <c r="C399" s="127" t="s">
        <v>9230</v>
      </c>
      <c r="D399" s="21"/>
      <c r="E399" s="127"/>
      <c r="F399" s="127"/>
      <c r="G399" s="106"/>
      <c r="H399" s="106">
        <v>100</v>
      </c>
      <c r="I399" s="106">
        <v>100</v>
      </c>
      <c r="J399" s="106"/>
      <c r="K399" s="106"/>
      <c r="L399" s="106"/>
      <c r="M399" s="106"/>
      <c r="N399" s="106"/>
      <c r="O399" s="106"/>
      <c r="P399" s="106"/>
      <c r="Q399" s="106"/>
      <c r="R399" s="106"/>
      <c r="S399" s="106"/>
      <c r="T399" s="106"/>
      <c r="U399" s="106"/>
      <c r="V399" s="127"/>
      <c r="W399" s="106"/>
      <c r="X399" s="127" t="s">
        <v>8685</v>
      </c>
    </row>
    <row r="400" spans="1:24" x14ac:dyDescent="0.25">
      <c r="A400" s="127" t="s">
        <v>9311</v>
      </c>
      <c r="B400" s="129">
        <v>1</v>
      </c>
      <c r="C400" s="127" t="s">
        <v>9230</v>
      </c>
      <c r="D400" s="21"/>
      <c r="E400" s="127"/>
      <c r="F400" s="127"/>
      <c r="G400" s="106"/>
      <c r="H400" s="106">
        <v>100</v>
      </c>
      <c r="I400" s="106" cm="1">
        <f t="array" aca="1" ref="I400" ca="1">I400:K400</f>
        <v>0</v>
      </c>
      <c r="J400" s="106"/>
      <c r="K400" s="106"/>
      <c r="L400" s="106"/>
      <c r="M400" s="106">
        <v>100</v>
      </c>
      <c r="N400" s="106"/>
      <c r="O400" s="106"/>
      <c r="P400" s="106"/>
      <c r="Q400" s="106"/>
      <c r="R400" s="106"/>
      <c r="S400" s="106"/>
      <c r="T400" s="106"/>
      <c r="U400" s="106"/>
      <c r="V400" s="127"/>
      <c r="W400" s="106"/>
      <c r="X400" s="127" t="s">
        <v>9323</v>
      </c>
    </row>
    <row r="401" spans="1:24" x14ac:dyDescent="0.25">
      <c r="A401" s="127" t="s">
        <v>9311</v>
      </c>
      <c r="B401" s="129">
        <v>2</v>
      </c>
      <c r="C401" s="127" t="s">
        <v>9231</v>
      </c>
      <c r="D401" s="21"/>
      <c r="E401" s="127" t="s">
        <v>734</v>
      </c>
      <c r="F401" s="127"/>
      <c r="G401" s="106"/>
      <c r="H401" s="106">
        <v>50</v>
      </c>
      <c r="I401" s="106">
        <v>50</v>
      </c>
      <c r="J401" s="106"/>
      <c r="K401" s="106"/>
      <c r="L401" s="106"/>
      <c r="M401" s="106"/>
      <c r="N401" s="106"/>
      <c r="O401" s="106"/>
      <c r="P401" s="106"/>
      <c r="Q401" s="106"/>
      <c r="R401" s="106"/>
      <c r="S401" s="106"/>
      <c r="T401" s="106"/>
      <c r="U401" s="106"/>
      <c r="V401" s="127"/>
      <c r="W401" s="106"/>
      <c r="X401" s="127"/>
    </row>
    <row r="402" spans="1:24" x14ac:dyDescent="0.25">
      <c r="A402" s="127" t="s">
        <v>9311</v>
      </c>
      <c r="B402" s="129">
        <v>2</v>
      </c>
      <c r="C402" s="127" t="s">
        <v>9231</v>
      </c>
      <c r="D402" s="21"/>
      <c r="E402" s="127"/>
      <c r="F402" s="127"/>
      <c r="G402" s="106"/>
      <c r="H402" s="106">
        <v>100</v>
      </c>
      <c r="I402" s="106" cm="1">
        <f t="array" aca="1" ref="I402" ca="1">I402:K402</f>
        <v>0</v>
      </c>
      <c r="J402" s="106"/>
      <c r="K402" s="106"/>
      <c r="L402" s="106"/>
      <c r="M402" s="106">
        <v>100</v>
      </c>
      <c r="N402" s="106"/>
      <c r="O402" s="106"/>
      <c r="P402" s="106"/>
      <c r="Q402" s="106"/>
      <c r="R402" s="106"/>
      <c r="S402" s="106"/>
      <c r="T402" s="106"/>
      <c r="U402" s="106"/>
      <c r="V402" s="127"/>
      <c r="W402" s="106"/>
      <c r="X402" s="127" t="s">
        <v>8685</v>
      </c>
    </row>
    <row r="403" spans="1:24" x14ac:dyDescent="0.25">
      <c r="A403" s="127" t="s">
        <v>9311</v>
      </c>
      <c r="B403" s="129">
        <v>2</v>
      </c>
      <c r="C403" s="127" t="s">
        <v>9231</v>
      </c>
      <c r="D403" s="21"/>
      <c r="E403" s="127"/>
      <c r="F403" s="127"/>
      <c r="G403" s="106"/>
      <c r="H403" s="106">
        <v>100</v>
      </c>
      <c r="I403" s="106">
        <v>100</v>
      </c>
      <c r="J403" s="106"/>
      <c r="K403" s="106"/>
      <c r="L403" s="106"/>
      <c r="M403" s="106"/>
      <c r="N403" s="106"/>
      <c r="O403" s="106"/>
      <c r="P403" s="106"/>
      <c r="Q403" s="106"/>
      <c r="R403" s="106"/>
      <c r="S403" s="106"/>
      <c r="T403" s="106"/>
      <c r="U403" s="106"/>
      <c r="V403" s="127"/>
      <c r="W403" s="106"/>
      <c r="X403" s="127" t="s">
        <v>9321</v>
      </c>
    </row>
    <row r="404" spans="1:24" x14ac:dyDescent="0.25">
      <c r="A404" s="127" t="s">
        <v>9311</v>
      </c>
      <c r="B404" s="129">
        <v>3</v>
      </c>
      <c r="C404" s="127" t="s">
        <v>9232</v>
      </c>
      <c r="D404" s="21"/>
      <c r="E404" s="127" t="s">
        <v>734</v>
      </c>
      <c r="F404" s="127"/>
      <c r="G404" s="106"/>
      <c r="H404" s="106">
        <v>100</v>
      </c>
      <c r="I404" s="106">
        <v>100</v>
      </c>
      <c r="J404" s="106"/>
      <c r="K404" s="106"/>
      <c r="L404" s="106"/>
      <c r="M404" s="106"/>
      <c r="N404" s="106"/>
      <c r="O404" s="106"/>
      <c r="P404" s="106"/>
      <c r="Q404" s="106"/>
      <c r="R404" s="106"/>
      <c r="S404" s="106"/>
      <c r="T404" s="106"/>
      <c r="U404" s="106"/>
      <c r="V404" s="127"/>
      <c r="W404" s="106"/>
      <c r="X404" s="127"/>
    </row>
    <row r="405" spans="1:24" x14ac:dyDescent="0.25">
      <c r="A405" s="127" t="s">
        <v>9311</v>
      </c>
      <c r="B405" s="129">
        <v>3</v>
      </c>
      <c r="C405" s="127" t="s">
        <v>9232</v>
      </c>
      <c r="D405" s="21"/>
      <c r="E405" s="127"/>
      <c r="F405" s="127"/>
      <c r="G405" s="106"/>
      <c r="H405" s="106">
        <v>100</v>
      </c>
      <c r="I405" s="106" cm="1">
        <f t="array" aca="1" ref="I405" ca="1">I405:K405</f>
        <v>0</v>
      </c>
      <c r="J405" s="106"/>
      <c r="K405" s="106"/>
      <c r="L405" s="106"/>
      <c r="M405" s="106">
        <v>100</v>
      </c>
      <c r="N405" s="106"/>
      <c r="O405" s="106"/>
      <c r="P405" s="106"/>
      <c r="Q405" s="106"/>
      <c r="R405" s="106"/>
      <c r="S405" s="106"/>
      <c r="T405" s="106"/>
      <c r="U405" s="106"/>
      <c r="V405" s="127"/>
      <c r="W405" s="106"/>
      <c r="X405" s="127" t="s">
        <v>8685</v>
      </c>
    </row>
    <row r="406" spans="1:24" x14ac:dyDescent="0.25">
      <c r="A406" s="127" t="s">
        <v>9311</v>
      </c>
      <c r="B406" s="129">
        <v>3</v>
      </c>
      <c r="C406" s="127" t="s">
        <v>9232</v>
      </c>
      <c r="D406" s="21"/>
      <c r="E406" s="127"/>
      <c r="F406" s="127"/>
      <c r="G406" s="106"/>
      <c r="H406" s="106">
        <v>100</v>
      </c>
      <c r="I406" s="106">
        <v>100</v>
      </c>
      <c r="J406" s="106"/>
      <c r="K406" s="106"/>
      <c r="L406" s="106"/>
      <c r="M406" s="106"/>
      <c r="N406" s="106"/>
      <c r="O406" s="106"/>
      <c r="P406" s="106"/>
      <c r="Q406" s="106"/>
      <c r="R406" s="106"/>
      <c r="S406" s="106"/>
      <c r="T406" s="106"/>
      <c r="U406" s="106"/>
      <c r="V406" s="127"/>
      <c r="W406" s="106"/>
      <c r="X406" s="127" t="s">
        <v>9322</v>
      </c>
    </row>
    <row r="407" spans="1:24" x14ac:dyDescent="0.25">
      <c r="A407" s="127" t="s">
        <v>9311</v>
      </c>
      <c r="B407" s="129">
        <v>4</v>
      </c>
      <c r="C407" s="127" t="s">
        <v>9233</v>
      </c>
      <c r="D407" s="21"/>
      <c r="E407" s="127" t="s">
        <v>734</v>
      </c>
      <c r="F407" s="127"/>
      <c r="G407" s="106"/>
      <c r="H407" s="106">
        <v>100</v>
      </c>
      <c r="I407" s="106">
        <v>150</v>
      </c>
      <c r="J407" s="106"/>
      <c r="K407" s="106"/>
      <c r="L407" s="106"/>
      <c r="M407" s="106"/>
      <c r="N407" s="106"/>
      <c r="O407" s="106"/>
      <c r="P407" s="106"/>
      <c r="Q407" s="106"/>
      <c r="R407" s="106"/>
      <c r="S407" s="106"/>
      <c r="T407" s="106"/>
      <c r="U407" s="106"/>
      <c r="V407" s="127"/>
      <c r="W407" s="106"/>
      <c r="X407" s="127"/>
    </row>
    <row r="408" spans="1:24" x14ac:dyDescent="0.25">
      <c r="A408" s="127" t="s">
        <v>9311</v>
      </c>
      <c r="B408" s="129">
        <v>4</v>
      </c>
      <c r="C408" s="127" t="s">
        <v>9233</v>
      </c>
      <c r="D408" s="21"/>
      <c r="E408" s="127"/>
      <c r="F408" s="127"/>
      <c r="G408" s="106"/>
      <c r="H408" s="106">
        <v>100</v>
      </c>
      <c r="I408" s="106" cm="1">
        <f t="array" aca="1" ref="I408" ca="1">I408:K408</f>
        <v>0</v>
      </c>
      <c r="J408" s="106"/>
      <c r="K408" s="106"/>
      <c r="L408" s="106"/>
      <c r="M408" s="106">
        <v>100</v>
      </c>
      <c r="N408" s="106"/>
      <c r="O408" s="106"/>
      <c r="P408" s="106"/>
      <c r="Q408" s="106"/>
      <c r="R408" s="106"/>
      <c r="S408" s="106"/>
      <c r="T408" s="106"/>
      <c r="U408" s="106"/>
      <c r="V408" s="127"/>
      <c r="W408" s="106"/>
      <c r="X408" s="127" t="s">
        <v>8685</v>
      </c>
    </row>
    <row r="409" spans="1:24" x14ac:dyDescent="0.25">
      <c r="A409" s="127" t="s">
        <v>9311</v>
      </c>
      <c r="B409" s="129">
        <v>4</v>
      </c>
      <c r="C409" s="127" t="s">
        <v>9233</v>
      </c>
      <c r="D409" s="21"/>
      <c r="E409" s="127"/>
      <c r="F409" s="127"/>
      <c r="G409" s="106"/>
      <c r="H409" s="106">
        <v>100</v>
      </c>
      <c r="I409" s="106">
        <v>100</v>
      </c>
      <c r="J409" s="106"/>
      <c r="K409" s="106"/>
      <c r="L409" s="106"/>
      <c r="M409" s="106"/>
      <c r="N409" s="106"/>
      <c r="O409" s="106"/>
      <c r="P409" s="106"/>
      <c r="Q409" s="106"/>
      <c r="R409" s="106"/>
      <c r="S409" s="106"/>
      <c r="T409" s="106"/>
      <c r="U409" s="106"/>
      <c r="V409" s="127"/>
      <c r="W409" s="106"/>
      <c r="X409" s="127" t="s">
        <v>9321</v>
      </c>
    </row>
    <row r="410" spans="1:24" x14ac:dyDescent="0.25">
      <c r="A410" s="127" t="s">
        <v>9312</v>
      </c>
      <c r="B410" s="129">
        <v>1</v>
      </c>
      <c r="C410" s="127" t="s">
        <v>9230</v>
      </c>
      <c r="D410" s="21"/>
      <c r="E410" s="127"/>
      <c r="F410" s="127"/>
      <c r="G410" s="106"/>
      <c r="H410" s="106">
        <v>100</v>
      </c>
      <c r="I410" s="106">
        <v>100</v>
      </c>
      <c r="J410" s="106"/>
      <c r="K410" s="106"/>
      <c r="L410" s="106"/>
      <c r="M410" s="106"/>
      <c r="N410" s="106"/>
      <c r="O410" s="106"/>
      <c r="P410" s="106"/>
      <c r="Q410" s="106"/>
      <c r="R410" s="106"/>
      <c r="S410" s="106"/>
      <c r="T410" s="106"/>
      <c r="U410" s="106"/>
      <c r="V410" s="127"/>
      <c r="W410" s="106"/>
      <c r="X410" s="127" t="s">
        <v>8685</v>
      </c>
    </row>
    <row r="411" spans="1:24" x14ac:dyDescent="0.25">
      <c r="A411" s="127" t="s">
        <v>9312</v>
      </c>
      <c r="B411" s="129">
        <v>1</v>
      </c>
      <c r="C411" s="127" t="s">
        <v>9230</v>
      </c>
      <c r="D411" s="21"/>
      <c r="E411" s="127"/>
      <c r="F411" s="127"/>
      <c r="G411" s="106"/>
      <c r="H411" s="106">
        <v>100</v>
      </c>
      <c r="I411" s="106" cm="1">
        <f t="array" aca="1" ref="I411" ca="1">I411:K411</f>
        <v>0</v>
      </c>
      <c r="J411" s="106"/>
      <c r="K411" s="106"/>
      <c r="L411" s="106"/>
      <c r="M411" s="106">
        <v>100</v>
      </c>
      <c r="N411" s="106"/>
      <c r="O411" s="106"/>
      <c r="P411" s="106"/>
      <c r="Q411" s="106"/>
      <c r="R411" s="106"/>
      <c r="S411" s="106"/>
      <c r="T411" s="106"/>
      <c r="U411" s="106"/>
      <c r="V411" s="127"/>
      <c r="W411" s="106"/>
      <c r="X411" s="127" t="s">
        <v>9323</v>
      </c>
    </row>
    <row r="412" spans="1:24" x14ac:dyDescent="0.25">
      <c r="A412" s="127" t="s">
        <v>9312</v>
      </c>
      <c r="B412" s="129">
        <v>2</v>
      </c>
      <c r="C412" s="127" t="s">
        <v>9231</v>
      </c>
      <c r="D412" s="21"/>
      <c r="E412" s="127" t="s">
        <v>734</v>
      </c>
      <c r="F412" s="127"/>
      <c r="G412" s="106"/>
      <c r="H412" s="106">
        <v>50</v>
      </c>
      <c r="I412" s="106">
        <v>50</v>
      </c>
      <c r="J412" s="106"/>
      <c r="K412" s="106"/>
      <c r="L412" s="106"/>
      <c r="M412" s="106"/>
      <c r="N412" s="106"/>
      <c r="O412" s="106"/>
      <c r="P412" s="106"/>
      <c r="Q412" s="106"/>
      <c r="R412" s="106"/>
      <c r="S412" s="106"/>
      <c r="T412" s="106"/>
      <c r="U412" s="106"/>
      <c r="V412" s="127"/>
      <c r="W412" s="106"/>
      <c r="X412" s="127"/>
    </row>
    <row r="413" spans="1:24" x14ac:dyDescent="0.25">
      <c r="A413" s="127" t="s">
        <v>9312</v>
      </c>
      <c r="B413" s="129">
        <v>2</v>
      </c>
      <c r="C413" s="127" t="s">
        <v>9231</v>
      </c>
      <c r="D413" s="21"/>
      <c r="E413" s="127"/>
      <c r="F413" s="127"/>
      <c r="G413" s="106"/>
      <c r="H413" s="106">
        <v>100</v>
      </c>
      <c r="I413" s="106" cm="1">
        <f t="array" aca="1" ref="I413" ca="1">I413:K413</f>
        <v>0</v>
      </c>
      <c r="J413" s="106"/>
      <c r="K413" s="106"/>
      <c r="L413" s="106"/>
      <c r="M413" s="106">
        <v>100</v>
      </c>
      <c r="N413" s="106"/>
      <c r="O413" s="106"/>
      <c r="P413" s="106"/>
      <c r="Q413" s="106"/>
      <c r="R413" s="106"/>
      <c r="S413" s="106"/>
      <c r="T413" s="106"/>
      <c r="U413" s="106"/>
      <c r="V413" s="127"/>
      <c r="W413" s="106"/>
      <c r="X413" s="127" t="s">
        <v>8685</v>
      </c>
    </row>
    <row r="414" spans="1:24" x14ac:dyDescent="0.25">
      <c r="A414" s="127" t="s">
        <v>9312</v>
      </c>
      <c r="B414" s="129">
        <v>2</v>
      </c>
      <c r="C414" s="127" t="s">
        <v>9231</v>
      </c>
      <c r="D414" s="21"/>
      <c r="E414" s="127"/>
      <c r="F414" s="127"/>
      <c r="G414" s="106"/>
      <c r="H414" s="106">
        <v>100</v>
      </c>
      <c r="I414" s="106">
        <v>100</v>
      </c>
      <c r="J414" s="106"/>
      <c r="K414" s="106"/>
      <c r="L414" s="106"/>
      <c r="M414" s="106"/>
      <c r="N414" s="106"/>
      <c r="O414" s="106"/>
      <c r="P414" s="106"/>
      <c r="Q414" s="106"/>
      <c r="R414" s="106"/>
      <c r="S414" s="106"/>
      <c r="T414" s="106"/>
      <c r="U414" s="106"/>
      <c r="V414" s="127"/>
      <c r="W414" s="106"/>
      <c r="X414" s="127" t="s">
        <v>9321</v>
      </c>
    </row>
    <row r="415" spans="1:24" x14ac:dyDescent="0.25">
      <c r="A415" s="127" t="s">
        <v>9312</v>
      </c>
      <c r="B415" s="129">
        <v>3</v>
      </c>
      <c r="C415" s="127" t="s">
        <v>9232</v>
      </c>
      <c r="D415" s="21"/>
      <c r="E415" s="127" t="s">
        <v>734</v>
      </c>
      <c r="F415" s="127"/>
      <c r="G415" s="106"/>
      <c r="H415" s="106">
        <v>100</v>
      </c>
      <c r="I415" s="106">
        <v>100</v>
      </c>
      <c r="J415" s="106"/>
      <c r="K415" s="106"/>
      <c r="L415" s="106"/>
      <c r="M415" s="106"/>
      <c r="N415" s="106"/>
      <c r="O415" s="106"/>
      <c r="P415" s="106"/>
      <c r="Q415" s="106"/>
      <c r="R415" s="106"/>
      <c r="S415" s="106"/>
      <c r="T415" s="106"/>
      <c r="U415" s="106"/>
      <c r="V415" s="127"/>
      <c r="W415" s="106"/>
      <c r="X415" s="127"/>
    </row>
    <row r="416" spans="1:24" x14ac:dyDescent="0.25">
      <c r="A416" s="127" t="s">
        <v>9312</v>
      </c>
      <c r="B416" s="129">
        <v>3</v>
      </c>
      <c r="C416" s="127" t="s">
        <v>9232</v>
      </c>
      <c r="D416" s="21"/>
      <c r="E416" s="127"/>
      <c r="F416" s="127"/>
      <c r="G416" s="106"/>
      <c r="H416" s="106">
        <v>100</v>
      </c>
      <c r="I416" s="106" cm="1">
        <f t="array" aca="1" ref="I416" ca="1">I416:K416</f>
        <v>0</v>
      </c>
      <c r="J416" s="106"/>
      <c r="K416" s="106"/>
      <c r="L416" s="106"/>
      <c r="M416" s="106">
        <v>100</v>
      </c>
      <c r="N416" s="106"/>
      <c r="O416" s="106"/>
      <c r="P416" s="106"/>
      <c r="Q416" s="106"/>
      <c r="R416" s="106"/>
      <c r="S416" s="106"/>
      <c r="T416" s="106"/>
      <c r="U416" s="106"/>
      <c r="V416" s="127"/>
      <c r="W416" s="106"/>
      <c r="X416" s="127" t="s">
        <v>8685</v>
      </c>
    </row>
    <row r="417" spans="1:24" x14ac:dyDescent="0.25">
      <c r="A417" s="127" t="s">
        <v>9312</v>
      </c>
      <c r="B417" s="129">
        <v>3</v>
      </c>
      <c r="C417" s="127" t="s">
        <v>9232</v>
      </c>
      <c r="D417" s="21"/>
      <c r="E417" s="127"/>
      <c r="F417" s="127"/>
      <c r="G417" s="106"/>
      <c r="H417" s="106">
        <v>100</v>
      </c>
      <c r="I417" s="106">
        <v>100</v>
      </c>
      <c r="J417" s="106"/>
      <c r="K417" s="106"/>
      <c r="L417" s="106"/>
      <c r="M417" s="106"/>
      <c r="N417" s="106"/>
      <c r="O417" s="106"/>
      <c r="P417" s="106"/>
      <c r="Q417" s="106"/>
      <c r="R417" s="106"/>
      <c r="S417" s="106"/>
      <c r="T417" s="106"/>
      <c r="U417" s="106"/>
      <c r="V417" s="127"/>
      <c r="W417" s="106"/>
      <c r="X417" s="127" t="s">
        <v>9322</v>
      </c>
    </row>
    <row r="418" spans="1:24" x14ac:dyDescent="0.25">
      <c r="A418" s="127" t="s">
        <v>9312</v>
      </c>
      <c r="B418" s="129">
        <v>4</v>
      </c>
      <c r="C418" s="127" t="s">
        <v>9233</v>
      </c>
      <c r="D418" s="21"/>
      <c r="E418" s="127" t="s">
        <v>734</v>
      </c>
      <c r="F418" s="127"/>
      <c r="G418" s="106"/>
      <c r="H418" s="106">
        <v>100</v>
      </c>
      <c r="I418" s="106">
        <v>150</v>
      </c>
      <c r="J418" s="106"/>
      <c r="K418" s="106"/>
      <c r="L418" s="106"/>
      <c r="M418" s="106"/>
      <c r="N418" s="106"/>
      <c r="O418" s="106"/>
      <c r="P418" s="106"/>
      <c r="Q418" s="106"/>
      <c r="R418" s="106"/>
      <c r="S418" s="106"/>
      <c r="T418" s="106"/>
      <c r="U418" s="106"/>
      <c r="V418" s="127"/>
      <c r="W418" s="106"/>
      <c r="X418" s="127"/>
    </row>
    <row r="419" spans="1:24" x14ac:dyDescent="0.25">
      <c r="A419" s="127" t="s">
        <v>9312</v>
      </c>
      <c r="B419" s="129">
        <v>4</v>
      </c>
      <c r="C419" s="127" t="s">
        <v>9233</v>
      </c>
      <c r="D419" s="21"/>
      <c r="E419" s="127"/>
      <c r="F419" s="127"/>
      <c r="G419" s="106"/>
      <c r="H419" s="106">
        <v>100</v>
      </c>
      <c r="I419" s="106" cm="1">
        <f t="array" aca="1" ref="I419" ca="1">I419:K419</f>
        <v>0</v>
      </c>
      <c r="J419" s="106"/>
      <c r="K419" s="106"/>
      <c r="L419" s="106"/>
      <c r="M419" s="106">
        <v>100</v>
      </c>
      <c r="N419" s="106"/>
      <c r="O419" s="106"/>
      <c r="P419" s="106"/>
      <c r="Q419" s="106"/>
      <c r="R419" s="106"/>
      <c r="S419" s="106"/>
      <c r="T419" s="106"/>
      <c r="U419" s="106"/>
      <c r="V419" s="127"/>
      <c r="W419" s="106"/>
      <c r="X419" s="127" t="s">
        <v>8685</v>
      </c>
    </row>
    <row r="420" spans="1:24" x14ac:dyDescent="0.25">
      <c r="A420" s="127" t="s">
        <v>9312</v>
      </c>
      <c r="B420" s="129">
        <v>4</v>
      </c>
      <c r="C420" s="127" t="s">
        <v>9233</v>
      </c>
      <c r="D420" s="21"/>
      <c r="E420" s="127"/>
      <c r="F420" s="127"/>
      <c r="G420" s="106"/>
      <c r="H420" s="106">
        <v>100</v>
      </c>
      <c r="I420" s="106">
        <v>100</v>
      </c>
      <c r="J420" s="106"/>
      <c r="K420" s="106"/>
      <c r="L420" s="106"/>
      <c r="M420" s="106"/>
      <c r="N420" s="106"/>
      <c r="O420" s="106"/>
      <c r="P420" s="106"/>
      <c r="Q420" s="106"/>
      <c r="R420" s="106"/>
      <c r="S420" s="106"/>
      <c r="T420" s="106"/>
      <c r="U420" s="106"/>
      <c r="V420" s="127"/>
      <c r="W420" s="106"/>
      <c r="X420" s="127" t="s">
        <v>9321</v>
      </c>
    </row>
    <row r="421" spans="1:24" x14ac:dyDescent="0.25">
      <c r="A421" s="127" t="s">
        <v>9313</v>
      </c>
      <c r="B421" s="129">
        <v>1</v>
      </c>
      <c r="C421" s="127" t="s">
        <v>9230</v>
      </c>
      <c r="D421" s="21"/>
      <c r="E421" s="127"/>
      <c r="F421" s="127"/>
      <c r="G421" s="106"/>
      <c r="H421" s="106">
        <v>100</v>
      </c>
      <c r="I421" s="106">
        <v>100</v>
      </c>
      <c r="J421" s="106"/>
      <c r="K421" s="106"/>
      <c r="L421" s="106"/>
      <c r="M421" s="106"/>
      <c r="N421" s="106"/>
      <c r="O421" s="106"/>
      <c r="P421" s="106"/>
      <c r="Q421" s="106"/>
      <c r="R421" s="106"/>
      <c r="S421" s="106"/>
      <c r="T421" s="106"/>
      <c r="U421" s="106"/>
      <c r="V421" s="127"/>
      <c r="W421" s="106"/>
      <c r="X421" s="127" t="s">
        <v>8685</v>
      </c>
    </row>
    <row r="422" spans="1:24" x14ac:dyDescent="0.25">
      <c r="A422" s="127" t="s">
        <v>9313</v>
      </c>
      <c r="B422" s="129">
        <v>1</v>
      </c>
      <c r="C422" s="127" t="s">
        <v>9230</v>
      </c>
      <c r="D422" s="21"/>
      <c r="E422" s="127"/>
      <c r="F422" s="127"/>
      <c r="G422" s="106"/>
      <c r="H422" s="106">
        <v>100</v>
      </c>
      <c r="I422" s="106" cm="1">
        <f t="array" aca="1" ref="I422" ca="1">I422:K422</f>
        <v>0</v>
      </c>
      <c r="J422" s="106"/>
      <c r="K422" s="106"/>
      <c r="L422" s="106"/>
      <c r="M422" s="106">
        <v>100</v>
      </c>
      <c r="N422" s="106"/>
      <c r="O422" s="106"/>
      <c r="P422" s="106"/>
      <c r="Q422" s="106"/>
      <c r="R422" s="106"/>
      <c r="S422" s="106"/>
      <c r="T422" s="106"/>
      <c r="U422" s="106"/>
      <c r="V422" s="127"/>
      <c r="W422" s="106"/>
      <c r="X422" s="127" t="s">
        <v>9323</v>
      </c>
    </row>
    <row r="423" spans="1:24" x14ac:dyDescent="0.25">
      <c r="A423" s="127" t="s">
        <v>9313</v>
      </c>
      <c r="B423" s="129">
        <v>2</v>
      </c>
      <c r="C423" s="127" t="s">
        <v>9231</v>
      </c>
      <c r="D423" s="21"/>
      <c r="E423" s="127" t="s">
        <v>734</v>
      </c>
      <c r="F423" s="127"/>
      <c r="G423" s="106"/>
      <c r="H423" s="106">
        <v>50</v>
      </c>
      <c r="I423" s="106">
        <v>50</v>
      </c>
      <c r="J423" s="106"/>
      <c r="K423" s="106"/>
      <c r="L423" s="106"/>
      <c r="M423" s="106"/>
      <c r="N423" s="106"/>
      <c r="O423" s="106"/>
      <c r="P423" s="106"/>
      <c r="Q423" s="106"/>
      <c r="R423" s="106"/>
      <c r="S423" s="106"/>
      <c r="T423" s="106"/>
      <c r="U423" s="106"/>
      <c r="V423" s="127"/>
      <c r="W423" s="106"/>
      <c r="X423" s="127"/>
    </row>
    <row r="424" spans="1:24" x14ac:dyDescent="0.25">
      <c r="A424" s="127" t="s">
        <v>9313</v>
      </c>
      <c r="B424" s="129">
        <v>2</v>
      </c>
      <c r="C424" s="127" t="s">
        <v>9231</v>
      </c>
      <c r="D424" s="21"/>
      <c r="E424" s="127"/>
      <c r="F424" s="127"/>
      <c r="G424" s="106"/>
      <c r="H424" s="106">
        <v>100</v>
      </c>
      <c r="I424" s="106" cm="1">
        <f t="array" aca="1" ref="I424" ca="1">I424:K424</f>
        <v>0</v>
      </c>
      <c r="J424" s="106"/>
      <c r="K424" s="106"/>
      <c r="L424" s="106"/>
      <c r="M424" s="106">
        <v>100</v>
      </c>
      <c r="N424" s="106"/>
      <c r="O424" s="106"/>
      <c r="P424" s="106"/>
      <c r="Q424" s="106"/>
      <c r="R424" s="106"/>
      <c r="S424" s="106"/>
      <c r="T424" s="106"/>
      <c r="U424" s="106"/>
      <c r="V424" s="127"/>
      <c r="W424" s="106"/>
      <c r="X424" s="127" t="s">
        <v>8685</v>
      </c>
    </row>
    <row r="425" spans="1:24" x14ac:dyDescent="0.25">
      <c r="A425" s="127" t="s">
        <v>9313</v>
      </c>
      <c r="B425" s="129">
        <v>2</v>
      </c>
      <c r="C425" s="127" t="s">
        <v>9231</v>
      </c>
      <c r="D425" s="21"/>
      <c r="E425" s="127"/>
      <c r="F425" s="127"/>
      <c r="G425" s="106"/>
      <c r="H425" s="106">
        <v>100</v>
      </c>
      <c r="I425" s="106">
        <v>100</v>
      </c>
      <c r="J425" s="106"/>
      <c r="K425" s="106"/>
      <c r="L425" s="106"/>
      <c r="M425" s="106"/>
      <c r="N425" s="106"/>
      <c r="O425" s="106"/>
      <c r="P425" s="106"/>
      <c r="Q425" s="106"/>
      <c r="R425" s="106"/>
      <c r="S425" s="106"/>
      <c r="T425" s="106"/>
      <c r="U425" s="106"/>
      <c r="V425" s="127"/>
      <c r="W425" s="106"/>
      <c r="X425" s="127" t="s">
        <v>9321</v>
      </c>
    </row>
    <row r="426" spans="1:24" x14ac:dyDescent="0.25">
      <c r="A426" s="127" t="s">
        <v>9313</v>
      </c>
      <c r="B426" s="129">
        <v>3</v>
      </c>
      <c r="C426" s="127" t="s">
        <v>9232</v>
      </c>
      <c r="D426" s="21"/>
      <c r="E426" s="127" t="s">
        <v>734</v>
      </c>
      <c r="F426" s="127"/>
      <c r="G426" s="106"/>
      <c r="H426" s="106">
        <v>100</v>
      </c>
      <c r="I426" s="106">
        <v>100</v>
      </c>
      <c r="J426" s="106"/>
      <c r="K426" s="106"/>
      <c r="L426" s="106"/>
      <c r="M426" s="106"/>
      <c r="N426" s="106"/>
      <c r="O426" s="106"/>
      <c r="P426" s="106"/>
      <c r="Q426" s="106"/>
      <c r="R426" s="106"/>
      <c r="S426" s="106"/>
      <c r="T426" s="106"/>
      <c r="U426" s="106"/>
      <c r="V426" s="127"/>
      <c r="W426" s="106"/>
      <c r="X426" s="127"/>
    </row>
    <row r="427" spans="1:24" x14ac:dyDescent="0.25">
      <c r="A427" s="127" t="s">
        <v>9313</v>
      </c>
      <c r="B427" s="129">
        <v>3</v>
      </c>
      <c r="C427" s="127" t="s">
        <v>9232</v>
      </c>
      <c r="D427" s="21"/>
      <c r="E427" s="127"/>
      <c r="F427" s="127"/>
      <c r="G427" s="106"/>
      <c r="H427" s="106">
        <v>100</v>
      </c>
      <c r="I427" s="106" cm="1">
        <f t="array" aca="1" ref="I427" ca="1">I427:K427</f>
        <v>0</v>
      </c>
      <c r="J427" s="106"/>
      <c r="K427" s="106"/>
      <c r="L427" s="106"/>
      <c r="M427" s="106">
        <v>100</v>
      </c>
      <c r="N427" s="106"/>
      <c r="O427" s="106"/>
      <c r="P427" s="106"/>
      <c r="Q427" s="106"/>
      <c r="R427" s="106"/>
      <c r="S427" s="106"/>
      <c r="T427" s="106"/>
      <c r="U427" s="106"/>
      <c r="V427" s="127"/>
      <c r="W427" s="106"/>
      <c r="X427" s="127" t="s">
        <v>8685</v>
      </c>
    </row>
    <row r="428" spans="1:24" x14ac:dyDescent="0.25">
      <c r="A428" s="127" t="s">
        <v>9313</v>
      </c>
      <c r="B428" s="129">
        <v>3</v>
      </c>
      <c r="C428" s="127" t="s">
        <v>9232</v>
      </c>
      <c r="D428" s="21"/>
      <c r="E428" s="127"/>
      <c r="F428" s="127"/>
      <c r="G428" s="106"/>
      <c r="H428" s="106">
        <v>100</v>
      </c>
      <c r="I428" s="106">
        <v>100</v>
      </c>
      <c r="J428" s="106"/>
      <c r="K428" s="106"/>
      <c r="L428" s="106"/>
      <c r="M428" s="106"/>
      <c r="N428" s="106"/>
      <c r="O428" s="106"/>
      <c r="P428" s="106"/>
      <c r="Q428" s="106"/>
      <c r="R428" s="106"/>
      <c r="S428" s="106"/>
      <c r="T428" s="106"/>
      <c r="U428" s="106"/>
      <c r="V428" s="127"/>
      <c r="W428" s="106"/>
      <c r="X428" s="127" t="s">
        <v>9322</v>
      </c>
    </row>
    <row r="429" spans="1:24" x14ac:dyDescent="0.25">
      <c r="A429" s="127" t="s">
        <v>9313</v>
      </c>
      <c r="B429" s="129">
        <v>4</v>
      </c>
      <c r="C429" s="127" t="s">
        <v>9233</v>
      </c>
      <c r="D429" s="21"/>
      <c r="E429" s="127" t="s">
        <v>734</v>
      </c>
      <c r="F429" s="127"/>
      <c r="G429" s="106"/>
      <c r="H429" s="106">
        <v>100</v>
      </c>
      <c r="I429" s="106">
        <v>150</v>
      </c>
      <c r="J429" s="106"/>
      <c r="K429" s="106"/>
      <c r="L429" s="106"/>
      <c r="M429" s="106"/>
      <c r="N429" s="106"/>
      <c r="O429" s="106"/>
      <c r="P429" s="106"/>
      <c r="Q429" s="106"/>
      <c r="R429" s="106"/>
      <c r="S429" s="106"/>
      <c r="T429" s="106"/>
      <c r="U429" s="106"/>
      <c r="V429" s="127"/>
      <c r="W429" s="106"/>
      <c r="X429" s="127"/>
    </row>
    <row r="430" spans="1:24" x14ac:dyDescent="0.25">
      <c r="A430" s="127" t="s">
        <v>9313</v>
      </c>
      <c r="B430" s="129">
        <v>4</v>
      </c>
      <c r="C430" s="127" t="s">
        <v>9233</v>
      </c>
      <c r="D430" s="21"/>
      <c r="E430" s="127"/>
      <c r="F430" s="127"/>
      <c r="G430" s="106"/>
      <c r="H430" s="106">
        <v>100</v>
      </c>
      <c r="I430" s="106" cm="1">
        <f t="array" aca="1" ref="I430" ca="1">I430:K430</f>
        <v>0</v>
      </c>
      <c r="J430" s="106"/>
      <c r="K430" s="106"/>
      <c r="L430" s="106"/>
      <c r="M430" s="106">
        <v>100</v>
      </c>
      <c r="N430" s="106"/>
      <c r="O430" s="106"/>
      <c r="P430" s="106"/>
      <c r="Q430" s="106"/>
      <c r="R430" s="106"/>
      <c r="S430" s="106"/>
      <c r="T430" s="106"/>
      <c r="U430" s="106"/>
      <c r="V430" s="127"/>
      <c r="W430" s="106"/>
      <c r="X430" s="127" t="s">
        <v>8685</v>
      </c>
    </row>
    <row r="431" spans="1:24" x14ac:dyDescent="0.25">
      <c r="A431" s="127" t="s">
        <v>9313</v>
      </c>
      <c r="B431" s="129">
        <v>4</v>
      </c>
      <c r="C431" s="127" t="s">
        <v>9233</v>
      </c>
      <c r="D431" s="21"/>
      <c r="E431" s="127"/>
      <c r="F431" s="127"/>
      <c r="G431" s="106"/>
      <c r="H431" s="106">
        <v>100</v>
      </c>
      <c r="I431" s="106">
        <v>100</v>
      </c>
      <c r="J431" s="106"/>
      <c r="K431" s="106"/>
      <c r="L431" s="106"/>
      <c r="M431" s="106"/>
      <c r="N431" s="106"/>
      <c r="O431" s="106"/>
      <c r="P431" s="106"/>
      <c r="Q431" s="106"/>
      <c r="R431" s="106"/>
      <c r="S431" s="106"/>
      <c r="T431" s="106"/>
      <c r="U431" s="106"/>
      <c r="V431" s="127"/>
      <c r="W431" s="106"/>
      <c r="X431" s="127" t="s">
        <v>9321</v>
      </c>
    </row>
    <row r="432" spans="1:24" x14ac:dyDescent="0.25">
      <c r="A432" s="127" t="s">
        <v>9314</v>
      </c>
      <c r="B432" s="129">
        <v>1</v>
      </c>
      <c r="C432" s="127" t="s">
        <v>9230</v>
      </c>
      <c r="D432" s="21"/>
      <c r="E432" s="127"/>
      <c r="F432" s="127"/>
      <c r="G432" s="106"/>
      <c r="H432" s="106">
        <v>100</v>
      </c>
      <c r="I432" s="106">
        <v>100</v>
      </c>
      <c r="J432" s="106"/>
      <c r="K432" s="106"/>
      <c r="L432" s="106"/>
      <c r="M432" s="106"/>
      <c r="N432" s="106"/>
      <c r="O432" s="106"/>
      <c r="P432" s="106"/>
      <c r="Q432" s="106"/>
      <c r="R432" s="106"/>
      <c r="S432" s="106"/>
      <c r="T432" s="106"/>
      <c r="U432" s="106"/>
      <c r="V432" s="127"/>
      <c r="W432" s="106"/>
      <c r="X432" s="127" t="s">
        <v>8685</v>
      </c>
    </row>
    <row r="433" spans="1:24" x14ac:dyDescent="0.25">
      <c r="A433" s="127" t="s">
        <v>9314</v>
      </c>
      <c r="B433" s="129">
        <v>1</v>
      </c>
      <c r="C433" s="127" t="s">
        <v>9230</v>
      </c>
      <c r="D433" s="21"/>
      <c r="E433" s="127"/>
      <c r="F433" s="127"/>
      <c r="G433" s="106"/>
      <c r="H433" s="106">
        <v>100</v>
      </c>
      <c r="I433" s="106" cm="1">
        <f t="array" aca="1" ref="I433" ca="1">I433:K433</f>
        <v>0</v>
      </c>
      <c r="J433" s="106"/>
      <c r="K433" s="106"/>
      <c r="L433" s="106"/>
      <c r="M433" s="106">
        <v>100</v>
      </c>
      <c r="N433" s="106"/>
      <c r="O433" s="106"/>
      <c r="P433" s="106"/>
      <c r="Q433" s="106"/>
      <c r="R433" s="106"/>
      <c r="S433" s="106"/>
      <c r="T433" s="106"/>
      <c r="U433" s="106"/>
      <c r="V433" s="127"/>
      <c r="W433" s="106"/>
      <c r="X433" s="127" t="s">
        <v>9323</v>
      </c>
    </row>
    <row r="434" spans="1:24" x14ac:dyDescent="0.25">
      <c r="A434" s="127" t="s">
        <v>9314</v>
      </c>
      <c r="B434" s="129">
        <v>2</v>
      </c>
      <c r="C434" s="127" t="s">
        <v>9231</v>
      </c>
      <c r="D434" s="21"/>
      <c r="E434" s="127" t="s">
        <v>734</v>
      </c>
      <c r="F434" s="127"/>
      <c r="G434" s="106"/>
      <c r="H434" s="106">
        <v>50</v>
      </c>
      <c r="I434" s="106">
        <v>50</v>
      </c>
      <c r="J434" s="106"/>
      <c r="K434" s="106"/>
      <c r="L434" s="106"/>
      <c r="M434" s="106"/>
      <c r="N434" s="106"/>
      <c r="O434" s="106"/>
      <c r="P434" s="106"/>
      <c r="Q434" s="106"/>
      <c r="R434" s="106"/>
      <c r="S434" s="106"/>
      <c r="T434" s="106"/>
      <c r="U434" s="106"/>
      <c r="V434" s="127"/>
      <c r="W434" s="106"/>
      <c r="X434" s="127"/>
    </row>
    <row r="435" spans="1:24" x14ac:dyDescent="0.25">
      <c r="A435" s="127" t="s">
        <v>9314</v>
      </c>
      <c r="B435" s="129">
        <v>2</v>
      </c>
      <c r="C435" s="127" t="s">
        <v>9231</v>
      </c>
      <c r="D435" s="21"/>
      <c r="E435" s="127"/>
      <c r="F435" s="127"/>
      <c r="G435" s="106"/>
      <c r="H435" s="106">
        <v>100</v>
      </c>
      <c r="I435" s="106" cm="1">
        <f t="array" aca="1" ref="I435" ca="1">I435:K435</f>
        <v>0</v>
      </c>
      <c r="J435" s="106"/>
      <c r="K435" s="106"/>
      <c r="L435" s="106"/>
      <c r="M435" s="106">
        <v>100</v>
      </c>
      <c r="N435" s="106"/>
      <c r="O435" s="106"/>
      <c r="P435" s="106"/>
      <c r="Q435" s="106"/>
      <c r="R435" s="106"/>
      <c r="S435" s="106"/>
      <c r="T435" s="106"/>
      <c r="U435" s="106"/>
      <c r="V435" s="127"/>
      <c r="W435" s="106"/>
      <c r="X435" s="127" t="s">
        <v>8685</v>
      </c>
    </row>
    <row r="436" spans="1:24" x14ac:dyDescent="0.25">
      <c r="A436" s="127" t="s">
        <v>9314</v>
      </c>
      <c r="B436" s="129">
        <v>2</v>
      </c>
      <c r="C436" s="127" t="s">
        <v>9231</v>
      </c>
      <c r="D436" s="21"/>
      <c r="E436" s="127"/>
      <c r="F436" s="127"/>
      <c r="G436" s="106"/>
      <c r="H436" s="106">
        <v>100</v>
      </c>
      <c r="I436" s="106">
        <v>100</v>
      </c>
      <c r="J436" s="106"/>
      <c r="K436" s="106"/>
      <c r="L436" s="106"/>
      <c r="M436" s="106"/>
      <c r="N436" s="106"/>
      <c r="O436" s="106"/>
      <c r="P436" s="106"/>
      <c r="Q436" s="106"/>
      <c r="R436" s="106"/>
      <c r="S436" s="106"/>
      <c r="T436" s="106"/>
      <c r="U436" s="106"/>
      <c r="V436" s="127"/>
      <c r="W436" s="106"/>
      <c r="X436" s="127" t="s">
        <v>9321</v>
      </c>
    </row>
    <row r="437" spans="1:24" x14ac:dyDescent="0.25">
      <c r="A437" s="127" t="s">
        <v>9314</v>
      </c>
      <c r="B437" s="129">
        <v>3</v>
      </c>
      <c r="C437" s="127" t="s">
        <v>9232</v>
      </c>
      <c r="D437" s="21"/>
      <c r="E437" s="127" t="s">
        <v>734</v>
      </c>
      <c r="F437" s="127"/>
      <c r="G437" s="106"/>
      <c r="H437" s="106">
        <v>100</v>
      </c>
      <c r="I437" s="106">
        <v>100</v>
      </c>
      <c r="J437" s="106"/>
      <c r="K437" s="106"/>
      <c r="L437" s="106"/>
      <c r="M437" s="106"/>
      <c r="N437" s="106"/>
      <c r="O437" s="106"/>
      <c r="P437" s="106"/>
      <c r="Q437" s="106"/>
      <c r="R437" s="106"/>
      <c r="S437" s="106"/>
      <c r="T437" s="106"/>
      <c r="U437" s="106"/>
      <c r="V437" s="127"/>
      <c r="W437" s="106"/>
      <c r="X437" s="127"/>
    </row>
    <row r="438" spans="1:24" x14ac:dyDescent="0.25">
      <c r="A438" s="127" t="s">
        <v>9314</v>
      </c>
      <c r="B438" s="129">
        <v>3</v>
      </c>
      <c r="C438" s="127" t="s">
        <v>9232</v>
      </c>
      <c r="D438" s="21"/>
      <c r="E438" s="127"/>
      <c r="F438" s="127"/>
      <c r="G438" s="106"/>
      <c r="H438" s="106">
        <v>100</v>
      </c>
      <c r="I438" s="106" cm="1">
        <f t="array" aca="1" ref="I438" ca="1">I438:K438</f>
        <v>0</v>
      </c>
      <c r="J438" s="106"/>
      <c r="K438" s="106"/>
      <c r="L438" s="106"/>
      <c r="M438" s="106">
        <v>100</v>
      </c>
      <c r="N438" s="106"/>
      <c r="O438" s="106"/>
      <c r="P438" s="106"/>
      <c r="Q438" s="106"/>
      <c r="R438" s="106"/>
      <c r="S438" s="106"/>
      <c r="T438" s="106"/>
      <c r="U438" s="106"/>
      <c r="V438" s="127"/>
      <c r="W438" s="106"/>
      <c r="X438" s="127" t="s">
        <v>8685</v>
      </c>
    </row>
    <row r="439" spans="1:24" x14ac:dyDescent="0.25">
      <c r="A439" s="127" t="s">
        <v>9314</v>
      </c>
      <c r="B439" s="129">
        <v>3</v>
      </c>
      <c r="C439" s="127" t="s">
        <v>9232</v>
      </c>
      <c r="D439" s="21"/>
      <c r="E439" s="127"/>
      <c r="F439" s="127"/>
      <c r="G439" s="106"/>
      <c r="H439" s="106">
        <v>100</v>
      </c>
      <c r="I439" s="106">
        <v>100</v>
      </c>
      <c r="J439" s="106"/>
      <c r="K439" s="106"/>
      <c r="L439" s="106"/>
      <c r="M439" s="106"/>
      <c r="N439" s="106"/>
      <c r="O439" s="106"/>
      <c r="P439" s="106"/>
      <c r="Q439" s="106"/>
      <c r="R439" s="106"/>
      <c r="S439" s="106"/>
      <c r="T439" s="106"/>
      <c r="U439" s="106"/>
      <c r="V439" s="127"/>
      <c r="W439" s="106"/>
      <c r="X439" s="127" t="s">
        <v>9322</v>
      </c>
    </row>
    <row r="440" spans="1:24" x14ac:dyDescent="0.25">
      <c r="A440" s="127" t="s">
        <v>9314</v>
      </c>
      <c r="B440" s="129">
        <v>4</v>
      </c>
      <c r="C440" s="127" t="s">
        <v>9233</v>
      </c>
      <c r="D440" s="21"/>
      <c r="E440" s="127" t="s">
        <v>734</v>
      </c>
      <c r="F440" s="127"/>
      <c r="G440" s="106"/>
      <c r="H440" s="106">
        <v>100</v>
      </c>
      <c r="I440" s="106">
        <v>150</v>
      </c>
      <c r="J440" s="106"/>
      <c r="K440" s="106"/>
      <c r="L440" s="106"/>
      <c r="M440" s="106"/>
      <c r="N440" s="106"/>
      <c r="O440" s="106"/>
      <c r="P440" s="106"/>
      <c r="Q440" s="106"/>
      <c r="R440" s="106"/>
      <c r="S440" s="106"/>
      <c r="T440" s="106"/>
      <c r="U440" s="106"/>
      <c r="V440" s="127"/>
      <c r="W440" s="106"/>
      <c r="X440" s="127"/>
    </row>
    <row r="441" spans="1:24" x14ac:dyDescent="0.25">
      <c r="A441" s="127" t="s">
        <v>9314</v>
      </c>
      <c r="B441" s="129">
        <v>4</v>
      </c>
      <c r="C441" s="127" t="s">
        <v>9233</v>
      </c>
      <c r="D441" s="21"/>
      <c r="E441" s="127"/>
      <c r="F441" s="127"/>
      <c r="G441" s="106"/>
      <c r="H441" s="106">
        <v>100</v>
      </c>
      <c r="I441" s="106" cm="1">
        <f t="array" aca="1" ref="I441" ca="1">I441:K441</f>
        <v>0</v>
      </c>
      <c r="J441" s="106"/>
      <c r="K441" s="106"/>
      <c r="L441" s="106"/>
      <c r="M441" s="106">
        <v>100</v>
      </c>
      <c r="N441" s="106"/>
      <c r="O441" s="106"/>
      <c r="P441" s="106"/>
      <c r="Q441" s="106"/>
      <c r="R441" s="106"/>
      <c r="S441" s="106"/>
      <c r="T441" s="106"/>
      <c r="U441" s="106"/>
      <c r="V441" s="127"/>
      <c r="W441" s="106"/>
      <c r="X441" s="127" t="s">
        <v>8685</v>
      </c>
    </row>
    <row r="442" spans="1:24" x14ac:dyDescent="0.25">
      <c r="A442" s="127" t="s">
        <v>9314</v>
      </c>
      <c r="B442" s="129">
        <v>4</v>
      </c>
      <c r="C442" s="127" t="s">
        <v>9233</v>
      </c>
      <c r="D442" s="21"/>
      <c r="E442" s="127"/>
      <c r="F442" s="127"/>
      <c r="G442" s="106"/>
      <c r="H442" s="106">
        <v>100</v>
      </c>
      <c r="I442" s="106">
        <v>100</v>
      </c>
      <c r="J442" s="106"/>
      <c r="K442" s="106"/>
      <c r="L442" s="106"/>
      <c r="M442" s="106"/>
      <c r="N442" s="106"/>
      <c r="O442" s="106"/>
      <c r="P442" s="106"/>
      <c r="Q442" s="106"/>
      <c r="R442" s="106"/>
      <c r="S442" s="106"/>
      <c r="T442" s="106"/>
      <c r="U442" s="106"/>
      <c r="V442" s="127"/>
      <c r="W442" s="106"/>
      <c r="X442" s="127" t="s">
        <v>9321</v>
      </c>
    </row>
    <row r="443" spans="1:24" x14ac:dyDescent="0.25">
      <c r="A443" s="127" t="s">
        <v>9411</v>
      </c>
      <c r="B443" s="129">
        <v>1</v>
      </c>
      <c r="C443" s="127" t="s">
        <v>9426</v>
      </c>
      <c r="D443" s="21">
        <v>28965</v>
      </c>
      <c r="E443" s="127"/>
      <c r="F443" s="127"/>
      <c r="G443" s="106"/>
      <c r="H443" s="106">
        <v>0</v>
      </c>
      <c r="I443" s="106"/>
      <c r="J443" s="106"/>
      <c r="K443" s="106"/>
      <c r="L443" s="106"/>
      <c r="M443" s="106"/>
      <c r="N443" s="106"/>
      <c r="O443" s="106"/>
      <c r="P443" s="106"/>
      <c r="Q443" s="106"/>
      <c r="R443" s="106"/>
      <c r="S443" s="106"/>
      <c r="T443" s="106"/>
      <c r="U443" s="106"/>
      <c r="V443" s="127"/>
      <c r="W443" s="106"/>
      <c r="X443" s="106" t="s">
        <v>8980</v>
      </c>
    </row>
    <row r="444" spans="1:24" x14ac:dyDescent="0.25">
      <c r="A444" s="127" t="s">
        <v>9411</v>
      </c>
      <c r="B444" s="129">
        <v>2</v>
      </c>
      <c r="C444" s="127" t="s">
        <v>9427</v>
      </c>
      <c r="D444" s="21">
        <v>28965</v>
      </c>
      <c r="E444" s="127" t="s">
        <v>734</v>
      </c>
      <c r="F444" s="127"/>
      <c r="G444" s="106"/>
      <c r="H444" s="106">
        <v>90</v>
      </c>
      <c r="I444" s="106">
        <v>90</v>
      </c>
      <c r="J444" s="106"/>
      <c r="K444" s="106"/>
      <c r="L444" s="106"/>
      <c r="M444" s="106"/>
      <c r="N444" s="106"/>
      <c r="O444" s="106"/>
      <c r="P444" s="106"/>
      <c r="Q444" s="106"/>
      <c r="R444" s="106"/>
      <c r="S444" s="106"/>
      <c r="T444" s="106"/>
      <c r="U444" s="106"/>
      <c r="V444" s="127"/>
      <c r="W444" s="106"/>
      <c r="X444" s="106" t="s">
        <v>8683</v>
      </c>
    </row>
    <row r="445" spans="1:24" x14ac:dyDescent="0.25">
      <c r="A445" s="127" t="s">
        <v>9411</v>
      </c>
      <c r="B445" s="129">
        <v>3</v>
      </c>
      <c r="C445" s="127" t="s">
        <v>9428</v>
      </c>
      <c r="D445" s="21">
        <v>28965</v>
      </c>
      <c r="E445" s="127" t="s">
        <v>734</v>
      </c>
      <c r="F445" s="127"/>
      <c r="G445" s="106"/>
      <c r="H445" s="106">
        <v>90</v>
      </c>
      <c r="I445" s="106">
        <v>90</v>
      </c>
      <c r="J445" s="106"/>
      <c r="K445" s="106"/>
      <c r="L445" s="106"/>
      <c r="M445" s="106"/>
      <c r="N445" s="106"/>
      <c r="O445" s="106"/>
      <c r="P445" s="106"/>
      <c r="Q445" s="106"/>
      <c r="R445" s="106"/>
      <c r="S445" s="106"/>
      <c r="T445" s="106"/>
      <c r="U445" s="106"/>
      <c r="V445" s="127"/>
      <c r="W445" s="106"/>
      <c r="X445" s="106" t="s">
        <v>8684</v>
      </c>
    </row>
    <row r="446" spans="1:24" x14ac:dyDescent="0.25">
      <c r="A446" s="127" t="s">
        <v>9411</v>
      </c>
      <c r="B446" s="129">
        <v>3</v>
      </c>
      <c r="C446" s="127" t="s">
        <v>9428</v>
      </c>
      <c r="D446" s="21">
        <v>29129</v>
      </c>
      <c r="E446" s="127"/>
      <c r="F446" s="127"/>
      <c r="G446" s="106"/>
      <c r="H446" s="106">
        <v>30</v>
      </c>
      <c r="I446" s="106">
        <v>30</v>
      </c>
      <c r="J446" s="106" cm="1">
        <f t="array" aca="1" ref="J446" ca="1">J446:N446</f>
        <v>0</v>
      </c>
      <c r="K446" s="106"/>
      <c r="L446" s="106"/>
      <c r="M446" s="106"/>
      <c r="N446" s="106"/>
      <c r="O446" s="106"/>
      <c r="P446" s="106"/>
      <c r="Q446" s="106"/>
      <c r="R446" s="106"/>
      <c r="S446" s="106"/>
      <c r="T446" s="106"/>
      <c r="U446" s="106"/>
      <c r="V446" s="127"/>
      <c r="W446" s="106"/>
      <c r="X446" s="127" t="s">
        <v>8747</v>
      </c>
    </row>
    <row r="447" spans="1:24" x14ac:dyDescent="0.25">
      <c r="A447" s="127" t="s">
        <v>9411</v>
      </c>
      <c r="B447" s="129">
        <v>4</v>
      </c>
      <c r="C447" s="127" t="s">
        <v>9429</v>
      </c>
      <c r="D447" s="21">
        <v>28965</v>
      </c>
      <c r="E447" s="127" t="s">
        <v>734</v>
      </c>
      <c r="F447" s="127"/>
      <c r="G447" s="106"/>
      <c r="H447" s="106">
        <v>90</v>
      </c>
      <c r="I447" s="106">
        <v>90</v>
      </c>
      <c r="J447" s="106"/>
      <c r="K447" s="106"/>
      <c r="L447" s="106"/>
      <c r="M447" s="106"/>
      <c r="N447" s="106"/>
      <c r="O447" s="106"/>
      <c r="P447" s="106"/>
      <c r="Q447" s="106"/>
      <c r="R447" s="106"/>
      <c r="S447" s="106"/>
      <c r="T447" s="106"/>
      <c r="U447" s="106"/>
      <c r="V447" s="127"/>
      <c r="W447" s="106"/>
      <c r="X447" s="106" t="s">
        <v>8683</v>
      </c>
    </row>
    <row r="448" spans="1:24" x14ac:dyDescent="0.25">
      <c r="A448" s="127" t="s">
        <v>9411</v>
      </c>
      <c r="B448" s="129">
        <v>4</v>
      </c>
      <c r="C448" s="127" t="s">
        <v>9429</v>
      </c>
      <c r="D448" s="21">
        <v>28965</v>
      </c>
      <c r="E448" s="127" t="s">
        <v>1192</v>
      </c>
      <c r="F448" s="127"/>
      <c r="G448" s="106"/>
      <c r="H448" s="106">
        <v>40</v>
      </c>
      <c r="I448" s="106">
        <v>40</v>
      </c>
      <c r="J448" s="106"/>
      <c r="K448" s="106"/>
      <c r="L448" s="106"/>
      <c r="M448" s="106"/>
      <c r="N448" s="106"/>
      <c r="O448" s="106"/>
      <c r="P448" s="106"/>
      <c r="Q448" s="106"/>
      <c r="R448" s="106"/>
      <c r="S448" s="106"/>
      <c r="T448" s="106"/>
      <c r="U448" s="106"/>
      <c r="V448" s="127"/>
      <c r="W448" s="106"/>
      <c r="X448" s="106" t="s">
        <v>8684</v>
      </c>
    </row>
    <row r="449" spans="1:24" x14ac:dyDescent="0.25">
      <c r="A449" s="127" t="s">
        <v>9412</v>
      </c>
      <c r="B449" s="129">
        <v>1</v>
      </c>
      <c r="C449" s="127" t="s">
        <v>9426</v>
      </c>
      <c r="D449" s="21">
        <v>29331</v>
      </c>
      <c r="E449" s="127"/>
      <c r="F449" s="127"/>
      <c r="G449" s="106"/>
      <c r="H449" s="106">
        <v>0</v>
      </c>
      <c r="I449" s="106"/>
      <c r="J449" s="106"/>
      <c r="K449" s="106"/>
      <c r="L449" s="106"/>
      <c r="M449" s="106"/>
      <c r="N449" s="106"/>
      <c r="O449" s="106"/>
      <c r="P449" s="106"/>
      <c r="Q449" s="106"/>
      <c r="R449" s="106"/>
      <c r="S449" s="106"/>
      <c r="T449" s="106"/>
      <c r="U449" s="106"/>
      <c r="V449" s="127"/>
      <c r="W449" s="106"/>
      <c r="X449" s="106" t="s">
        <v>8980</v>
      </c>
    </row>
    <row r="450" spans="1:24" x14ac:dyDescent="0.25">
      <c r="A450" s="127" t="s">
        <v>9412</v>
      </c>
      <c r="B450" s="129">
        <v>2</v>
      </c>
      <c r="C450" s="127" t="s">
        <v>9427</v>
      </c>
      <c r="D450" s="21">
        <v>29331</v>
      </c>
      <c r="E450" s="127" t="s">
        <v>734</v>
      </c>
      <c r="F450" s="127"/>
      <c r="G450" s="106"/>
      <c r="H450" s="106">
        <v>90</v>
      </c>
      <c r="I450" s="106">
        <v>90</v>
      </c>
      <c r="J450" s="106"/>
      <c r="K450" s="106"/>
      <c r="L450" s="106"/>
      <c r="M450" s="106"/>
      <c r="N450" s="106"/>
      <c r="O450" s="106"/>
      <c r="P450" s="106"/>
      <c r="Q450" s="106"/>
      <c r="R450" s="106"/>
      <c r="S450" s="106"/>
      <c r="T450" s="106"/>
      <c r="U450" s="106"/>
      <c r="V450" s="127"/>
      <c r="W450" s="106"/>
      <c r="X450" s="106" t="s">
        <v>8683</v>
      </c>
    </row>
    <row r="451" spans="1:24" x14ac:dyDescent="0.25">
      <c r="A451" s="127" t="s">
        <v>9412</v>
      </c>
      <c r="B451" s="129">
        <v>3</v>
      </c>
      <c r="C451" s="127" t="s">
        <v>9428</v>
      </c>
      <c r="D451" s="21">
        <v>29331</v>
      </c>
      <c r="E451" s="127" t="s">
        <v>734</v>
      </c>
      <c r="F451" s="127"/>
      <c r="G451" s="106"/>
      <c r="H451" s="106">
        <v>90</v>
      </c>
      <c r="I451" s="106">
        <v>90</v>
      </c>
      <c r="J451" s="106"/>
      <c r="K451" s="106"/>
      <c r="L451" s="106"/>
      <c r="M451" s="106"/>
      <c r="N451" s="106"/>
      <c r="O451" s="106"/>
      <c r="P451" s="106"/>
      <c r="Q451" s="106"/>
      <c r="R451" s="106"/>
      <c r="S451" s="106"/>
      <c r="T451" s="106"/>
      <c r="U451" s="106"/>
      <c r="V451" s="127"/>
      <c r="W451" s="106"/>
      <c r="X451" s="106" t="s">
        <v>8684</v>
      </c>
    </row>
    <row r="452" spans="1:24" x14ac:dyDescent="0.25">
      <c r="A452" s="127" t="s">
        <v>9412</v>
      </c>
      <c r="B452" s="129">
        <v>3</v>
      </c>
      <c r="C452" s="127" t="s">
        <v>9428</v>
      </c>
      <c r="D452" s="21">
        <v>29499</v>
      </c>
      <c r="E452" s="127"/>
      <c r="F452" s="127"/>
      <c r="G452" s="106"/>
      <c r="H452" s="106">
        <v>30</v>
      </c>
      <c r="I452" s="106">
        <v>30</v>
      </c>
      <c r="J452" s="106" cm="1">
        <f t="array" aca="1" ref="J452" ca="1">J452:N452</f>
        <v>0</v>
      </c>
      <c r="K452" s="106"/>
      <c r="L452" s="106"/>
      <c r="M452" s="106"/>
      <c r="N452" s="106"/>
      <c r="O452" s="106"/>
      <c r="P452" s="106"/>
      <c r="Q452" s="106"/>
      <c r="R452" s="106"/>
      <c r="S452" s="106"/>
      <c r="T452" s="106"/>
      <c r="U452" s="106"/>
      <c r="V452" s="127"/>
      <c r="W452" s="106"/>
      <c r="X452" s="127" t="s">
        <v>8747</v>
      </c>
    </row>
    <row r="453" spans="1:24" x14ac:dyDescent="0.25">
      <c r="A453" s="127" t="s">
        <v>9412</v>
      </c>
      <c r="B453" s="129">
        <v>4</v>
      </c>
      <c r="C453" s="127" t="s">
        <v>9429</v>
      </c>
      <c r="D453" s="21">
        <v>29331</v>
      </c>
      <c r="E453" s="127" t="s">
        <v>734</v>
      </c>
      <c r="F453" s="127"/>
      <c r="G453" s="106"/>
      <c r="H453" s="106">
        <v>90</v>
      </c>
      <c r="I453" s="106">
        <v>90</v>
      </c>
      <c r="J453" s="106"/>
      <c r="K453" s="106"/>
      <c r="L453" s="106"/>
      <c r="M453" s="106"/>
      <c r="N453" s="106"/>
      <c r="O453" s="106"/>
      <c r="P453" s="106"/>
      <c r="Q453" s="106"/>
      <c r="R453" s="106"/>
      <c r="S453" s="106"/>
      <c r="T453" s="106"/>
      <c r="U453" s="106"/>
      <c r="V453" s="127"/>
      <c r="W453" s="106"/>
      <c r="X453" s="127"/>
    </row>
    <row r="454" spans="1:24" x14ac:dyDescent="0.25">
      <c r="A454" s="127" t="s">
        <v>9412</v>
      </c>
      <c r="B454" s="129">
        <v>4</v>
      </c>
      <c r="C454" s="127" t="s">
        <v>9429</v>
      </c>
      <c r="D454" s="21">
        <v>29331</v>
      </c>
      <c r="E454" s="127" t="s">
        <v>1192</v>
      </c>
      <c r="F454" s="127"/>
      <c r="G454" s="106"/>
      <c r="H454" s="106">
        <v>40</v>
      </c>
      <c r="I454" s="106">
        <v>40</v>
      </c>
      <c r="J454" s="106"/>
      <c r="K454" s="106"/>
      <c r="L454" s="106"/>
      <c r="M454" s="106"/>
      <c r="N454" s="106"/>
      <c r="O454" s="106"/>
      <c r="P454" s="106"/>
      <c r="Q454" s="106"/>
      <c r="R454" s="106"/>
      <c r="S454" s="106"/>
      <c r="T454" s="106"/>
      <c r="U454" s="106"/>
      <c r="V454" s="127"/>
      <c r="W454" s="106"/>
      <c r="X454" s="127"/>
    </row>
    <row r="455" spans="1:24" x14ac:dyDescent="0.25">
      <c r="A455" s="127" t="s">
        <v>9413</v>
      </c>
      <c r="B455" s="129">
        <v>1</v>
      </c>
      <c r="C455" s="127" t="s">
        <v>9426</v>
      </c>
      <c r="D455" s="21">
        <v>29849</v>
      </c>
      <c r="E455" s="127"/>
      <c r="F455" s="127"/>
      <c r="G455" s="106"/>
      <c r="H455" s="106">
        <v>0</v>
      </c>
      <c r="I455" s="106"/>
      <c r="J455" s="106"/>
      <c r="K455" s="106"/>
      <c r="L455" s="106"/>
      <c r="M455" s="106"/>
      <c r="N455" s="106"/>
      <c r="O455" s="106"/>
      <c r="P455" s="106"/>
      <c r="Q455" s="106"/>
      <c r="R455" s="106"/>
      <c r="S455" s="106"/>
      <c r="T455" s="106"/>
      <c r="U455" s="106"/>
      <c r="V455" s="127"/>
      <c r="W455" s="106"/>
      <c r="X455" s="127"/>
    </row>
    <row r="456" spans="1:24" x14ac:dyDescent="0.25">
      <c r="A456" s="127" t="s">
        <v>9413</v>
      </c>
      <c r="B456" s="129">
        <v>2</v>
      </c>
      <c r="C456" s="127" t="s">
        <v>9427</v>
      </c>
      <c r="D456" s="21">
        <v>29849</v>
      </c>
      <c r="E456" s="127" t="s">
        <v>734</v>
      </c>
      <c r="F456" s="127"/>
      <c r="G456" s="106"/>
      <c r="H456" s="106">
        <v>90</v>
      </c>
      <c r="I456" s="106">
        <v>90</v>
      </c>
      <c r="J456" s="106"/>
      <c r="K456" s="106"/>
      <c r="L456" s="106"/>
      <c r="M456" s="106"/>
      <c r="N456" s="106"/>
      <c r="O456" s="106"/>
      <c r="P456" s="106"/>
      <c r="Q456" s="106"/>
      <c r="R456" s="106"/>
      <c r="S456" s="106"/>
      <c r="T456" s="106"/>
      <c r="U456" s="106"/>
      <c r="V456" s="127"/>
      <c r="W456" s="106"/>
      <c r="X456" s="127"/>
    </row>
    <row r="457" spans="1:24" x14ac:dyDescent="0.25">
      <c r="A457" s="127" t="s">
        <v>9413</v>
      </c>
      <c r="B457" s="129">
        <v>3</v>
      </c>
      <c r="C457" s="127" t="s">
        <v>9428</v>
      </c>
      <c r="D457" s="21">
        <v>29849</v>
      </c>
      <c r="E457" s="127" t="s">
        <v>734</v>
      </c>
      <c r="F457" s="127"/>
      <c r="G457" s="106"/>
      <c r="H457" s="106">
        <v>90</v>
      </c>
      <c r="I457" s="106">
        <v>90</v>
      </c>
      <c r="J457" s="106"/>
      <c r="K457" s="106"/>
      <c r="L457" s="106"/>
      <c r="M457" s="106"/>
      <c r="N457" s="106"/>
      <c r="O457" s="106"/>
      <c r="P457" s="106"/>
      <c r="Q457" s="106"/>
      <c r="R457" s="106"/>
      <c r="S457" s="106"/>
      <c r="T457" s="106"/>
      <c r="U457" s="106"/>
      <c r="V457" s="127"/>
      <c r="W457" s="106"/>
      <c r="X457" s="127"/>
    </row>
    <row r="458" spans="1:24" x14ac:dyDescent="0.25">
      <c r="A458" s="127" t="s">
        <v>9413</v>
      </c>
      <c r="B458" s="129">
        <v>3</v>
      </c>
      <c r="C458" s="127" t="s">
        <v>9428</v>
      </c>
      <c r="D458" s="21">
        <v>29769</v>
      </c>
      <c r="E458" s="127"/>
      <c r="F458" s="127"/>
      <c r="G458" s="106"/>
      <c r="H458" s="106">
        <v>30</v>
      </c>
      <c r="I458" s="106">
        <v>30</v>
      </c>
      <c r="J458" s="106" cm="1">
        <f t="array" aca="1" ref="J458" ca="1">J458:N458</f>
        <v>0</v>
      </c>
      <c r="K458" s="106"/>
      <c r="L458" s="106"/>
      <c r="M458" s="106"/>
      <c r="N458" s="106"/>
      <c r="O458" s="106"/>
      <c r="P458" s="106"/>
      <c r="Q458" s="106"/>
      <c r="R458" s="106"/>
      <c r="S458" s="106"/>
      <c r="T458" s="106"/>
      <c r="U458" s="106"/>
      <c r="V458" s="127"/>
      <c r="W458" s="106"/>
      <c r="X458" s="127" t="s">
        <v>8747</v>
      </c>
    </row>
    <row r="459" spans="1:24" x14ac:dyDescent="0.25">
      <c r="A459" s="127" t="s">
        <v>9413</v>
      </c>
      <c r="B459" s="129">
        <v>4</v>
      </c>
      <c r="C459" s="127" t="s">
        <v>9429</v>
      </c>
      <c r="D459" s="21">
        <v>29849</v>
      </c>
      <c r="E459" s="127" t="s">
        <v>734</v>
      </c>
      <c r="F459" s="127"/>
      <c r="G459" s="106"/>
      <c r="H459" s="106">
        <v>90</v>
      </c>
      <c r="I459" s="106">
        <v>90</v>
      </c>
      <c r="J459" s="106"/>
      <c r="K459" s="106"/>
      <c r="L459" s="106"/>
      <c r="M459" s="106"/>
      <c r="N459" s="106"/>
      <c r="O459" s="106"/>
      <c r="P459" s="106"/>
      <c r="Q459" s="106"/>
      <c r="R459" s="106"/>
      <c r="S459" s="106"/>
      <c r="T459" s="106"/>
      <c r="U459" s="106"/>
      <c r="V459" s="127"/>
      <c r="W459" s="106"/>
      <c r="X459" s="127"/>
    </row>
    <row r="460" spans="1:24" x14ac:dyDescent="0.25">
      <c r="A460" s="127" t="s">
        <v>9413</v>
      </c>
      <c r="B460" s="129">
        <v>4</v>
      </c>
      <c r="C460" s="127" t="s">
        <v>9429</v>
      </c>
      <c r="D460" s="21">
        <v>29849</v>
      </c>
      <c r="E460" s="127" t="s">
        <v>1192</v>
      </c>
      <c r="F460" s="127"/>
      <c r="G460" s="106"/>
      <c r="H460" s="106">
        <v>40</v>
      </c>
      <c r="I460" s="106">
        <v>40</v>
      </c>
      <c r="J460" s="106"/>
      <c r="K460" s="106"/>
      <c r="L460" s="106"/>
      <c r="M460" s="106"/>
      <c r="N460" s="106"/>
      <c r="O460" s="106"/>
      <c r="P460" s="106"/>
      <c r="Q460" s="106"/>
      <c r="R460" s="106"/>
      <c r="S460" s="106"/>
      <c r="T460" s="106"/>
      <c r="U460" s="106"/>
      <c r="V460" s="127"/>
      <c r="W460" s="106"/>
      <c r="X460" s="127"/>
    </row>
    <row r="461" spans="1:24" x14ac:dyDescent="0.25">
      <c r="A461" s="127" t="s">
        <v>9414</v>
      </c>
      <c r="B461" s="129">
        <v>1</v>
      </c>
      <c r="C461" s="127" t="s">
        <v>9426</v>
      </c>
      <c r="D461" s="21">
        <v>30214</v>
      </c>
      <c r="E461" s="127"/>
      <c r="F461" s="127"/>
      <c r="G461" s="106"/>
      <c r="H461" s="106">
        <v>0</v>
      </c>
      <c r="I461" s="106"/>
      <c r="J461" s="106"/>
      <c r="K461" s="106"/>
      <c r="L461" s="106"/>
      <c r="M461" s="106"/>
      <c r="N461" s="106"/>
      <c r="O461" s="106"/>
      <c r="P461" s="106"/>
      <c r="Q461" s="106"/>
      <c r="R461" s="106"/>
      <c r="S461" s="106"/>
      <c r="T461" s="106"/>
      <c r="U461" s="106"/>
      <c r="V461" s="127"/>
      <c r="W461" s="106"/>
      <c r="X461" s="127"/>
    </row>
    <row r="462" spans="1:24" x14ac:dyDescent="0.25">
      <c r="A462" s="127" t="s">
        <v>9414</v>
      </c>
      <c r="B462" s="129">
        <v>2</v>
      </c>
      <c r="C462" s="127" t="s">
        <v>9427</v>
      </c>
      <c r="D462" s="21">
        <v>30214</v>
      </c>
      <c r="E462" s="127" t="s">
        <v>734</v>
      </c>
      <c r="F462" s="127"/>
      <c r="G462" s="106"/>
      <c r="H462" s="106">
        <v>90</v>
      </c>
      <c r="I462" s="106">
        <v>90</v>
      </c>
      <c r="J462" s="106"/>
      <c r="K462" s="106"/>
      <c r="L462" s="106"/>
      <c r="M462" s="106"/>
      <c r="N462" s="106"/>
      <c r="O462" s="106"/>
      <c r="P462" s="106"/>
      <c r="Q462" s="106"/>
      <c r="R462" s="106"/>
      <c r="S462" s="106"/>
      <c r="T462" s="106"/>
      <c r="U462" s="106"/>
      <c r="V462" s="127"/>
      <c r="W462" s="106"/>
      <c r="X462" s="127"/>
    </row>
    <row r="463" spans="1:24" x14ac:dyDescent="0.25">
      <c r="A463" s="127" t="s">
        <v>9414</v>
      </c>
      <c r="B463" s="129">
        <v>3</v>
      </c>
      <c r="C463" s="127" t="s">
        <v>9428</v>
      </c>
      <c r="D463" s="21">
        <v>30214</v>
      </c>
      <c r="E463" s="127" t="s">
        <v>734</v>
      </c>
      <c r="F463" s="127"/>
      <c r="G463" s="106"/>
      <c r="H463" s="106">
        <v>90</v>
      </c>
      <c r="I463" s="106">
        <v>90</v>
      </c>
      <c r="J463" s="106"/>
      <c r="K463" s="106"/>
      <c r="L463" s="106"/>
      <c r="M463" s="106"/>
      <c r="N463" s="106"/>
      <c r="O463" s="106"/>
      <c r="P463" s="106"/>
      <c r="Q463" s="106"/>
      <c r="R463" s="106"/>
      <c r="S463" s="106"/>
      <c r="T463" s="106"/>
      <c r="U463" s="106"/>
      <c r="V463" s="127"/>
      <c r="W463" s="106"/>
      <c r="X463" s="127"/>
    </row>
    <row r="464" spans="1:24" x14ac:dyDescent="0.25">
      <c r="A464" s="127" t="s">
        <v>9414</v>
      </c>
      <c r="B464" s="129">
        <v>3</v>
      </c>
      <c r="C464" s="127" t="s">
        <v>9428</v>
      </c>
      <c r="D464" s="21">
        <v>30137</v>
      </c>
      <c r="E464" s="127"/>
      <c r="F464" s="127"/>
      <c r="G464" s="106"/>
      <c r="H464" s="106">
        <v>30</v>
      </c>
      <c r="I464" s="106">
        <v>30</v>
      </c>
      <c r="J464" s="106" cm="1">
        <f t="array" aca="1" ref="J464" ca="1">J464:N464</f>
        <v>0</v>
      </c>
      <c r="K464" s="106"/>
      <c r="L464" s="106"/>
      <c r="M464" s="106"/>
      <c r="N464" s="106"/>
      <c r="O464" s="106"/>
      <c r="P464" s="106"/>
      <c r="Q464" s="106"/>
      <c r="R464" s="106"/>
      <c r="S464" s="106"/>
      <c r="T464" s="106"/>
      <c r="U464" s="106"/>
      <c r="V464" s="127"/>
      <c r="W464" s="106"/>
      <c r="X464" s="127" t="s">
        <v>8747</v>
      </c>
    </row>
    <row r="465" spans="1:24" x14ac:dyDescent="0.25">
      <c r="A465" s="127" t="s">
        <v>9414</v>
      </c>
      <c r="B465" s="129">
        <v>4</v>
      </c>
      <c r="C465" s="127" t="s">
        <v>9429</v>
      </c>
      <c r="D465" s="21">
        <v>30214</v>
      </c>
      <c r="E465" s="127" t="s">
        <v>734</v>
      </c>
      <c r="F465" s="127"/>
      <c r="G465" s="106"/>
      <c r="H465" s="106">
        <v>90</v>
      </c>
      <c r="I465" s="106">
        <v>90</v>
      </c>
      <c r="J465" s="106"/>
      <c r="K465" s="106"/>
      <c r="L465" s="106"/>
      <c r="M465" s="106"/>
      <c r="N465" s="106"/>
      <c r="O465" s="106"/>
      <c r="P465" s="106"/>
      <c r="Q465" s="106"/>
      <c r="R465" s="106"/>
      <c r="S465" s="106"/>
      <c r="T465" s="106"/>
      <c r="U465" s="106"/>
      <c r="V465" s="127"/>
      <c r="W465" s="106"/>
      <c r="X465" s="127"/>
    </row>
    <row r="466" spans="1:24" x14ac:dyDescent="0.25">
      <c r="A466" s="127" t="s">
        <v>9414</v>
      </c>
      <c r="B466" s="129">
        <v>4</v>
      </c>
      <c r="C466" s="127" t="s">
        <v>9429</v>
      </c>
      <c r="D466" s="21">
        <v>30214</v>
      </c>
      <c r="E466" s="127" t="s">
        <v>1192</v>
      </c>
      <c r="F466" s="127"/>
      <c r="G466" s="106"/>
      <c r="H466" s="106">
        <v>40</v>
      </c>
      <c r="I466" s="106">
        <v>40</v>
      </c>
      <c r="J466" s="106"/>
      <c r="K466" s="106"/>
      <c r="L466" s="106"/>
      <c r="M466" s="106"/>
      <c r="N466" s="106"/>
      <c r="O466" s="106"/>
      <c r="P466" s="106"/>
      <c r="Q466" s="106"/>
      <c r="R466" s="106"/>
      <c r="S466" s="106"/>
      <c r="T466" s="106"/>
      <c r="U466" s="106"/>
      <c r="V466" s="127"/>
      <c r="W466" s="106"/>
      <c r="X466" s="127"/>
    </row>
    <row r="467" spans="1:24" x14ac:dyDescent="0.25">
      <c r="A467" s="127" t="s">
        <v>9415</v>
      </c>
      <c r="B467" s="129">
        <v>1</v>
      </c>
      <c r="C467" s="127" t="s">
        <v>9426</v>
      </c>
      <c r="D467" s="21">
        <v>30579</v>
      </c>
      <c r="E467" s="127"/>
      <c r="F467" s="127"/>
      <c r="G467" s="106"/>
      <c r="H467" s="106">
        <v>0</v>
      </c>
      <c r="I467" s="106"/>
      <c r="J467" s="106"/>
      <c r="K467" s="106"/>
      <c r="L467" s="106"/>
      <c r="M467" s="106"/>
      <c r="N467" s="106"/>
      <c r="O467" s="106"/>
      <c r="P467" s="106"/>
      <c r="Q467" s="106"/>
      <c r="R467" s="106"/>
      <c r="S467" s="106"/>
      <c r="T467" s="106"/>
      <c r="U467" s="106"/>
      <c r="V467" s="127"/>
      <c r="W467" s="106"/>
      <c r="X467" s="127"/>
    </row>
    <row r="468" spans="1:24" x14ac:dyDescent="0.25">
      <c r="A468" s="127" t="s">
        <v>9415</v>
      </c>
      <c r="B468" s="129">
        <v>2</v>
      </c>
      <c r="C468" s="127" t="s">
        <v>9427</v>
      </c>
      <c r="D468" s="21">
        <v>30579</v>
      </c>
      <c r="E468" s="127" t="s">
        <v>734</v>
      </c>
      <c r="F468" s="127"/>
      <c r="G468" s="106"/>
      <c r="H468" s="106">
        <v>90</v>
      </c>
      <c r="I468" s="106">
        <v>90</v>
      </c>
      <c r="J468" s="106"/>
      <c r="K468" s="106"/>
      <c r="L468" s="106"/>
      <c r="M468" s="106"/>
      <c r="N468" s="106"/>
      <c r="O468" s="106"/>
      <c r="P468" s="106"/>
      <c r="Q468" s="106"/>
      <c r="R468" s="106"/>
      <c r="S468" s="106"/>
      <c r="T468" s="106"/>
      <c r="U468" s="106"/>
      <c r="V468" s="127"/>
      <c r="W468" s="106"/>
      <c r="X468" s="127"/>
    </row>
    <row r="469" spans="1:24" x14ac:dyDescent="0.25">
      <c r="A469" s="127" t="s">
        <v>9415</v>
      </c>
      <c r="B469" s="129">
        <v>3</v>
      </c>
      <c r="C469" s="127" t="s">
        <v>9428</v>
      </c>
      <c r="D469" s="21">
        <v>30579</v>
      </c>
      <c r="E469" s="127" t="s">
        <v>734</v>
      </c>
      <c r="F469" s="127"/>
      <c r="G469" s="106"/>
      <c r="H469" s="106">
        <v>90</v>
      </c>
      <c r="I469" s="106">
        <v>90</v>
      </c>
      <c r="J469" s="106"/>
      <c r="K469" s="106"/>
      <c r="L469" s="106"/>
      <c r="M469" s="106"/>
      <c r="N469" s="106"/>
      <c r="O469" s="106"/>
      <c r="P469" s="106"/>
      <c r="Q469" s="106"/>
      <c r="R469" s="106"/>
      <c r="S469" s="106"/>
      <c r="T469" s="106"/>
      <c r="U469" s="106"/>
      <c r="V469" s="127"/>
      <c r="W469" s="106"/>
      <c r="X469" s="127"/>
    </row>
    <row r="470" spans="1:24" x14ac:dyDescent="0.25">
      <c r="A470" s="127" t="s">
        <v>9415</v>
      </c>
      <c r="B470" s="129">
        <v>3</v>
      </c>
      <c r="C470" s="127" t="s">
        <v>9428</v>
      </c>
      <c r="D470" s="21">
        <v>30507</v>
      </c>
      <c r="E470" s="127"/>
      <c r="F470" s="127"/>
      <c r="G470" s="106"/>
      <c r="H470" s="106">
        <v>30</v>
      </c>
      <c r="I470" s="106">
        <v>30</v>
      </c>
      <c r="J470" s="106" cm="1">
        <f t="array" aca="1" ref="J470" ca="1">J470:N470</f>
        <v>0</v>
      </c>
      <c r="K470" s="106"/>
      <c r="L470" s="106"/>
      <c r="M470" s="106"/>
      <c r="N470" s="106"/>
      <c r="O470" s="106"/>
      <c r="P470" s="106"/>
      <c r="Q470" s="106"/>
      <c r="R470" s="106"/>
      <c r="S470" s="106"/>
      <c r="T470" s="106"/>
      <c r="U470" s="106"/>
      <c r="V470" s="127"/>
      <c r="W470" s="106"/>
      <c r="X470" s="127" t="s">
        <v>8747</v>
      </c>
    </row>
    <row r="471" spans="1:24" x14ac:dyDescent="0.25">
      <c r="A471" s="127" t="s">
        <v>9415</v>
      </c>
      <c r="B471" s="129">
        <v>4</v>
      </c>
      <c r="C471" s="127" t="s">
        <v>9429</v>
      </c>
      <c r="D471" s="21">
        <v>30579</v>
      </c>
      <c r="E471" s="127" t="s">
        <v>734</v>
      </c>
      <c r="F471" s="127"/>
      <c r="G471" s="106"/>
      <c r="H471" s="106">
        <v>90</v>
      </c>
      <c r="I471" s="106">
        <v>90</v>
      </c>
      <c r="J471" s="106"/>
      <c r="K471" s="106"/>
      <c r="L471" s="106"/>
      <c r="M471" s="106"/>
      <c r="N471" s="106"/>
      <c r="O471" s="106"/>
      <c r="P471" s="106"/>
      <c r="Q471" s="106"/>
      <c r="R471" s="106"/>
      <c r="S471" s="106"/>
      <c r="T471" s="106"/>
      <c r="U471" s="106"/>
      <c r="V471" s="127"/>
      <c r="W471" s="106"/>
      <c r="X471" s="127"/>
    </row>
    <row r="472" spans="1:24" x14ac:dyDescent="0.25">
      <c r="A472" s="127" t="s">
        <v>9415</v>
      </c>
      <c r="B472" s="129">
        <v>4</v>
      </c>
      <c r="C472" s="127" t="s">
        <v>9429</v>
      </c>
      <c r="D472" s="21">
        <v>30579</v>
      </c>
      <c r="E472" s="127" t="s">
        <v>1192</v>
      </c>
      <c r="F472" s="127"/>
      <c r="G472" s="106"/>
      <c r="H472" s="106">
        <v>40</v>
      </c>
      <c r="I472" s="106">
        <v>40</v>
      </c>
      <c r="J472" s="106"/>
      <c r="K472" s="106"/>
      <c r="L472" s="106"/>
      <c r="M472" s="106"/>
      <c r="N472" s="106"/>
      <c r="O472" s="106"/>
      <c r="P472" s="106"/>
      <c r="Q472" s="106"/>
      <c r="R472" s="106"/>
      <c r="S472" s="106"/>
      <c r="T472" s="106"/>
      <c r="U472" s="106"/>
      <c r="V472" s="127"/>
      <c r="W472" s="106"/>
      <c r="X472" s="127"/>
    </row>
    <row r="473" spans="1:24" x14ac:dyDescent="0.25">
      <c r="A473" s="127" t="s">
        <v>9416</v>
      </c>
      <c r="B473" s="129">
        <v>1</v>
      </c>
      <c r="C473" s="127" t="s">
        <v>9426</v>
      </c>
      <c r="D473" s="21">
        <v>30945</v>
      </c>
      <c r="E473" s="127"/>
      <c r="F473" s="127"/>
      <c r="G473" s="106"/>
      <c r="H473" s="106">
        <v>0</v>
      </c>
      <c r="I473" s="106"/>
      <c r="J473" s="106"/>
      <c r="K473" s="106"/>
      <c r="L473" s="106"/>
      <c r="M473" s="106"/>
      <c r="N473" s="106"/>
      <c r="O473" s="106"/>
      <c r="P473" s="106"/>
      <c r="Q473" s="106"/>
      <c r="R473" s="106"/>
      <c r="S473" s="106"/>
      <c r="T473" s="106"/>
      <c r="U473" s="106"/>
      <c r="V473" s="127"/>
      <c r="W473" s="106"/>
      <c r="X473" s="127"/>
    </row>
    <row r="474" spans="1:24" x14ac:dyDescent="0.25">
      <c r="A474" s="127" t="s">
        <v>9416</v>
      </c>
      <c r="B474" s="129">
        <v>2</v>
      </c>
      <c r="C474" s="127" t="s">
        <v>9427</v>
      </c>
      <c r="D474" s="21">
        <v>30945</v>
      </c>
      <c r="E474" s="127" t="s">
        <v>734</v>
      </c>
      <c r="F474" s="127"/>
      <c r="G474" s="106"/>
      <c r="H474" s="106">
        <v>90</v>
      </c>
      <c r="I474" s="106">
        <v>90</v>
      </c>
      <c r="J474" s="106"/>
      <c r="K474" s="106"/>
      <c r="L474" s="106"/>
      <c r="M474" s="106"/>
      <c r="N474" s="106"/>
      <c r="O474" s="106"/>
      <c r="P474" s="106"/>
      <c r="Q474" s="106"/>
      <c r="R474" s="106"/>
      <c r="S474" s="106"/>
      <c r="T474" s="106"/>
      <c r="U474" s="106"/>
      <c r="V474" s="127"/>
      <c r="W474" s="106"/>
      <c r="X474" s="127"/>
    </row>
    <row r="475" spans="1:24" x14ac:dyDescent="0.25">
      <c r="A475" s="127" t="s">
        <v>9416</v>
      </c>
      <c r="B475" s="129">
        <v>3</v>
      </c>
      <c r="C475" s="127" t="s">
        <v>9428</v>
      </c>
      <c r="D475" s="21">
        <v>30945</v>
      </c>
      <c r="E475" s="127" t="s">
        <v>734</v>
      </c>
      <c r="F475" s="127"/>
      <c r="G475" s="106"/>
      <c r="H475" s="106">
        <v>90</v>
      </c>
      <c r="I475" s="106">
        <v>90</v>
      </c>
      <c r="J475" s="106"/>
      <c r="K475" s="106"/>
      <c r="L475" s="106"/>
      <c r="M475" s="106"/>
      <c r="N475" s="106"/>
      <c r="O475" s="106"/>
      <c r="P475" s="106"/>
      <c r="Q475" s="106"/>
      <c r="R475" s="106"/>
      <c r="S475" s="106"/>
      <c r="T475" s="106"/>
      <c r="U475" s="106"/>
      <c r="V475" s="127"/>
      <c r="W475" s="106"/>
      <c r="X475" s="127"/>
    </row>
    <row r="476" spans="1:24" x14ac:dyDescent="0.25">
      <c r="A476" s="127" t="s">
        <v>9416</v>
      </c>
      <c r="B476" s="129">
        <v>3</v>
      </c>
      <c r="C476" s="127" t="s">
        <v>9428</v>
      </c>
      <c r="D476" s="21">
        <v>30873</v>
      </c>
      <c r="E476" s="127"/>
      <c r="F476" s="127"/>
      <c r="G476" s="106"/>
      <c r="H476" s="106">
        <v>30</v>
      </c>
      <c r="I476" s="106">
        <v>30</v>
      </c>
      <c r="J476" s="106" cm="1">
        <f t="array" aca="1" ref="J476" ca="1">J476:N476</f>
        <v>0</v>
      </c>
      <c r="K476" s="106"/>
      <c r="L476" s="106"/>
      <c r="M476" s="106"/>
      <c r="N476" s="106"/>
      <c r="O476" s="106"/>
      <c r="P476" s="106"/>
      <c r="Q476" s="106"/>
      <c r="R476" s="106"/>
      <c r="S476" s="106"/>
      <c r="T476" s="106"/>
      <c r="U476" s="106"/>
      <c r="V476" s="127"/>
      <c r="W476" s="106"/>
      <c r="X476" s="127" t="s">
        <v>8747</v>
      </c>
    </row>
    <row r="477" spans="1:24" x14ac:dyDescent="0.25">
      <c r="A477" s="127" t="s">
        <v>9416</v>
      </c>
      <c r="B477" s="129">
        <v>4</v>
      </c>
      <c r="C477" s="127" t="s">
        <v>9429</v>
      </c>
      <c r="D477" s="21">
        <v>30945</v>
      </c>
      <c r="E477" s="127" t="s">
        <v>734</v>
      </c>
      <c r="F477" s="127"/>
      <c r="G477" s="106"/>
      <c r="H477" s="106">
        <v>90</v>
      </c>
      <c r="I477" s="106">
        <v>90</v>
      </c>
      <c r="J477" s="106"/>
      <c r="K477" s="106"/>
      <c r="L477" s="106"/>
      <c r="M477" s="106"/>
      <c r="N477" s="106"/>
      <c r="O477" s="106"/>
      <c r="P477" s="106"/>
      <c r="Q477" s="106"/>
      <c r="R477" s="106"/>
      <c r="S477" s="106"/>
      <c r="T477" s="106"/>
      <c r="U477" s="106"/>
      <c r="V477" s="127"/>
      <c r="W477" s="106"/>
      <c r="X477" s="127"/>
    </row>
    <row r="478" spans="1:24" x14ac:dyDescent="0.25">
      <c r="A478" s="127" t="s">
        <v>9416</v>
      </c>
      <c r="B478" s="129">
        <v>4</v>
      </c>
      <c r="C478" s="127" t="s">
        <v>9429</v>
      </c>
      <c r="D478" s="21">
        <v>30945</v>
      </c>
      <c r="E478" s="127" t="s">
        <v>1192</v>
      </c>
      <c r="F478" s="127"/>
      <c r="G478" s="106"/>
      <c r="H478" s="106">
        <v>40</v>
      </c>
      <c r="I478" s="106">
        <v>40</v>
      </c>
      <c r="J478" s="106"/>
      <c r="K478" s="106"/>
      <c r="L478" s="106"/>
      <c r="M478" s="106"/>
      <c r="N478" s="106"/>
      <c r="O478" s="106"/>
      <c r="P478" s="106"/>
      <c r="Q478" s="106"/>
      <c r="R478" s="106"/>
      <c r="S478" s="106"/>
      <c r="T478" s="106"/>
      <c r="U478" s="106"/>
      <c r="V478" s="127"/>
      <c r="W478" s="106"/>
      <c r="X478" s="127"/>
    </row>
    <row r="479" spans="1:24" x14ac:dyDescent="0.25">
      <c r="A479" s="127" t="s">
        <v>9417</v>
      </c>
      <c r="B479" s="129">
        <v>1</v>
      </c>
      <c r="C479" s="127" t="s">
        <v>9426</v>
      </c>
      <c r="D479" s="21">
        <v>31157</v>
      </c>
      <c r="E479" s="127"/>
      <c r="F479" s="127"/>
      <c r="G479" s="106"/>
      <c r="H479" s="106">
        <v>0</v>
      </c>
      <c r="I479" s="106"/>
      <c r="J479" s="106"/>
      <c r="K479" s="106"/>
      <c r="L479" s="106"/>
      <c r="M479" s="106"/>
      <c r="N479" s="106"/>
      <c r="O479" s="106"/>
      <c r="P479" s="106"/>
      <c r="Q479" s="106"/>
      <c r="R479" s="106"/>
      <c r="S479" s="106"/>
      <c r="T479" s="106"/>
      <c r="U479" s="106"/>
      <c r="V479" s="127"/>
      <c r="W479" s="106"/>
      <c r="X479" s="127"/>
    </row>
    <row r="480" spans="1:24" x14ac:dyDescent="0.25">
      <c r="A480" s="127" t="s">
        <v>9417</v>
      </c>
      <c r="B480" s="129">
        <v>2</v>
      </c>
      <c r="C480" s="127" t="s">
        <v>9427</v>
      </c>
      <c r="D480" s="21">
        <v>31157</v>
      </c>
      <c r="E480" s="127" t="s">
        <v>734</v>
      </c>
      <c r="F480" s="127"/>
      <c r="G480" s="106"/>
      <c r="H480" s="106">
        <v>90</v>
      </c>
      <c r="I480" s="106">
        <v>90</v>
      </c>
      <c r="J480" s="106"/>
      <c r="K480" s="106"/>
      <c r="L480" s="106"/>
      <c r="M480" s="106"/>
      <c r="N480" s="106"/>
      <c r="O480" s="106"/>
      <c r="P480" s="106"/>
      <c r="Q480" s="106"/>
      <c r="R480" s="106"/>
      <c r="S480" s="106"/>
      <c r="T480" s="106"/>
      <c r="U480" s="106"/>
      <c r="V480" s="127"/>
      <c r="W480" s="106"/>
      <c r="X480" s="127"/>
    </row>
    <row r="481" spans="1:24" x14ac:dyDescent="0.25">
      <c r="A481" s="127" t="s">
        <v>9417</v>
      </c>
      <c r="B481" s="129">
        <v>3</v>
      </c>
      <c r="C481" s="127" t="s">
        <v>9428</v>
      </c>
      <c r="D481" s="21">
        <v>31157</v>
      </c>
      <c r="E481" s="127" t="s">
        <v>734</v>
      </c>
      <c r="F481" s="127"/>
      <c r="G481" s="106"/>
      <c r="H481" s="106">
        <v>90</v>
      </c>
      <c r="I481" s="106">
        <v>90</v>
      </c>
      <c r="J481" s="106"/>
      <c r="K481" s="106"/>
      <c r="L481" s="106"/>
      <c r="M481" s="106"/>
      <c r="N481" s="106"/>
      <c r="O481" s="106"/>
      <c r="P481" s="106"/>
      <c r="Q481" s="106"/>
      <c r="R481" s="106"/>
      <c r="S481" s="106"/>
      <c r="T481" s="106"/>
      <c r="U481" s="106"/>
      <c r="V481" s="127"/>
      <c r="W481" s="106"/>
      <c r="X481" s="127"/>
    </row>
    <row r="482" spans="1:24" x14ac:dyDescent="0.25">
      <c r="A482" s="127" t="s">
        <v>9417</v>
      </c>
      <c r="B482" s="129">
        <v>3</v>
      </c>
      <c r="C482" s="127" t="s">
        <v>9428</v>
      </c>
      <c r="D482" s="21">
        <v>31321</v>
      </c>
      <c r="E482" s="127"/>
      <c r="F482" s="127"/>
      <c r="G482" s="106"/>
      <c r="H482" s="106">
        <v>30</v>
      </c>
      <c r="I482" s="106">
        <v>30</v>
      </c>
      <c r="J482" s="106" cm="1">
        <f t="array" aca="1" ref="J482" ca="1">J482:N482</f>
        <v>0</v>
      </c>
      <c r="K482" s="106"/>
      <c r="L482" s="106"/>
      <c r="M482" s="106"/>
      <c r="N482" s="106"/>
      <c r="O482" s="106"/>
      <c r="P482" s="106"/>
      <c r="Q482" s="106"/>
      <c r="R482" s="106"/>
      <c r="S482" s="106"/>
      <c r="T482" s="106"/>
      <c r="U482" s="106"/>
      <c r="V482" s="127"/>
      <c r="W482" s="106"/>
      <c r="X482" s="127" t="s">
        <v>8747</v>
      </c>
    </row>
    <row r="483" spans="1:24" x14ac:dyDescent="0.25">
      <c r="A483" s="127" t="s">
        <v>9417</v>
      </c>
      <c r="B483" s="129">
        <v>4</v>
      </c>
      <c r="C483" s="127" t="s">
        <v>9429</v>
      </c>
      <c r="D483" s="21">
        <v>31157</v>
      </c>
      <c r="E483" s="127" t="s">
        <v>734</v>
      </c>
      <c r="F483" s="127"/>
      <c r="G483" s="106"/>
      <c r="H483" s="106">
        <v>90</v>
      </c>
      <c r="I483" s="106">
        <v>90</v>
      </c>
      <c r="J483" s="106"/>
      <c r="K483" s="106"/>
      <c r="L483" s="106"/>
      <c r="M483" s="106"/>
      <c r="N483" s="106"/>
      <c r="O483" s="106"/>
      <c r="P483" s="106"/>
      <c r="Q483" s="106"/>
      <c r="R483" s="106"/>
      <c r="S483" s="106"/>
      <c r="T483" s="106"/>
      <c r="U483" s="106"/>
      <c r="V483" s="127"/>
      <c r="W483" s="106"/>
      <c r="X483" s="127"/>
    </row>
    <row r="484" spans="1:24" x14ac:dyDescent="0.25">
      <c r="A484" s="127" t="s">
        <v>9417</v>
      </c>
      <c r="B484" s="129">
        <v>4</v>
      </c>
      <c r="C484" s="127" t="s">
        <v>9429</v>
      </c>
      <c r="D484" s="21">
        <v>31157</v>
      </c>
      <c r="E484" s="127" t="s">
        <v>1192</v>
      </c>
      <c r="F484" s="127"/>
      <c r="G484" s="106"/>
      <c r="H484" s="106">
        <v>40</v>
      </c>
      <c r="I484" s="106">
        <v>40</v>
      </c>
      <c r="J484" s="106"/>
      <c r="K484" s="106"/>
      <c r="L484" s="106"/>
      <c r="M484" s="106"/>
      <c r="N484" s="106"/>
      <c r="O484" s="106"/>
      <c r="P484" s="106"/>
      <c r="Q484" s="106"/>
      <c r="R484" s="106"/>
      <c r="S484" s="106"/>
      <c r="T484" s="106"/>
      <c r="U484" s="106"/>
      <c r="V484" s="127"/>
      <c r="W484" s="106"/>
      <c r="X484" s="127"/>
    </row>
    <row r="485" spans="1:24" x14ac:dyDescent="0.25">
      <c r="A485" s="127" t="s">
        <v>9418</v>
      </c>
      <c r="B485" s="129">
        <v>1</v>
      </c>
      <c r="C485" s="127" t="s">
        <v>9426</v>
      </c>
      <c r="D485" s="21">
        <v>31522</v>
      </c>
      <c r="E485" s="127"/>
      <c r="F485" s="127"/>
      <c r="G485" s="106"/>
      <c r="H485" s="106">
        <v>0</v>
      </c>
      <c r="I485" s="106"/>
      <c r="J485" s="106"/>
      <c r="K485" s="106"/>
      <c r="L485" s="106"/>
      <c r="M485" s="106"/>
      <c r="N485" s="106"/>
      <c r="O485" s="106"/>
      <c r="P485" s="106"/>
      <c r="Q485" s="106"/>
      <c r="R485" s="106"/>
      <c r="S485" s="106"/>
      <c r="T485" s="106"/>
      <c r="U485" s="106"/>
      <c r="V485" s="127"/>
      <c r="W485" s="106"/>
      <c r="X485" s="127"/>
    </row>
    <row r="486" spans="1:24" x14ac:dyDescent="0.25">
      <c r="A486" s="127" t="s">
        <v>9418</v>
      </c>
      <c r="B486" s="129">
        <v>2</v>
      </c>
      <c r="C486" s="127" t="s">
        <v>9427</v>
      </c>
      <c r="D486" s="21">
        <v>31522</v>
      </c>
      <c r="E486" s="127" t="s">
        <v>734</v>
      </c>
      <c r="F486" s="127"/>
      <c r="G486" s="106"/>
      <c r="H486" s="106">
        <v>90</v>
      </c>
      <c r="I486" s="106">
        <v>90</v>
      </c>
      <c r="J486" s="106"/>
      <c r="K486" s="106"/>
      <c r="L486" s="106"/>
      <c r="M486" s="106"/>
      <c r="N486" s="106"/>
      <c r="O486" s="106"/>
      <c r="P486" s="106"/>
      <c r="Q486" s="106"/>
      <c r="R486" s="106"/>
      <c r="S486" s="106"/>
      <c r="T486" s="106"/>
      <c r="U486" s="106"/>
      <c r="V486" s="127"/>
      <c r="W486" s="106"/>
      <c r="X486" s="127"/>
    </row>
    <row r="487" spans="1:24" x14ac:dyDescent="0.25">
      <c r="A487" s="127" t="s">
        <v>9418</v>
      </c>
      <c r="B487" s="129">
        <v>3</v>
      </c>
      <c r="C487" s="127" t="s">
        <v>9428</v>
      </c>
      <c r="D487" s="21">
        <v>31522</v>
      </c>
      <c r="E487" s="127" t="s">
        <v>734</v>
      </c>
      <c r="F487" s="127"/>
      <c r="G487" s="106"/>
      <c r="H487" s="106">
        <v>90</v>
      </c>
      <c r="I487" s="106">
        <v>90</v>
      </c>
      <c r="J487" s="106"/>
      <c r="K487" s="106"/>
      <c r="L487" s="106"/>
      <c r="M487" s="106"/>
      <c r="N487" s="106"/>
      <c r="O487" s="106"/>
      <c r="P487" s="106"/>
      <c r="Q487" s="106"/>
      <c r="R487" s="106"/>
      <c r="S487" s="106"/>
      <c r="T487" s="106"/>
      <c r="U487" s="106"/>
      <c r="V487" s="127"/>
      <c r="W487" s="106"/>
      <c r="X487" s="127"/>
    </row>
    <row r="488" spans="1:24" x14ac:dyDescent="0.25">
      <c r="A488" s="127" t="s">
        <v>9418</v>
      </c>
      <c r="B488" s="129">
        <v>3</v>
      </c>
      <c r="C488" s="127" t="s">
        <v>9428</v>
      </c>
      <c r="D488" s="21">
        <v>31686</v>
      </c>
      <c r="E488" s="127"/>
      <c r="F488" s="127"/>
      <c r="G488" s="106"/>
      <c r="H488" s="106">
        <v>30</v>
      </c>
      <c r="I488" s="106">
        <v>30</v>
      </c>
      <c r="J488" s="106" cm="1">
        <f t="array" aca="1" ref="J488" ca="1">J488:N488</f>
        <v>0</v>
      </c>
      <c r="K488" s="106"/>
      <c r="L488" s="106"/>
      <c r="M488" s="106"/>
      <c r="N488" s="106"/>
      <c r="O488" s="106"/>
      <c r="P488" s="106"/>
      <c r="Q488" s="106"/>
      <c r="R488" s="106"/>
      <c r="S488" s="106"/>
      <c r="T488" s="106"/>
      <c r="U488" s="106"/>
      <c r="V488" s="127"/>
      <c r="W488" s="106"/>
      <c r="X488" s="127" t="s">
        <v>8747</v>
      </c>
    </row>
    <row r="489" spans="1:24" x14ac:dyDescent="0.25">
      <c r="A489" s="127" t="s">
        <v>9418</v>
      </c>
      <c r="B489" s="129">
        <v>4</v>
      </c>
      <c r="C489" s="127" t="s">
        <v>9429</v>
      </c>
      <c r="D489" s="21">
        <v>31522</v>
      </c>
      <c r="E489" s="127" t="s">
        <v>734</v>
      </c>
      <c r="F489" s="127"/>
      <c r="G489" s="106"/>
      <c r="H489" s="106">
        <v>90</v>
      </c>
      <c r="I489" s="106">
        <v>90</v>
      </c>
      <c r="J489" s="106"/>
      <c r="K489" s="106"/>
      <c r="L489" s="106"/>
      <c r="M489" s="106"/>
      <c r="N489" s="106"/>
      <c r="O489" s="106"/>
      <c r="P489" s="106"/>
      <c r="Q489" s="106"/>
      <c r="R489" s="106"/>
      <c r="S489" s="106"/>
      <c r="T489" s="106"/>
      <c r="U489" s="106"/>
      <c r="V489" s="127"/>
      <c r="W489" s="106"/>
      <c r="X489" s="127"/>
    </row>
    <row r="490" spans="1:24" x14ac:dyDescent="0.25">
      <c r="A490" s="127" t="s">
        <v>9418</v>
      </c>
      <c r="B490" s="129">
        <v>4</v>
      </c>
      <c r="C490" s="127" t="s">
        <v>9429</v>
      </c>
      <c r="D490" s="21">
        <v>31522</v>
      </c>
      <c r="E490" s="127" t="s">
        <v>1192</v>
      </c>
      <c r="F490" s="127"/>
      <c r="G490" s="106"/>
      <c r="H490" s="106">
        <v>40</v>
      </c>
      <c r="I490" s="106">
        <v>40</v>
      </c>
      <c r="J490" s="106"/>
      <c r="K490" s="106"/>
      <c r="L490" s="106"/>
      <c r="M490" s="106"/>
      <c r="N490" s="106"/>
      <c r="O490" s="106"/>
      <c r="P490" s="106"/>
      <c r="Q490" s="106"/>
      <c r="R490" s="106"/>
      <c r="S490" s="106"/>
      <c r="T490" s="106"/>
      <c r="U490" s="106"/>
      <c r="V490" s="127"/>
      <c r="W490" s="106"/>
      <c r="X490" s="127"/>
    </row>
    <row r="491" spans="1:24" x14ac:dyDescent="0.25">
      <c r="A491" s="127" t="s">
        <v>9419</v>
      </c>
      <c r="B491" s="129">
        <v>1</v>
      </c>
      <c r="C491" s="127" t="s">
        <v>9426</v>
      </c>
      <c r="D491" s="21">
        <v>32040</v>
      </c>
      <c r="E491" s="127"/>
      <c r="F491" s="127"/>
      <c r="G491" s="106"/>
      <c r="H491" s="106">
        <v>0</v>
      </c>
      <c r="I491" s="106"/>
      <c r="J491" s="106"/>
      <c r="K491" s="106"/>
      <c r="L491" s="106"/>
      <c r="M491" s="106"/>
      <c r="N491" s="106"/>
      <c r="O491" s="106"/>
      <c r="P491" s="106"/>
      <c r="Q491" s="106"/>
      <c r="R491" s="106"/>
      <c r="S491" s="106"/>
      <c r="T491" s="106"/>
      <c r="U491" s="106"/>
      <c r="V491" s="127"/>
      <c r="W491" s="106"/>
      <c r="X491" s="127"/>
    </row>
    <row r="492" spans="1:24" x14ac:dyDescent="0.25">
      <c r="A492" s="127" t="s">
        <v>9419</v>
      </c>
      <c r="B492" s="129">
        <v>2</v>
      </c>
      <c r="C492" s="127" t="s">
        <v>9427</v>
      </c>
      <c r="D492" s="21">
        <v>32040</v>
      </c>
      <c r="E492" s="127" t="s">
        <v>734</v>
      </c>
      <c r="F492" s="127"/>
      <c r="G492" s="106"/>
      <c r="H492" s="106">
        <v>90</v>
      </c>
      <c r="I492" s="106">
        <v>90</v>
      </c>
      <c r="J492" s="106"/>
      <c r="K492" s="106"/>
      <c r="L492" s="106"/>
      <c r="M492" s="106"/>
      <c r="N492" s="106"/>
      <c r="O492" s="106"/>
      <c r="P492" s="106"/>
      <c r="Q492" s="106"/>
      <c r="R492" s="106"/>
      <c r="S492" s="106"/>
      <c r="T492" s="106"/>
      <c r="U492" s="106"/>
      <c r="V492" s="127"/>
      <c r="W492" s="106"/>
      <c r="X492" s="127"/>
    </row>
    <row r="493" spans="1:24" x14ac:dyDescent="0.25">
      <c r="A493" s="127" t="s">
        <v>9419</v>
      </c>
      <c r="B493" s="129">
        <v>3</v>
      </c>
      <c r="C493" s="127" t="s">
        <v>9428</v>
      </c>
      <c r="D493" s="21">
        <v>32040</v>
      </c>
      <c r="E493" s="127" t="s">
        <v>734</v>
      </c>
      <c r="F493" s="127"/>
      <c r="G493" s="106"/>
      <c r="H493" s="106">
        <v>90</v>
      </c>
      <c r="I493" s="106">
        <v>90</v>
      </c>
      <c r="J493" s="106"/>
      <c r="K493" s="106"/>
      <c r="L493" s="106"/>
      <c r="M493" s="106"/>
      <c r="N493" s="106"/>
      <c r="O493" s="106"/>
      <c r="P493" s="106"/>
      <c r="Q493" s="106"/>
      <c r="R493" s="106"/>
      <c r="S493" s="106"/>
      <c r="T493" s="106"/>
      <c r="U493" s="106"/>
      <c r="V493" s="127"/>
      <c r="W493" s="106"/>
      <c r="X493" s="127"/>
    </row>
    <row r="494" spans="1:24" x14ac:dyDescent="0.25">
      <c r="A494" s="127" t="s">
        <v>9419</v>
      </c>
      <c r="B494" s="129">
        <v>3</v>
      </c>
      <c r="C494" s="127" t="s">
        <v>9428</v>
      </c>
      <c r="D494" s="21">
        <v>31959</v>
      </c>
      <c r="E494" s="127"/>
      <c r="F494" s="127"/>
      <c r="G494" s="106"/>
      <c r="H494" s="106">
        <v>30</v>
      </c>
      <c r="I494" s="106">
        <v>30</v>
      </c>
      <c r="J494" s="106" cm="1">
        <f t="array" aca="1" ref="J494" ca="1">J494:N494</f>
        <v>0</v>
      </c>
      <c r="K494" s="106"/>
      <c r="L494" s="106"/>
      <c r="M494" s="106"/>
      <c r="N494" s="106"/>
      <c r="O494" s="106"/>
      <c r="P494" s="106"/>
      <c r="Q494" s="106"/>
      <c r="R494" s="106"/>
      <c r="S494" s="106"/>
      <c r="T494" s="106"/>
      <c r="U494" s="106"/>
      <c r="V494" s="127"/>
      <c r="W494" s="106"/>
      <c r="X494" s="127" t="s">
        <v>8747</v>
      </c>
    </row>
    <row r="495" spans="1:24" x14ac:dyDescent="0.25">
      <c r="A495" s="127" t="s">
        <v>9419</v>
      </c>
      <c r="B495" s="129">
        <v>4</v>
      </c>
      <c r="C495" s="127" t="s">
        <v>9429</v>
      </c>
      <c r="D495" s="21">
        <v>32040</v>
      </c>
      <c r="E495" s="127" t="s">
        <v>734</v>
      </c>
      <c r="F495" s="127"/>
      <c r="G495" s="106"/>
      <c r="H495" s="106">
        <v>90</v>
      </c>
      <c r="I495" s="106">
        <v>90</v>
      </c>
      <c r="J495" s="106"/>
      <c r="K495" s="106"/>
      <c r="L495" s="106"/>
      <c r="M495" s="106"/>
      <c r="N495" s="106"/>
      <c r="O495" s="106"/>
      <c r="P495" s="106"/>
      <c r="Q495" s="106"/>
      <c r="R495" s="106"/>
      <c r="S495" s="106"/>
      <c r="T495" s="106"/>
      <c r="U495" s="106"/>
      <c r="V495" s="127"/>
      <c r="W495" s="106"/>
      <c r="X495" s="127"/>
    </row>
    <row r="496" spans="1:24" x14ac:dyDescent="0.25">
      <c r="A496" s="127" t="s">
        <v>9419</v>
      </c>
      <c r="B496" s="129">
        <v>4</v>
      </c>
      <c r="C496" s="127" t="s">
        <v>9429</v>
      </c>
      <c r="D496" s="21">
        <v>32040</v>
      </c>
      <c r="E496" s="127" t="s">
        <v>1192</v>
      </c>
      <c r="F496" s="127"/>
      <c r="G496" s="106"/>
      <c r="H496" s="106">
        <v>40</v>
      </c>
      <c r="I496" s="106">
        <v>40</v>
      </c>
      <c r="J496" s="106"/>
      <c r="K496" s="106"/>
      <c r="L496" s="106"/>
      <c r="M496" s="106"/>
      <c r="N496" s="106"/>
      <c r="O496" s="106"/>
      <c r="P496" s="106"/>
      <c r="Q496" s="106"/>
      <c r="R496" s="106"/>
      <c r="S496" s="106"/>
      <c r="T496" s="106"/>
      <c r="U496" s="106"/>
      <c r="V496" s="127"/>
      <c r="W496" s="106"/>
      <c r="X496" s="127"/>
    </row>
    <row r="497" spans="1:24" x14ac:dyDescent="0.25">
      <c r="A497" s="127" t="s">
        <v>9420</v>
      </c>
      <c r="B497" s="129">
        <v>1</v>
      </c>
      <c r="C497" s="127" t="s">
        <v>9426</v>
      </c>
      <c r="D497" s="21">
        <v>32406</v>
      </c>
      <c r="E497" s="127"/>
      <c r="F497" s="127"/>
      <c r="G497" s="106"/>
      <c r="H497" s="106">
        <v>0</v>
      </c>
      <c r="I497" s="106"/>
      <c r="J497" s="106"/>
      <c r="K497" s="106"/>
      <c r="L497" s="106"/>
      <c r="M497" s="106"/>
      <c r="N497" s="106"/>
      <c r="O497" s="106"/>
      <c r="P497" s="106"/>
      <c r="Q497" s="106"/>
      <c r="R497" s="106"/>
      <c r="S497" s="106"/>
      <c r="T497" s="106"/>
      <c r="U497" s="106"/>
      <c r="V497" s="127"/>
      <c r="W497" s="106"/>
      <c r="X497" s="127"/>
    </row>
    <row r="498" spans="1:24" x14ac:dyDescent="0.25">
      <c r="A498" s="127" t="s">
        <v>9420</v>
      </c>
      <c r="B498" s="129">
        <v>2</v>
      </c>
      <c r="C498" s="127" t="s">
        <v>9427</v>
      </c>
      <c r="D498" s="21">
        <v>32406</v>
      </c>
      <c r="E498" s="127" t="s">
        <v>734</v>
      </c>
      <c r="F498" s="127"/>
      <c r="G498" s="106"/>
      <c r="H498" s="106">
        <v>90</v>
      </c>
      <c r="I498" s="106">
        <v>90</v>
      </c>
      <c r="J498" s="106"/>
      <c r="K498" s="106"/>
      <c r="L498" s="106"/>
      <c r="M498" s="106"/>
      <c r="N498" s="106"/>
      <c r="O498" s="106"/>
      <c r="P498" s="106"/>
      <c r="Q498" s="106"/>
      <c r="R498" s="106"/>
      <c r="S498" s="106"/>
      <c r="T498" s="106"/>
      <c r="U498" s="106"/>
      <c r="V498" s="127"/>
      <c r="W498" s="106"/>
      <c r="X498" s="127"/>
    </row>
    <row r="499" spans="1:24" x14ac:dyDescent="0.25">
      <c r="A499" s="127" t="s">
        <v>9420</v>
      </c>
      <c r="B499" s="129">
        <v>3</v>
      </c>
      <c r="C499" s="127" t="s">
        <v>9428</v>
      </c>
      <c r="D499" s="21">
        <v>32406</v>
      </c>
      <c r="E499" s="127" t="s">
        <v>734</v>
      </c>
      <c r="F499" s="127"/>
      <c r="G499" s="106"/>
      <c r="H499" s="106">
        <v>90</v>
      </c>
      <c r="I499" s="106">
        <v>90</v>
      </c>
      <c r="J499" s="106"/>
      <c r="K499" s="106"/>
      <c r="L499" s="106"/>
      <c r="M499" s="106"/>
      <c r="N499" s="106"/>
      <c r="O499" s="106"/>
      <c r="P499" s="106"/>
      <c r="Q499" s="106"/>
      <c r="R499" s="106"/>
      <c r="S499" s="106"/>
      <c r="T499" s="106"/>
      <c r="U499" s="106"/>
      <c r="V499" s="127"/>
      <c r="W499" s="106"/>
      <c r="X499" s="127"/>
    </row>
    <row r="500" spans="1:24" x14ac:dyDescent="0.25">
      <c r="A500" s="127" t="s">
        <v>9420</v>
      </c>
      <c r="B500" s="129">
        <v>3</v>
      </c>
      <c r="C500" s="127" t="s">
        <v>9428</v>
      </c>
      <c r="D500" s="21">
        <v>32406</v>
      </c>
      <c r="E500" s="127"/>
      <c r="F500" s="127"/>
      <c r="G500" s="106"/>
      <c r="H500" s="106">
        <v>30</v>
      </c>
      <c r="I500" s="106">
        <v>30</v>
      </c>
      <c r="J500" s="106" cm="1">
        <f t="array" aca="1" ref="J500" ca="1">J500:N500</f>
        <v>0</v>
      </c>
      <c r="K500" s="106"/>
      <c r="L500" s="106"/>
      <c r="M500" s="106"/>
      <c r="N500" s="106"/>
      <c r="O500" s="106"/>
      <c r="P500" s="106"/>
      <c r="Q500" s="106"/>
      <c r="R500" s="106"/>
      <c r="S500" s="106"/>
      <c r="T500" s="106"/>
      <c r="U500" s="106"/>
      <c r="V500" s="127"/>
      <c r="W500" s="106"/>
      <c r="X500" s="127" t="s">
        <v>8747</v>
      </c>
    </row>
    <row r="501" spans="1:24" x14ac:dyDescent="0.25">
      <c r="A501" s="127" t="s">
        <v>9420</v>
      </c>
      <c r="B501" s="129">
        <v>4</v>
      </c>
      <c r="C501" s="127" t="s">
        <v>9429</v>
      </c>
      <c r="D501" s="21">
        <v>32325</v>
      </c>
      <c r="E501" s="127" t="s">
        <v>734</v>
      </c>
      <c r="F501" s="127"/>
      <c r="G501" s="106"/>
      <c r="H501" s="106">
        <v>90</v>
      </c>
      <c r="I501" s="106">
        <v>90</v>
      </c>
      <c r="J501" s="106"/>
      <c r="K501" s="106"/>
      <c r="L501" s="106"/>
      <c r="M501" s="106"/>
      <c r="N501" s="106"/>
      <c r="O501" s="106"/>
      <c r="P501" s="106"/>
      <c r="Q501" s="106"/>
      <c r="R501" s="106"/>
      <c r="S501" s="106"/>
      <c r="T501" s="106"/>
      <c r="U501" s="106"/>
      <c r="V501" s="127"/>
      <c r="W501" s="106"/>
      <c r="X501" s="127"/>
    </row>
    <row r="502" spans="1:24" x14ac:dyDescent="0.25">
      <c r="A502" s="127" t="s">
        <v>9420</v>
      </c>
      <c r="B502" s="129">
        <v>4</v>
      </c>
      <c r="C502" s="127" t="s">
        <v>9429</v>
      </c>
      <c r="D502" s="21">
        <v>32406</v>
      </c>
      <c r="E502" s="127" t="s">
        <v>1192</v>
      </c>
      <c r="F502" s="127"/>
      <c r="G502" s="106"/>
      <c r="H502" s="106">
        <v>40</v>
      </c>
      <c r="I502" s="106">
        <v>40</v>
      </c>
      <c r="J502" s="106"/>
      <c r="K502" s="106"/>
      <c r="L502" s="106"/>
      <c r="M502" s="106"/>
      <c r="N502" s="106"/>
      <c r="O502" s="106"/>
      <c r="P502" s="106"/>
      <c r="Q502" s="106"/>
      <c r="R502" s="106"/>
      <c r="S502" s="106"/>
      <c r="T502" s="106"/>
      <c r="U502" s="106"/>
      <c r="V502" s="127"/>
      <c r="W502" s="106"/>
      <c r="X502" s="127"/>
    </row>
    <row r="503" spans="1:24" x14ac:dyDescent="0.25">
      <c r="A503" s="127" t="s">
        <v>9421</v>
      </c>
      <c r="B503" s="129">
        <v>1</v>
      </c>
      <c r="C503" s="127" t="s">
        <v>9426</v>
      </c>
      <c r="D503" s="21">
        <v>32771</v>
      </c>
      <c r="E503" s="127"/>
      <c r="F503" s="127"/>
      <c r="G503" s="106"/>
      <c r="H503" s="106">
        <v>0</v>
      </c>
      <c r="I503" s="106"/>
      <c r="J503" s="106"/>
      <c r="K503" s="106"/>
      <c r="L503" s="106"/>
      <c r="M503" s="106"/>
      <c r="N503" s="106"/>
      <c r="O503" s="106"/>
      <c r="P503" s="106"/>
      <c r="Q503" s="106"/>
      <c r="R503" s="106"/>
      <c r="S503" s="106"/>
      <c r="T503" s="106"/>
      <c r="U503" s="106"/>
      <c r="V503" s="127"/>
      <c r="W503" s="106"/>
      <c r="X503" s="127"/>
    </row>
    <row r="504" spans="1:24" x14ac:dyDescent="0.25">
      <c r="A504" s="127" t="s">
        <v>9421</v>
      </c>
      <c r="B504" s="129">
        <v>2</v>
      </c>
      <c r="C504" s="127" t="s">
        <v>9427</v>
      </c>
      <c r="D504" s="21">
        <v>32771</v>
      </c>
      <c r="E504" s="127" t="s">
        <v>734</v>
      </c>
      <c r="F504" s="127"/>
      <c r="G504" s="106"/>
      <c r="H504" s="106">
        <v>90</v>
      </c>
      <c r="I504" s="106">
        <v>90</v>
      </c>
      <c r="J504" s="106"/>
      <c r="K504" s="106"/>
      <c r="L504" s="106"/>
      <c r="M504" s="106"/>
      <c r="N504" s="106"/>
      <c r="O504" s="106"/>
      <c r="P504" s="106"/>
      <c r="Q504" s="106"/>
      <c r="R504" s="106"/>
      <c r="S504" s="106"/>
      <c r="T504" s="106"/>
      <c r="U504" s="106"/>
      <c r="V504" s="127"/>
      <c r="W504" s="106"/>
      <c r="X504" s="127"/>
    </row>
    <row r="505" spans="1:24" x14ac:dyDescent="0.25">
      <c r="A505" s="127" t="s">
        <v>9421</v>
      </c>
      <c r="B505" s="129">
        <v>3</v>
      </c>
      <c r="C505" s="127" t="s">
        <v>9428</v>
      </c>
      <c r="D505" s="21">
        <v>32771</v>
      </c>
      <c r="E505" s="127" t="s">
        <v>734</v>
      </c>
      <c r="F505" s="127"/>
      <c r="G505" s="106"/>
      <c r="H505" s="106">
        <v>90</v>
      </c>
      <c r="I505" s="106">
        <v>90</v>
      </c>
      <c r="J505" s="106"/>
      <c r="K505" s="106"/>
      <c r="L505" s="106"/>
      <c r="M505" s="106"/>
      <c r="N505" s="106"/>
      <c r="O505" s="106"/>
      <c r="P505" s="106"/>
      <c r="Q505" s="106"/>
      <c r="R505" s="106"/>
      <c r="S505" s="106"/>
      <c r="T505" s="106"/>
      <c r="U505" s="106"/>
      <c r="V505" s="127"/>
      <c r="W505" s="106"/>
      <c r="X505" s="127"/>
    </row>
    <row r="506" spans="1:24" x14ac:dyDescent="0.25">
      <c r="A506" s="127" t="s">
        <v>9421</v>
      </c>
      <c r="B506" s="129">
        <v>3</v>
      </c>
      <c r="C506" s="127" t="s">
        <v>9428</v>
      </c>
      <c r="D506" s="21">
        <v>32690</v>
      </c>
      <c r="E506" s="127"/>
      <c r="F506" s="127"/>
      <c r="G506" s="106"/>
      <c r="H506" s="106">
        <v>30</v>
      </c>
      <c r="I506" s="106">
        <v>30</v>
      </c>
      <c r="J506" s="106"/>
      <c r="K506" s="106"/>
      <c r="L506" s="106"/>
      <c r="M506" s="106"/>
      <c r="N506" s="106"/>
      <c r="O506" s="106"/>
      <c r="P506" s="106"/>
      <c r="Q506" s="106"/>
      <c r="R506" s="106"/>
      <c r="S506" s="106"/>
      <c r="T506" s="106"/>
      <c r="U506" s="106"/>
      <c r="V506" s="127"/>
      <c r="W506" s="106"/>
      <c r="X506" s="127" t="s">
        <v>8747</v>
      </c>
    </row>
    <row r="507" spans="1:24" x14ac:dyDescent="0.25">
      <c r="A507" s="127" t="s">
        <v>9421</v>
      </c>
      <c r="B507" s="129">
        <v>4</v>
      </c>
      <c r="C507" s="127" t="s">
        <v>9429</v>
      </c>
      <c r="D507" s="21">
        <v>32771</v>
      </c>
      <c r="E507" s="127" t="s">
        <v>734</v>
      </c>
      <c r="F507" s="127"/>
      <c r="G507" s="106"/>
      <c r="H507" s="106">
        <v>90</v>
      </c>
      <c r="I507" s="106">
        <v>90</v>
      </c>
      <c r="J507" s="106"/>
      <c r="K507" s="106"/>
      <c r="L507" s="106"/>
      <c r="M507" s="106"/>
      <c r="N507" s="106"/>
      <c r="O507" s="106"/>
      <c r="P507" s="106"/>
      <c r="Q507" s="106"/>
      <c r="R507" s="106"/>
      <c r="S507" s="106"/>
      <c r="T507" s="106"/>
      <c r="U507" s="106"/>
      <c r="V507" s="127"/>
      <c r="W507" s="106"/>
      <c r="X507" s="127"/>
    </row>
    <row r="508" spans="1:24" x14ac:dyDescent="0.25">
      <c r="A508" s="127" t="s">
        <v>9421</v>
      </c>
      <c r="B508" s="129">
        <v>4</v>
      </c>
      <c r="C508" s="127" t="s">
        <v>9429</v>
      </c>
      <c r="D508" s="21">
        <v>32771</v>
      </c>
      <c r="E508" s="127" t="s">
        <v>1192</v>
      </c>
      <c r="F508" s="127"/>
      <c r="G508" s="106"/>
      <c r="H508" s="106">
        <v>40</v>
      </c>
      <c r="I508" s="106">
        <v>40</v>
      </c>
      <c r="J508" s="106"/>
      <c r="K508" s="106"/>
      <c r="L508" s="106"/>
      <c r="M508" s="106"/>
      <c r="N508" s="106"/>
      <c r="O508" s="106"/>
      <c r="P508" s="106"/>
      <c r="Q508" s="106"/>
      <c r="R508" s="106"/>
      <c r="S508" s="106"/>
      <c r="T508" s="106"/>
      <c r="U508" s="106"/>
      <c r="V508" s="127"/>
      <c r="W508" s="106"/>
      <c r="X508" s="127"/>
    </row>
    <row r="509" spans="1:24" x14ac:dyDescent="0.25">
      <c r="A509" s="127" t="s">
        <v>9422</v>
      </c>
      <c r="B509" s="129">
        <v>1</v>
      </c>
      <c r="C509" s="127" t="s">
        <v>9426</v>
      </c>
      <c r="D509" s="21">
        <v>33136</v>
      </c>
      <c r="E509" s="127"/>
      <c r="F509" s="127"/>
      <c r="G509" s="106"/>
      <c r="H509" s="106">
        <v>0</v>
      </c>
      <c r="I509" s="106"/>
      <c r="J509" s="106"/>
      <c r="K509" s="106"/>
      <c r="L509" s="106"/>
      <c r="M509" s="106"/>
      <c r="N509" s="106"/>
      <c r="O509" s="106"/>
      <c r="P509" s="106"/>
      <c r="Q509" s="106"/>
      <c r="R509" s="106"/>
      <c r="S509" s="106"/>
      <c r="T509" s="106"/>
      <c r="U509" s="106"/>
      <c r="V509" s="127"/>
      <c r="W509" s="106"/>
      <c r="X509" s="127"/>
    </row>
    <row r="510" spans="1:24" x14ac:dyDescent="0.25">
      <c r="A510" s="127" t="s">
        <v>9422</v>
      </c>
      <c r="B510" s="129">
        <v>2</v>
      </c>
      <c r="C510" s="127" t="s">
        <v>9427</v>
      </c>
      <c r="D510" s="21">
        <v>33136</v>
      </c>
      <c r="E510" s="127" t="s">
        <v>734</v>
      </c>
      <c r="F510" s="127"/>
      <c r="G510" s="106"/>
      <c r="H510" s="106">
        <v>90</v>
      </c>
      <c r="I510" s="106">
        <v>90</v>
      </c>
      <c r="J510" s="106"/>
      <c r="K510" s="106"/>
      <c r="L510" s="106"/>
      <c r="M510" s="106"/>
      <c r="N510" s="106"/>
      <c r="O510" s="106"/>
      <c r="P510" s="106"/>
      <c r="Q510" s="106"/>
      <c r="R510" s="106"/>
      <c r="S510" s="106"/>
      <c r="T510" s="106"/>
      <c r="U510" s="106"/>
      <c r="V510" s="127"/>
      <c r="W510" s="106"/>
      <c r="X510" s="127"/>
    </row>
    <row r="511" spans="1:24" x14ac:dyDescent="0.25">
      <c r="A511" s="127" t="s">
        <v>9422</v>
      </c>
      <c r="B511" s="129">
        <v>3</v>
      </c>
      <c r="C511" s="127" t="s">
        <v>9428</v>
      </c>
      <c r="D511" s="21">
        <v>33136</v>
      </c>
      <c r="E511" s="127" t="s">
        <v>734</v>
      </c>
      <c r="F511" s="127"/>
      <c r="G511" s="106"/>
      <c r="H511" s="106">
        <v>90</v>
      </c>
      <c r="I511" s="106">
        <v>90</v>
      </c>
      <c r="J511" s="106"/>
      <c r="K511" s="106"/>
      <c r="L511" s="106"/>
      <c r="M511" s="106"/>
      <c r="N511" s="106"/>
      <c r="O511" s="106"/>
      <c r="P511" s="106"/>
      <c r="Q511" s="106"/>
      <c r="R511" s="106"/>
      <c r="S511" s="106"/>
      <c r="T511" s="106"/>
      <c r="U511" s="106"/>
      <c r="V511" s="127"/>
      <c r="W511" s="106"/>
      <c r="X511" s="127"/>
    </row>
    <row r="512" spans="1:24" x14ac:dyDescent="0.25">
      <c r="A512" s="127" t="s">
        <v>9422</v>
      </c>
      <c r="B512" s="129">
        <v>3</v>
      </c>
      <c r="C512" s="127" t="s">
        <v>9428</v>
      </c>
      <c r="D512" s="21">
        <v>33055</v>
      </c>
      <c r="E512" s="127"/>
      <c r="F512" s="127"/>
      <c r="G512" s="106"/>
      <c r="H512" s="106">
        <v>30</v>
      </c>
      <c r="I512" s="106">
        <v>30</v>
      </c>
      <c r="J512" s="106"/>
      <c r="K512" s="106"/>
      <c r="L512" s="106"/>
      <c r="M512" s="106"/>
      <c r="N512" s="106"/>
      <c r="O512" s="106"/>
      <c r="P512" s="106"/>
      <c r="Q512" s="106"/>
      <c r="R512" s="106"/>
      <c r="S512" s="106"/>
      <c r="T512" s="106"/>
      <c r="U512" s="106"/>
      <c r="V512" s="127"/>
      <c r="W512" s="106"/>
      <c r="X512" s="127" t="s">
        <v>8747</v>
      </c>
    </row>
    <row r="513" spans="1:24" x14ac:dyDescent="0.25">
      <c r="A513" s="127" t="s">
        <v>9422</v>
      </c>
      <c r="B513" s="129">
        <v>4</v>
      </c>
      <c r="C513" s="127" t="s">
        <v>9429</v>
      </c>
      <c r="D513" s="21">
        <v>33136</v>
      </c>
      <c r="E513" s="127" t="s">
        <v>734</v>
      </c>
      <c r="F513" s="127"/>
      <c r="G513" s="106"/>
      <c r="H513" s="106">
        <v>90</v>
      </c>
      <c r="I513" s="106">
        <v>90</v>
      </c>
      <c r="J513" s="106"/>
      <c r="K513" s="106"/>
      <c r="L513" s="106"/>
      <c r="M513" s="106"/>
      <c r="N513" s="106"/>
      <c r="O513" s="106"/>
      <c r="P513" s="106"/>
      <c r="Q513" s="106"/>
      <c r="R513" s="106"/>
      <c r="S513" s="106"/>
      <c r="T513" s="106"/>
      <c r="U513" s="106"/>
      <c r="V513" s="127"/>
      <c r="W513" s="106"/>
      <c r="X513" s="127"/>
    </row>
    <row r="514" spans="1:24" x14ac:dyDescent="0.25">
      <c r="A514" s="127" t="s">
        <v>9422</v>
      </c>
      <c r="B514" s="129">
        <v>4</v>
      </c>
      <c r="C514" s="127" t="s">
        <v>9429</v>
      </c>
      <c r="D514" s="21">
        <v>33136</v>
      </c>
      <c r="E514" s="127" t="s">
        <v>1192</v>
      </c>
      <c r="F514" s="127"/>
      <c r="G514" s="106"/>
      <c r="H514" s="106">
        <v>40</v>
      </c>
      <c r="I514" s="106">
        <v>40</v>
      </c>
      <c r="J514" s="106"/>
      <c r="K514" s="106"/>
      <c r="L514" s="106"/>
      <c r="M514" s="106"/>
      <c r="N514" s="106"/>
      <c r="O514" s="106"/>
      <c r="P514" s="106"/>
      <c r="Q514" s="106"/>
      <c r="R514" s="106"/>
      <c r="S514" s="106"/>
      <c r="T514" s="106"/>
      <c r="U514" s="106"/>
      <c r="V514" s="127"/>
      <c r="W514" s="106"/>
      <c r="X514" s="127"/>
    </row>
    <row r="515" spans="1:24" x14ac:dyDescent="0.25">
      <c r="A515" s="127" t="s">
        <v>9423</v>
      </c>
      <c r="B515" s="129">
        <v>1</v>
      </c>
      <c r="C515" s="127" t="s">
        <v>9426</v>
      </c>
      <c r="D515" s="21">
        <v>33348</v>
      </c>
      <c r="E515" s="127"/>
      <c r="F515" s="127"/>
      <c r="G515" s="106"/>
      <c r="H515" s="106">
        <v>0</v>
      </c>
      <c r="I515" s="106"/>
      <c r="J515" s="106"/>
      <c r="K515" s="106"/>
      <c r="L515" s="106"/>
      <c r="M515" s="106"/>
      <c r="N515" s="106"/>
      <c r="O515" s="106"/>
      <c r="P515" s="106"/>
      <c r="Q515" s="106"/>
      <c r="R515" s="106"/>
      <c r="S515" s="106"/>
      <c r="T515" s="106"/>
      <c r="U515" s="106"/>
      <c r="V515" s="127"/>
      <c r="W515" s="106"/>
      <c r="X515" s="127"/>
    </row>
    <row r="516" spans="1:24" x14ac:dyDescent="0.25">
      <c r="A516" s="127" t="s">
        <v>9423</v>
      </c>
      <c r="B516" s="129">
        <v>2</v>
      </c>
      <c r="C516" s="127" t="s">
        <v>9427</v>
      </c>
      <c r="D516" s="21">
        <v>33348</v>
      </c>
      <c r="E516" s="127" t="s">
        <v>734</v>
      </c>
      <c r="F516" s="127"/>
      <c r="G516" s="106"/>
      <c r="H516" s="106">
        <v>90</v>
      </c>
      <c r="I516" s="106">
        <v>90</v>
      </c>
      <c r="J516" s="106"/>
      <c r="K516" s="106"/>
      <c r="L516" s="106"/>
      <c r="M516" s="106"/>
      <c r="N516" s="106"/>
      <c r="O516" s="106"/>
      <c r="P516" s="106"/>
      <c r="Q516" s="106"/>
      <c r="R516" s="106"/>
      <c r="S516" s="106"/>
      <c r="T516" s="106"/>
      <c r="U516" s="106"/>
      <c r="V516" s="127"/>
      <c r="W516" s="106"/>
      <c r="X516" s="127"/>
    </row>
    <row r="517" spans="1:24" x14ac:dyDescent="0.25">
      <c r="A517" s="127" t="s">
        <v>9423</v>
      </c>
      <c r="B517" s="129">
        <v>3</v>
      </c>
      <c r="C517" s="127" t="s">
        <v>9428</v>
      </c>
      <c r="D517" s="21">
        <v>33348</v>
      </c>
      <c r="E517" s="127" t="s">
        <v>734</v>
      </c>
      <c r="F517" s="127"/>
      <c r="G517" s="106"/>
      <c r="H517" s="106">
        <v>90</v>
      </c>
      <c r="I517" s="106">
        <v>90</v>
      </c>
      <c r="J517" s="106"/>
      <c r="K517" s="106"/>
      <c r="L517" s="106"/>
      <c r="M517" s="106"/>
      <c r="N517" s="106"/>
      <c r="O517" s="106"/>
      <c r="P517" s="106"/>
      <c r="Q517" s="106"/>
      <c r="R517" s="106"/>
      <c r="S517" s="106"/>
      <c r="T517" s="106"/>
      <c r="U517" s="106"/>
      <c r="V517" s="127"/>
      <c r="W517" s="106"/>
      <c r="X517" s="127"/>
    </row>
    <row r="518" spans="1:24" x14ac:dyDescent="0.25">
      <c r="A518" s="127" t="s">
        <v>9423</v>
      </c>
      <c r="B518" s="129">
        <v>3</v>
      </c>
      <c r="C518" s="127" t="s">
        <v>9428</v>
      </c>
      <c r="D518" s="21">
        <v>33512</v>
      </c>
      <c r="E518" s="127"/>
      <c r="F518" s="127"/>
      <c r="G518" s="106"/>
      <c r="H518" s="106">
        <v>30</v>
      </c>
      <c r="I518" s="106">
        <v>30</v>
      </c>
      <c r="J518" s="106" cm="1">
        <f t="array" aca="1" ref="J518" ca="1">J518:N518</f>
        <v>0</v>
      </c>
      <c r="K518" s="106"/>
      <c r="L518" s="106"/>
      <c r="M518" s="106"/>
      <c r="N518" s="106"/>
      <c r="O518" s="106"/>
      <c r="P518" s="106"/>
      <c r="Q518" s="106"/>
      <c r="R518" s="106"/>
      <c r="S518" s="106"/>
      <c r="T518" s="106"/>
      <c r="U518" s="106"/>
      <c r="V518" s="127"/>
      <c r="W518" s="106"/>
      <c r="X518" s="127" t="s">
        <v>8747</v>
      </c>
    </row>
    <row r="519" spans="1:24" x14ac:dyDescent="0.25">
      <c r="A519" s="127" t="s">
        <v>9423</v>
      </c>
      <c r="B519" s="129">
        <v>4</v>
      </c>
      <c r="C519" s="127" t="s">
        <v>9429</v>
      </c>
      <c r="D519" s="21">
        <v>33348</v>
      </c>
      <c r="E519" s="127" t="s">
        <v>734</v>
      </c>
      <c r="F519" s="127"/>
      <c r="G519" s="106"/>
      <c r="H519" s="106">
        <v>90</v>
      </c>
      <c r="I519" s="106">
        <v>90</v>
      </c>
      <c r="J519" s="106"/>
      <c r="K519" s="106"/>
      <c r="L519" s="106"/>
      <c r="M519" s="106"/>
      <c r="N519" s="106"/>
      <c r="O519" s="106"/>
      <c r="P519" s="106"/>
      <c r="Q519" s="106"/>
      <c r="R519" s="106"/>
      <c r="S519" s="106"/>
      <c r="T519" s="106"/>
      <c r="U519" s="106"/>
      <c r="V519" s="127"/>
      <c r="W519" s="106"/>
      <c r="X519" s="127"/>
    </row>
    <row r="520" spans="1:24" x14ac:dyDescent="0.25">
      <c r="A520" s="127" t="s">
        <v>9423</v>
      </c>
      <c r="B520" s="129">
        <v>4</v>
      </c>
      <c r="C520" s="127" t="s">
        <v>9429</v>
      </c>
      <c r="D520" s="21">
        <v>33348</v>
      </c>
      <c r="E520" s="127" t="s">
        <v>1192</v>
      </c>
      <c r="F520" s="127"/>
      <c r="G520" s="106"/>
      <c r="H520" s="106">
        <v>40</v>
      </c>
      <c r="I520" s="106">
        <v>40</v>
      </c>
      <c r="J520" s="106"/>
      <c r="K520" s="106"/>
      <c r="L520" s="106"/>
      <c r="M520" s="106"/>
      <c r="N520" s="106"/>
      <c r="O520" s="106"/>
      <c r="P520" s="106"/>
      <c r="Q520" s="106"/>
      <c r="R520" s="106"/>
      <c r="S520" s="106"/>
      <c r="T520" s="106"/>
      <c r="U520" s="106"/>
      <c r="V520" s="127"/>
      <c r="W520" s="106"/>
      <c r="X520" s="127"/>
    </row>
    <row r="521" spans="1:24" x14ac:dyDescent="0.25">
      <c r="A521" s="127" t="s">
        <v>9424</v>
      </c>
      <c r="B521" s="129">
        <v>1</v>
      </c>
      <c r="C521" s="127" t="s">
        <v>9426</v>
      </c>
      <c r="D521" s="21">
        <v>33714</v>
      </c>
      <c r="E521" s="127"/>
      <c r="F521" s="127"/>
      <c r="G521" s="106"/>
      <c r="H521" s="106">
        <v>0</v>
      </c>
      <c r="I521" s="106"/>
      <c r="J521" s="106"/>
      <c r="K521" s="106"/>
      <c r="L521" s="106"/>
      <c r="M521" s="106"/>
      <c r="N521" s="106"/>
      <c r="O521" s="106"/>
      <c r="P521" s="106"/>
      <c r="Q521" s="106"/>
      <c r="R521" s="106"/>
      <c r="S521" s="106"/>
      <c r="T521" s="106"/>
      <c r="U521" s="106"/>
      <c r="V521" s="127"/>
      <c r="W521" s="106"/>
      <c r="X521" s="127"/>
    </row>
    <row r="522" spans="1:24" x14ac:dyDescent="0.25">
      <c r="A522" s="127" t="s">
        <v>9424</v>
      </c>
      <c r="B522" s="129">
        <v>2</v>
      </c>
      <c r="C522" s="127" t="s">
        <v>9427</v>
      </c>
      <c r="D522" s="21">
        <v>33714</v>
      </c>
      <c r="E522" s="127" t="s">
        <v>734</v>
      </c>
      <c r="F522" s="127"/>
      <c r="G522" s="106"/>
      <c r="H522" s="106">
        <v>90</v>
      </c>
      <c r="I522" s="106">
        <v>90</v>
      </c>
      <c r="J522" s="106"/>
      <c r="K522" s="106"/>
      <c r="L522" s="106"/>
      <c r="M522" s="106"/>
      <c r="N522" s="106"/>
      <c r="O522" s="106"/>
      <c r="P522" s="106"/>
      <c r="Q522" s="106"/>
      <c r="R522" s="106"/>
      <c r="S522" s="106"/>
      <c r="T522" s="106"/>
      <c r="U522" s="106"/>
      <c r="V522" s="127"/>
      <c r="W522" s="106"/>
      <c r="X522" s="127"/>
    </row>
    <row r="523" spans="1:24" x14ac:dyDescent="0.25">
      <c r="A523" s="127" t="s">
        <v>9424</v>
      </c>
      <c r="B523" s="129">
        <v>3</v>
      </c>
      <c r="C523" s="127" t="s">
        <v>9428</v>
      </c>
      <c r="D523" s="21">
        <v>33714</v>
      </c>
      <c r="E523" s="127" t="s">
        <v>734</v>
      </c>
      <c r="F523" s="127"/>
      <c r="G523" s="106"/>
      <c r="H523" s="106">
        <v>90</v>
      </c>
      <c r="I523" s="106">
        <v>90</v>
      </c>
      <c r="J523" s="106"/>
      <c r="K523" s="106"/>
      <c r="L523" s="106"/>
      <c r="M523" s="106"/>
      <c r="N523" s="106"/>
      <c r="O523" s="106"/>
      <c r="P523" s="106"/>
      <c r="Q523" s="106"/>
      <c r="R523" s="106"/>
      <c r="S523" s="106"/>
      <c r="T523" s="106"/>
      <c r="U523" s="106"/>
      <c r="V523" s="127"/>
      <c r="W523" s="106"/>
      <c r="X523" s="127"/>
    </row>
    <row r="524" spans="1:24" x14ac:dyDescent="0.25">
      <c r="A524" s="127" t="s">
        <v>9424</v>
      </c>
      <c r="B524" s="129">
        <v>3</v>
      </c>
      <c r="C524" s="127" t="s">
        <v>9428</v>
      </c>
      <c r="D524" s="21">
        <v>33894</v>
      </c>
      <c r="E524" s="127"/>
      <c r="F524" s="127"/>
      <c r="G524" s="106"/>
      <c r="H524" s="106">
        <v>30</v>
      </c>
      <c r="I524" s="106">
        <v>30</v>
      </c>
      <c r="J524" s="106"/>
      <c r="K524" s="106"/>
      <c r="L524" s="106"/>
      <c r="M524" s="106"/>
      <c r="N524" s="106"/>
      <c r="O524" s="106"/>
      <c r="P524" s="106"/>
      <c r="Q524" s="106"/>
      <c r="R524" s="106"/>
      <c r="S524" s="106"/>
      <c r="T524" s="106"/>
      <c r="U524" s="106"/>
      <c r="V524" s="127"/>
      <c r="W524" s="106"/>
      <c r="X524" s="127" t="s">
        <v>8747</v>
      </c>
    </row>
    <row r="525" spans="1:24" x14ac:dyDescent="0.25">
      <c r="A525" s="127" t="s">
        <v>9424</v>
      </c>
      <c r="B525" s="129">
        <v>4</v>
      </c>
      <c r="C525" s="127" t="s">
        <v>9429</v>
      </c>
      <c r="D525" s="21">
        <v>33714</v>
      </c>
      <c r="E525" s="127" t="s">
        <v>734</v>
      </c>
      <c r="F525" s="127"/>
      <c r="G525" s="106"/>
      <c r="H525" s="106">
        <v>90</v>
      </c>
      <c r="I525" s="106">
        <v>90</v>
      </c>
      <c r="J525" s="106"/>
      <c r="K525" s="106"/>
      <c r="L525" s="106"/>
      <c r="M525" s="106"/>
      <c r="N525" s="106"/>
      <c r="O525" s="106"/>
      <c r="P525" s="106"/>
      <c r="Q525" s="106"/>
      <c r="R525" s="106"/>
      <c r="S525" s="106"/>
      <c r="T525" s="106"/>
      <c r="U525" s="106"/>
      <c r="V525" s="127"/>
      <c r="W525" s="106"/>
      <c r="X525" s="127"/>
    </row>
    <row r="526" spans="1:24" x14ac:dyDescent="0.25">
      <c r="A526" s="127" t="s">
        <v>9424</v>
      </c>
      <c r="B526" s="129">
        <v>4</v>
      </c>
      <c r="C526" s="127" t="s">
        <v>9429</v>
      </c>
      <c r="D526" s="21">
        <v>33714</v>
      </c>
      <c r="E526" s="127" t="s">
        <v>1192</v>
      </c>
      <c r="F526" s="127"/>
      <c r="G526" s="106"/>
      <c r="H526" s="106">
        <v>40</v>
      </c>
      <c r="I526" s="106">
        <v>40</v>
      </c>
      <c r="J526" s="106"/>
      <c r="K526" s="106"/>
      <c r="L526" s="106"/>
      <c r="M526" s="106"/>
      <c r="N526" s="106"/>
      <c r="O526" s="106"/>
      <c r="P526" s="106"/>
      <c r="Q526" s="106"/>
      <c r="R526" s="106"/>
      <c r="S526" s="106"/>
      <c r="T526" s="106"/>
      <c r="U526" s="106"/>
      <c r="V526" s="127"/>
      <c r="W526" s="106"/>
      <c r="X526" s="127"/>
    </row>
    <row r="527" spans="1:24" x14ac:dyDescent="0.25">
      <c r="A527" s="127" t="s">
        <v>9434</v>
      </c>
      <c r="B527" s="129">
        <v>1</v>
      </c>
      <c r="C527" s="127"/>
      <c r="D527" s="21"/>
      <c r="E527" s="127" t="s">
        <v>1069</v>
      </c>
      <c r="F527" s="127" t="s">
        <v>736</v>
      </c>
      <c r="G527" s="106"/>
      <c r="H527" s="106">
        <v>300</v>
      </c>
      <c r="I527" s="106"/>
      <c r="J527" s="106"/>
      <c r="K527" s="106"/>
      <c r="L527" s="106"/>
      <c r="M527" s="106">
        <v>300</v>
      </c>
      <c r="N527" s="106"/>
      <c r="O527" s="106"/>
      <c r="P527" s="106"/>
      <c r="Q527" s="106"/>
      <c r="R527" s="106"/>
      <c r="S527" s="106"/>
      <c r="T527" s="106"/>
      <c r="U527" s="106"/>
      <c r="V527" s="127"/>
      <c r="W527" s="106"/>
      <c r="X527" s="127" t="s">
        <v>8775</v>
      </c>
    </row>
    <row r="528" spans="1:24" x14ac:dyDescent="0.25">
      <c r="A528" s="127" t="s">
        <v>9434</v>
      </c>
      <c r="B528" s="129">
        <v>1</v>
      </c>
      <c r="C528" s="127"/>
      <c r="D528" s="21"/>
      <c r="E528" s="127" t="s">
        <v>734</v>
      </c>
      <c r="F528" s="127" t="s">
        <v>736</v>
      </c>
      <c r="G528" s="106"/>
      <c r="H528" s="106">
        <v>150</v>
      </c>
      <c r="I528" s="106">
        <v>150</v>
      </c>
      <c r="J528" s="106"/>
      <c r="K528" s="106"/>
      <c r="L528" s="106"/>
      <c r="M528" s="106"/>
      <c r="N528" s="106"/>
      <c r="O528" s="106"/>
      <c r="P528" s="106"/>
      <c r="Q528" s="106"/>
      <c r="R528" s="106"/>
      <c r="S528" s="106"/>
      <c r="T528" s="106"/>
      <c r="U528" s="106"/>
      <c r="V528" s="127"/>
      <c r="W528" s="106"/>
      <c r="X528" s="127" t="s">
        <v>8775</v>
      </c>
    </row>
    <row r="529" spans="1:24" x14ac:dyDescent="0.25">
      <c r="A529" s="127" t="s">
        <v>9435</v>
      </c>
      <c r="B529" s="129">
        <v>1</v>
      </c>
      <c r="C529" s="127"/>
      <c r="D529" s="21"/>
      <c r="E529" s="127" t="s">
        <v>1069</v>
      </c>
      <c r="F529" s="127" t="s">
        <v>736</v>
      </c>
      <c r="G529" s="106"/>
      <c r="H529" s="106">
        <v>300</v>
      </c>
      <c r="I529" s="106"/>
      <c r="J529" s="106"/>
      <c r="K529" s="106"/>
      <c r="L529" s="106"/>
      <c r="M529" s="106">
        <v>300</v>
      </c>
      <c r="N529" s="106"/>
      <c r="O529" s="106"/>
      <c r="P529" s="106"/>
      <c r="Q529" s="106"/>
      <c r="R529" s="106"/>
      <c r="S529" s="106"/>
      <c r="T529" s="106"/>
      <c r="U529" s="106"/>
      <c r="V529" s="127"/>
      <c r="W529" s="106"/>
      <c r="X529" s="127" t="s">
        <v>8775</v>
      </c>
    </row>
    <row r="530" spans="1:24" x14ac:dyDescent="0.25">
      <c r="A530" s="127" t="s">
        <v>9435</v>
      </c>
      <c r="B530" s="129">
        <v>1</v>
      </c>
      <c r="C530" s="127"/>
      <c r="D530" s="21"/>
      <c r="E530" s="127" t="s">
        <v>734</v>
      </c>
      <c r="F530" s="127" t="s">
        <v>736</v>
      </c>
      <c r="G530" s="106"/>
      <c r="H530" s="106">
        <v>150</v>
      </c>
      <c r="I530" s="106">
        <v>150</v>
      </c>
      <c r="J530" s="106"/>
      <c r="K530" s="106"/>
      <c r="L530" s="106"/>
      <c r="M530" s="106"/>
      <c r="N530" s="106"/>
      <c r="O530" s="106"/>
      <c r="P530" s="106"/>
      <c r="Q530" s="106"/>
      <c r="R530" s="106"/>
      <c r="S530" s="106"/>
      <c r="T530" s="106"/>
      <c r="U530" s="106"/>
      <c r="V530" s="127"/>
      <c r="W530" s="106"/>
      <c r="X530" s="127" t="s">
        <v>8775</v>
      </c>
    </row>
    <row r="531" spans="1:24" x14ac:dyDescent="0.25">
      <c r="A531" s="127" t="s">
        <v>9436</v>
      </c>
      <c r="B531" s="129">
        <v>1</v>
      </c>
      <c r="C531" s="127"/>
      <c r="D531" s="21"/>
      <c r="E531" s="127" t="s">
        <v>1069</v>
      </c>
      <c r="F531" s="127" t="s">
        <v>736</v>
      </c>
      <c r="G531" s="106"/>
      <c r="H531" s="106">
        <v>300</v>
      </c>
      <c r="I531" s="106"/>
      <c r="J531" s="106"/>
      <c r="K531" s="106"/>
      <c r="L531" s="106"/>
      <c r="M531" s="106">
        <v>300</v>
      </c>
      <c r="N531" s="106"/>
      <c r="O531" s="106"/>
      <c r="P531" s="106"/>
      <c r="Q531" s="106"/>
      <c r="R531" s="106"/>
      <c r="S531" s="106"/>
      <c r="T531" s="106"/>
      <c r="U531" s="106"/>
      <c r="V531" s="127"/>
      <c r="W531" s="106"/>
      <c r="X531" s="127" t="s">
        <v>8775</v>
      </c>
    </row>
    <row r="532" spans="1:24" x14ac:dyDescent="0.25">
      <c r="A532" s="127" t="s">
        <v>9436</v>
      </c>
      <c r="B532" s="129">
        <v>1</v>
      </c>
      <c r="C532" s="127"/>
      <c r="D532" s="21"/>
      <c r="E532" s="127" t="s">
        <v>734</v>
      </c>
      <c r="F532" s="127" t="s">
        <v>736</v>
      </c>
      <c r="G532" s="106"/>
      <c r="H532" s="106">
        <v>150</v>
      </c>
      <c r="I532" s="106">
        <v>150</v>
      </c>
      <c r="J532" s="106"/>
      <c r="K532" s="106"/>
      <c r="L532" s="106"/>
      <c r="M532" s="106"/>
      <c r="N532" s="106"/>
      <c r="O532" s="106"/>
      <c r="P532" s="106"/>
      <c r="Q532" s="106"/>
      <c r="R532" s="106"/>
      <c r="S532" s="106"/>
      <c r="T532" s="106"/>
      <c r="U532" s="106"/>
      <c r="V532" s="127"/>
      <c r="W532" s="106"/>
      <c r="X532" s="127" t="s">
        <v>8775</v>
      </c>
    </row>
    <row r="533" spans="1:24" x14ac:dyDescent="0.25">
      <c r="A533" s="127" t="s">
        <v>9448</v>
      </c>
      <c r="B533" s="129">
        <v>2</v>
      </c>
      <c r="C533" s="127" t="s">
        <v>9466</v>
      </c>
      <c r="D533" s="21"/>
      <c r="E533" s="127" t="s">
        <v>760</v>
      </c>
      <c r="F533" s="127"/>
      <c r="G533" s="106"/>
      <c r="H533" s="106">
        <v>25</v>
      </c>
      <c r="I533" s="106">
        <v>25</v>
      </c>
      <c r="J533" s="106"/>
      <c r="K533" s="106"/>
      <c r="L533" s="106"/>
      <c r="M533" s="106"/>
      <c r="N533" s="106"/>
      <c r="O533" s="106"/>
      <c r="P533" s="106"/>
      <c r="Q533" s="106"/>
      <c r="R533" s="106"/>
      <c r="S533" s="106"/>
      <c r="T533" s="106"/>
      <c r="U533" s="106"/>
      <c r="V533" s="127"/>
      <c r="W533" s="106"/>
      <c r="X533" s="127" t="s">
        <v>8783</v>
      </c>
    </row>
    <row r="534" spans="1:24" x14ac:dyDescent="0.25">
      <c r="A534" s="127" t="s">
        <v>9448</v>
      </c>
      <c r="B534" s="129">
        <v>2</v>
      </c>
      <c r="C534" s="127" t="s">
        <v>9466</v>
      </c>
      <c r="D534" s="21"/>
      <c r="E534" s="127" t="s">
        <v>734</v>
      </c>
      <c r="F534" s="127"/>
      <c r="G534" s="106"/>
      <c r="H534" s="106">
        <v>65</v>
      </c>
      <c r="I534" s="106">
        <v>65</v>
      </c>
      <c r="J534" s="106"/>
      <c r="K534" s="106"/>
      <c r="L534" s="106"/>
      <c r="M534" s="106"/>
      <c r="N534" s="106"/>
      <c r="O534" s="106"/>
      <c r="P534" s="106"/>
      <c r="Q534" s="106"/>
      <c r="R534" s="106"/>
      <c r="S534" s="106"/>
      <c r="T534" s="106"/>
      <c r="U534" s="106"/>
      <c r="V534" s="127"/>
      <c r="W534" s="106"/>
      <c r="X534" s="127" t="s">
        <v>8783</v>
      </c>
    </row>
    <row r="535" spans="1:24" x14ac:dyDescent="0.25">
      <c r="A535" s="127" t="s">
        <v>9449</v>
      </c>
      <c r="B535" s="129">
        <v>2</v>
      </c>
      <c r="C535" s="127" t="s">
        <v>9466</v>
      </c>
      <c r="D535" s="21"/>
      <c r="E535" s="127" t="s">
        <v>760</v>
      </c>
      <c r="F535" s="127"/>
      <c r="G535" s="106"/>
      <c r="H535" s="106">
        <v>25</v>
      </c>
      <c r="I535" s="106">
        <v>25</v>
      </c>
      <c r="J535" s="106"/>
      <c r="K535" s="106"/>
      <c r="L535" s="106"/>
      <c r="M535" s="106"/>
      <c r="N535" s="106"/>
      <c r="O535" s="106"/>
      <c r="P535" s="106"/>
      <c r="Q535" s="106"/>
      <c r="R535" s="106"/>
      <c r="S535" s="106"/>
      <c r="T535" s="106"/>
      <c r="U535" s="106"/>
      <c r="V535" s="127"/>
      <c r="W535" s="106"/>
      <c r="X535" s="127" t="s">
        <v>8783</v>
      </c>
    </row>
    <row r="536" spans="1:24" x14ac:dyDescent="0.25">
      <c r="A536" s="127" t="s">
        <v>9449</v>
      </c>
      <c r="B536" s="129">
        <v>2</v>
      </c>
      <c r="C536" s="127" t="s">
        <v>9466</v>
      </c>
      <c r="D536" s="21"/>
      <c r="E536" s="127" t="s">
        <v>734</v>
      </c>
      <c r="F536" s="127"/>
      <c r="G536" s="106"/>
      <c r="H536" s="106">
        <v>65</v>
      </c>
      <c r="I536" s="106">
        <v>65</v>
      </c>
      <c r="J536" s="106"/>
      <c r="K536" s="106"/>
      <c r="L536" s="106"/>
      <c r="M536" s="106"/>
      <c r="N536" s="106"/>
      <c r="O536" s="106"/>
      <c r="P536" s="106"/>
      <c r="Q536" s="106"/>
      <c r="R536" s="106"/>
      <c r="S536" s="106"/>
      <c r="T536" s="106"/>
      <c r="U536" s="106"/>
      <c r="V536" s="127"/>
      <c r="W536" s="106"/>
      <c r="X536" s="127" t="s">
        <v>8783</v>
      </c>
    </row>
    <row r="537" spans="1:24" x14ac:dyDescent="0.25">
      <c r="A537" s="127" t="s">
        <v>9450</v>
      </c>
      <c r="B537" s="129">
        <v>2</v>
      </c>
      <c r="C537" s="127" t="s">
        <v>9466</v>
      </c>
      <c r="D537" s="21"/>
      <c r="E537" s="127" t="s">
        <v>760</v>
      </c>
      <c r="F537" s="127"/>
      <c r="G537" s="106"/>
      <c r="H537" s="106">
        <v>25</v>
      </c>
      <c r="I537" s="106">
        <v>25</v>
      </c>
      <c r="J537" s="106"/>
      <c r="K537" s="106"/>
      <c r="L537" s="106"/>
      <c r="M537" s="106"/>
      <c r="N537" s="106"/>
      <c r="O537" s="106"/>
      <c r="P537" s="106"/>
      <c r="Q537" s="106"/>
      <c r="R537" s="106"/>
      <c r="S537" s="106"/>
      <c r="T537" s="106"/>
      <c r="U537" s="106"/>
      <c r="V537" s="127"/>
      <c r="W537" s="106"/>
      <c r="X537" s="127" t="s">
        <v>8783</v>
      </c>
    </row>
    <row r="538" spans="1:24" x14ac:dyDescent="0.25">
      <c r="A538" s="127" t="s">
        <v>9450</v>
      </c>
      <c r="B538" s="129">
        <v>2</v>
      </c>
      <c r="C538" s="127" t="s">
        <v>9466</v>
      </c>
      <c r="D538" s="21"/>
      <c r="E538" s="127" t="s">
        <v>734</v>
      </c>
      <c r="F538" s="127"/>
      <c r="G538" s="106"/>
      <c r="H538" s="106">
        <v>65</v>
      </c>
      <c r="I538" s="106">
        <v>65</v>
      </c>
      <c r="J538" s="106"/>
      <c r="K538" s="106"/>
      <c r="L538" s="106"/>
      <c r="M538" s="106"/>
      <c r="N538" s="106"/>
      <c r="O538" s="106"/>
      <c r="P538" s="106"/>
      <c r="Q538" s="106"/>
      <c r="R538" s="106"/>
      <c r="S538" s="106"/>
      <c r="T538" s="106"/>
      <c r="U538" s="106"/>
      <c r="V538" s="127"/>
      <c r="W538" s="106"/>
      <c r="X538" s="127" t="s">
        <v>8783</v>
      </c>
    </row>
    <row r="539" spans="1:24" x14ac:dyDescent="0.25">
      <c r="A539" s="127" t="s">
        <v>9451</v>
      </c>
      <c r="B539" s="129">
        <v>2</v>
      </c>
      <c r="C539" s="127" t="s">
        <v>9466</v>
      </c>
      <c r="D539" s="21"/>
      <c r="E539" s="127" t="s">
        <v>760</v>
      </c>
      <c r="F539" s="127"/>
      <c r="G539" s="106"/>
      <c r="H539" s="106">
        <v>25</v>
      </c>
      <c r="I539" s="106">
        <v>25</v>
      </c>
      <c r="J539" s="106"/>
      <c r="K539" s="106"/>
      <c r="L539" s="106"/>
      <c r="M539" s="106"/>
      <c r="N539" s="106"/>
      <c r="O539" s="106"/>
      <c r="P539" s="106"/>
      <c r="Q539" s="106"/>
      <c r="R539" s="106"/>
      <c r="S539" s="106"/>
      <c r="T539" s="106"/>
      <c r="U539" s="106"/>
      <c r="V539" s="127"/>
      <c r="W539" s="106"/>
      <c r="X539" s="127" t="s">
        <v>8783</v>
      </c>
    </row>
    <row r="540" spans="1:24" x14ac:dyDescent="0.25">
      <c r="A540" s="127" t="s">
        <v>9451</v>
      </c>
      <c r="B540" s="129">
        <v>2</v>
      </c>
      <c r="C540" s="127" t="s">
        <v>9466</v>
      </c>
      <c r="D540" s="21"/>
      <c r="E540" s="127" t="s">
        <v>734</v>
      </c>
      <c r="F540" s="127"/>
      <c r="G540" s="106"/>
      <c r="H540" s="106">
        <v>65</v>
      </c>
      <c r="I540" s="106">
        <v>65</v>
      </c>
      <c r="J540" s="106"/>
      <c r="K540" s="106"/>
      <c r="L540" s="106"/>
      <c r="M540" s="106"/>
      <c r="N540" s="106"/>
      <c r="O540" s="106"/>
      <c r="P540" s="106"/>
      <c r="Q540" s="106"/>
      <c r="R540" s="106"/>
      <c r="S540" s="106"/>
      <c r="T540" s="106"/>
      <c r="U540" s="106"/>
      <c r="V540" s="127"/>
      <c r="W540" s="106"/>
      <c r="X540" s="127" t="s">
        <v>8783</v>
      </c>
    </row>
    <row r="541" spans="1:24" x14ac:dyDescent="0.25">
      <c r="A541" s="127" t="s">
        <v>9452</v>
      </c>
      <c r="B541" s="129">
        <v>2</v>
      </c>
      <c r="C541" s="127" t="s">
        <v>9466</v>
      </c>
      <c r="D541" s="21"/>
      <c r="E541" s="127" t="s">
        <v>760</v>
      </c>
      <c r="F541" s="127"/>
      <c r="G541" s="106"/>
      <c r="H541" s="106">
        <v>25</v>
      </c>
      <c r="I541" s="106">
        <v>25</v>
      </c>
      <c r="J541" s="106"/>
      <c r="K541" s="106"/>
      <c r="L541" s="106"/>
      <c r="M541" s="106"/>
      <c r="N541" s="106"/>
      <c r="O541" s="106"/>
      <c r="P541" s="106"/>
      <c r="Q541" s="106"/>
      <c r="R541" s="106"/>
      <c r="S541" s="106"/>
      <c r="T541" s="106"/>
      <c r="U541" s="106"/>
      <c r="V541" s="127"/>
      <c r="W541" s="106"/>
      <c r="X541" s="127" t="s">
        <v>8783</v>
      </c>
    </row>
    <row r="542" spans="1:24" x14ac:dyDescent="0.25">
      <c r="A542" s="127" t="s">
        <v>9452</v>
      </c>
      <c r="B542" s="129">
        <v>2</v>
      </c>
      <c r="C542" s="127" t="s">
        <v>9466</v>
      </c>
      <c r="D542" s="21"/>
      <c r="E542" s="127" t="s">
        <v>734</v>
      </c>
      <c r="F542" s="127"/>
      <c r="G542" s="106"/>
      <c r="H542" s="106">
        <v>65</v>
      </c>
      <c r="I542" s="106">
        <v>65</v>
      </c>
      <c r="J542" s="106"/>
      <c r="K542" s="106"/>
      <c r="L542" s="106"/>
      <c r="M542" s="106"/>
      <c r="N542" s="106"/>
      <c r="O542" s="106"/>
      <c r="P542" s="106"/>
      <c r="Q542" s="106"/>
      <c r="R542" s="106"/>
      <c r="S542" s="106"/>
      <c r="T542" s="106"/>
      <c r="U542" s="106"/>
      <c r="V542" s="127"/>
      <c r="W542" s="106"/>
      <c r="X542" s="127" t="s">
        <v>8783</v>
      </c>
    </row>
    <row r="543" spans="1:24" x14ac:dyDescent="0.25">
      <c r="A543" s="127" t="s">
        <v>9453</v>
      </c>
      <c r="B543" s="129">
        <v>2</v>
      </c>
      <c r="C543" s="127" t="s">
        <v>9466</v>
      </c>
      <c r="D543" s="21"/>
      <c r="E543" s="127" t="s">
        <v>760</v>
      </c>
      <c r="F543" s="127"/>
      <c r="G543" s="106"/>
      <c r="H543" s="106">
        <v>25</v>
      </c>
      <c r="I543" s="106">
        <v>25</v>
      </c>
      <c r="J543" s="106"/>
      <c r="K543" s="106"/>
      <c r="L543" s="106"/>
      <c r="M543" s="106"/>
      <c r="N543" s="106"/>
      <c r="O543" s="106"/>
      <c r="P543" s="106"/>
      <c r="Q543" s="106"/>
      <c r="R543" s="106"/>
      <c r="S543" s="106"/>
      <c r="T543" s="106"/>
      <c r="U543" s="106"/>
      <c r="V543" s="127"/>
      <c r="W543" s="106"/>
      <c r="X543" s="127" t="s">
        <v>8783</v>
      </c>
    </row>
    <row r="544" spans="1:24" x14ac:dyDescent="0.25">
      <c r="A544" s="127" t="s">
        <v>9453</v>
      </c>
      <c r="B544" s="129">
        <v>2</v>
      </c>
      <c r="C544" s="127" t="s">
        <v>9466</v>
      </c>
      <c r="D544" s="21"/>
      <c r="E544" s="127" t="s">
        <v>734</v>
      </c>
      <c r="F544" s="127"/>
      <c r="G544" s="106"/>
      <c r="H544" s="106">
        <v>65</v>
      </c>
      <c r="I544" s="106">
        <v>65</v>
      </c>
      <c r="J544" s="106"/>
      <c r="K544" s="106"/>
      <c r="L544" s="106"/>
      <c r="M544" s="106"/>
      <c r="N544" s="106"/>
      <c r="O544" s="106"/>
      <c r="P544" s="106"/>
      <c r="Q544" s="106"/>
      <c r="R544" s="106"/>
      <c r="S544" s="106"/>
      <c r="T544" s="106"/>
      <c r="U544" s="106"/>
      <c r="V544" s="127"/>
      <c r="W544" s="106"/>
      <c r="X544" s="127" t="s">
        <v>8783</v>
      </c>
    </row>
    <row r="545" spans="1:24" x14ac:dyDescent="0.25">
      <c r="A545" s="127" t="s">
        <v>9454</v>
      </c>
      <c r="B545" s="129">
        <v>2</v>
      </c>
      <c r="C545" s="127" t="s">
        <v>9466</v>
      </c>
      <c r="D545" s="21"/>
      <c r="E545" s="127" t="s">
        <v>760</v>
      </c>
      <c r="F545" s="127"/>
      <c r="G545" s="106"/>
      <c r="H545" s="106">
        <v>25</v>
      </c>
      <c r="I545" s="106">
        <v>25</v>
      </c>
      <c r="J545" s="106"/>
      <c r="K545" s="106"/>
      <c r="L545" s="106"/>
      <c r="M545" s="106"/>
      <c r="N545" s="106"/>
      <c r="O545" s="106"/>
      <c r="P545" s="106"/>
      <c r="Q545" s="106"/>
      <c r="R545" s="106"/>
      <c r="S545" s="106"/>
      <c r="T545" s="106"/>
      <c r="U545" s="106"/>
      <c r="V545" s="127"/>
      <c r="W545" s="106"/>
      <c r="X545" s="127" t="s">
        <v>8783</v>
      </c>
    </row>
    <row r="546" spans="1:24" x14ac:dyDescent="0.25">
      <c r="A546" s="127" t="s">
        <v>9454</v>
      </c>
      <c r="B546" s="129">
        <v>2</v>
      </c>
      <c r="C546" s="127" t="s">
        <v>9466</v>
      </c>
      <c r="D546" s="21"/>
      <c r="E546" s="127" t="s">
        <v>734</v>
      </c>
      <c r="F546" s="127"/>
      <c r="G546" s="106"/>
      <c r="H546" s="106">
        <v>65</v>
      </c>
      <c r="I546" s="106">
        <v>65</v>
      </c>
      <c r="J546" s="106"/>
      <c r="K546" s="106"/>
      <c r="L546" s="106"/>
      <c r="M546" s="106"/>
      <c r="N546" s="106"/>
      <c r="O546" s="106"/>
      <c r="P546" s="106"/>
      <c r="Q546" s="106"/>
      <c r="R546" s="106"/>
      <c r="S546" s="106"/>
      <c r="T546" s="106"/>
      <c r="U546" s="106"/>
      <c r="V546" s="127"/>
      <c r="W546" s="106"/>
      <c r="X546" s="127" t="s">
        <v>8783</v>
      </c>
    </row>
    <row r="547" spans="1:24" x14ac:dyDescent="0.25">
      <c r="A547" s="127" t="s">
        <v>9455</v>
      </c>
      <c r="B547" s="129">
        <v>2</v>
      </c>
      <c r="C547" s="127" t="s">
        <v>9466</v>
      </c>
      <c r="D547" s="21"/>
      <c r="E547" s="127" t="s">
        <v>760</v>
      </c>
      <c r="F547" s="127"/>
      <c r="G547" s="106"/>
      <c r="H547" s="106">
        <v>25</v>
      </c>
      <c r="I547" s="106">
        <v>25</v>
      </c>
      <c r="J547" s="106"/>
      <c r="K547" s="106"/>
      <c r="L547" s="106"/>
      <c r="M547" s="106"/>
      <c r="N547" s="106"/>
      <c r="O547" s="106"/>
      <c r="P547" s="106"/>
      <c r="Q547" s="106"/>
      <c r="R547" s="106"/>
      <c r="S547" s="106"/>
      <c r="T547" s="106"/>
      <c r="U547" s="106"/>
      <c r="V547" s="127"/>
      <c r="W547" s="106"/>
      <c r="X547" s="127" t="s">
        <v>8783</v>
      </c>
    </row>
    <row r="548" spans="1:24" x14ac:dyDescent="0.25">
      <c r="A548" s="127" t="s">
        <v>9455</v>
      </c>
      <c r="B548" s="129">
        <v>2</v>
      </c>
      <c r="C548" s="127" t="s">
        <v>9466</v>
      </c>
      <c r="D548" s="21"/>
      <c r="E548" s="127" t="s">
        <v>734</v>
      </c>
      <c r="F548" s="127"/>
      <c r="G548" s="106"/>
      <c r="H548" s="106">
        <v>65</v>
      </c>
      <c r="I548" s="106">
        <v>65</v>
      </c>
      <c r="J548" s="106"/>
      <c r="K548" s="106"/>
      <c r="L548" s="106"/>
      <c r="M548" s="106"/>
      <c r="N548" s="106"/>
      <c r="O548" s="106"/>
      <c r="P548" s="106"/>
      <c r="Q548" s="106"/>
      <c r="R548" s="106"/>
      <c r="S548" s="106"/>
      <c r="T548" s="106"/>
      <c r="U548" s="106"/>
      <c r="V548" s="127"/>
      <c r="W548" s="106"/>
      <c r="X548" s="127" t="s">
        <v>8783</v>
      </c>
    </row>
    <row r="549" spans="1:24" x14ac:dyDescent="0.25">
      <c r="A549" s="127" t="s">
        <v>9456</v>
      </c>
      <c r="B549" s="129">
        <v>2</v>
      </c>
      <c r="C549" s="127" t="s">
        <v>9466</v>
      </c>
      <c r="D549" s="21"/>
      <c r="E549" s="127" t="s">
        <v>760</v>
      </c>
      <c r="F549" s="127"/>
      <c r="G549" s="106"/>
      <c r="H549" s="106">
        <v>25</v>
      </c>
      <c r="I549" s="106">
        <v>25</v>
      </c>
      <c r="J549" s="106"/>
      <c r="K549" s="106"/>
      <c r="L549" s="106"/>
      <c r="M549" s="106"/>
      <c r="N549" s="106"/>
      <c r="O549" s="106"/>
      <c r="P549" s="106"/>
      <c r="Q549" s="106"/>
      <c r="R549" s="106"/>
      <c r="S549" s="106"/>
      <c r="T549" s="106"/>
      <c r="U549" s="106"/>
      <c r="V549" s="127"/>
      <c r="W549" s="106"/>
      <c r="X549" s="127" t="s">
        <v>8783</v>
      </c>
    </row>
    <row r="550" spans="1:24" x14ac:dyDescent="0.25">
      <c r="A550" s="127" t="s">
        <v>9456</v>
      </c>
      <c r="B550" s="129">
        <v>2</v>
      </c>
      <c r="C550" s="127" t="s">
        <v>9466</v>
      </c>
      <c r="D550" s="21"/>
      <c r="E550" s="127" t="s">
        <v>734</v>
      </c>
      <c r="F550" s="127"/>
      <c r="G550" s="106"/>
      <c r="H550" s="106">
        <v>65</v>
      </c>
      <c r="I550" s="106">
        <v>65</v>
      </c>
      <c r="J550" s="106"/>
      <c r="K550" s="106"/>
      <c r="L550" s="106"/>
      <c r="M550" s="106"/>
      <c r="N550" s="106"/>
      <c r="O550" s="106"/>
      <c r="P550" s="106"/>
      <c r="Q550" s="106"/>
      <c r="R550" s="106"/>
      <c r="S550" s="106"/>
      <c r="T550" s="106"/>
      <c r="U550" s="106"/>
      <c r="V550" s="127"/>
      <c r="W550" s="106"/>
      <c r="X550" s="127" t="s">
        <v>8783</v>
      </c>
    </row>
    <row r="551" spans="1:24" x14ac:dyDescent="0.25">
      <c r="A551" s="127" t="s">
        <v>9457</v>
      </c>
      <c r="B551" s="129">
        <v>2</v>
      </c>
      <c r="C551" s="127" t="s">
        <v>9466</v>
      </c>
      <c r="D551" s="21"/>
      <c r="E551" s="127" t="s">
        <v>760</v>
      </c>
      <c r="F551" s="127"/>
      <c r="G551" s="106"/>
      <c r="H551" s="106">
        <v>25</v>
      </c>
      <c r="I551" s="106">
        <v>25</v>
      </c>
      <c r="J551" s="106"/>
      <c r="K551" s="106"/>
      <c r="L551" s="106"/>
      <c r="M551" s="106"/>
      <c r="N551" s="106"/>
      <c r="O551" s="106"/>
      <c r="P551" s="106"/>
      <c r="Q551" s="106"/>
      <c r="R551" s="106"/>
      <c r="S551" s="106"/>
      <c r="T551" s="106"/>
      <c r="U551" s="106"/>
      <c r="V551" s="127"/>
      <c r="W551" s="106"/>
      <c r="X551" s="127" t="s">
        <v>8783</v>
      </c>
    </row>
    <row r="552" spans="1:24" x14ac:dyDescent="0.25">
      <c r="A552" s="127" t="s">
        <v>9457</v>
      </c>
      <c r="B552" s="129">
        <v>2</v>
      </c>
      <c r="C552" s="127" t="s">
        <v>9466</v>
      </c>
      <c r="D552" s="21"/>
      <c r="E552" s="127" t="s">
        <v>734</v>
      </c>
      <c r="F552" s="127"/>
      <c r="G552" s="106"/>
      <c r="H552" s="106">
        <v>65</v>
      </c>
      <c r="I552" s="106">
        <v>65</v>
      </c>
      <c r="J552" s="106"/>
      <c r="K552" s="106"/>
      <c r="L552" s="106"/>
      <c r="M552" s="106"/>
      <c r="N552" s="106"/>
      <c r="O552" s="106"/>
      <c r="P552" s="106"/>
      <c r="Q552" s="106"/>
      <c r="R552" s="106"/>
      <c r="S552" s="106"/>
      <c r="T552" s="106"/>
      <c r="U552" s="106"/>
      <c r="V552" s="127"/>
      <c r="W552" s="106"/>
      <c r="X552" s="127" t="s">
        <v>8783</v>
      </c>
    </row>
    <row r="553" spans="1:24" x14ac:dyDescent="0.25">
      <c r="A553" s="127" t="s">
        <v>9458</v>
      </c>
      <c r="B553" s="129">
        <v>2</v>
      </c>
      <c r="C553" s="127" t="s">
        <v>9466</v>
      </c>
      <c r="D553" s="21"/>
      <c r="E553" s="127" t="s">
        <v>760</v>
      </c>
      <c r="F553" s="127"/>
      <c r="G553" s="106"/>
      <c r="H553" s="106">
        <v>25</v>
      </c>
      <c r="I553" s="106">
        <v>25</v>
      </c>
      <c r="J553" s="106"/>
      <c r="K553" s="106"/>
      <c r="L553" s="106"/>
      <c r="M553" s="106"/>
      <c r="N553" s="106"/>
      <c r="O553" s="106"/>
      <c r="P553" s="106"/>
      <c r="Q553" s="106"/>
      <c r="R553" s="106"/>
      <c r="S553" s="106"/>
      <c r="T553" s="106"/>
      <c r="U553" s="106"/>
      <c r="V553" s="127"/>
      <c r="W553" s="106"/>
      <c r="X553" s="127" t="s">
        <v>8783</v>
      </c>
    </row>
    <row r="554" spans="1:24" x14ac:dyDescent="0.25">
      <c r="A554" s="127" t="s">
        <v>9458</v>
      </c>
      <c r="B554" s="129">
        <v>2</v>
      </c>
      <c r="C554" s="127" t="s">
        <v>9466</v>
      </c>
      <c r="D554" s="21"/>
      <c r="E554" s="127" t="s">
        <v>734</v>
      </c>
      <c r="F554" s="127"/>
      <c r="G554" s="106"/>
      <c r="H554" s="106">
        <v>65</v>
      </c>
      <c r="I554" s="106">
        <v>65</v>
      </c>
      <c r="J554" s="106"/>
      <c r="K554" s="106"/>
      <c r="L554" s="106"/>
      <c r="M554" s="106"/>
      <c r="N554" s="106"/>
      <c r="O554" s="106"/>
      <c r="P554" s="106"/>
      <c r="Q554" s="106"/>
      <c r="R554" s="106"/>
      <c r="S554" s="106"/>
      <c r="T554" s="106"/>
      <c r="U554" s="106"/>
      <c r="V554" s="127"/>
      <c r="W554" s="106"/>
      <c r="X554" s="127" t="s">
        <v>8783</v>
      </c>
    </row>
    <row r="555" spans="1:24" x14ac:dyDescent="0.25">
      <c r="A555" s="127" t="s">
        <v>9459</v>
      </c>
      <c r="B555" s="129">
        <v>2</v>
      </c>
      <c r="C555" s="127" t="s">
        <v>9466</v>
      </c>
      <c r="D555" s="21"/>
      <c r="E555" s="127" t="s">
        <v>760</v>
      </c>
      <c r="F555" s="127"/>
      <c r="G555" s="106"/>
      <c r="H555" s="106">
        <v>25</v>
      </c>
      <c r="I555" s="106">
        <v>25</v>
      </c>
      <c r="J555" s="106"/>
      <c r="K555" s="106"/>
      <c r="L555" s="106"/>
      <c r="M555" s="106"/>
      <c r="N555" s="106"/>
      <c r="O555" s="106"/>
      <c r="P555" s="106"/>
      <c r="Q555" s="106"/>
      <c r="R555" s="106"/>
      <c r="S555" s="106"/>
      <c r="T555" s="106"/>
      <c r="U555" s="106"/>
      <c r="V555" s="127"/>
      <c r="W555" s="106"/>
      <c r="X555" s="127" t="s">
        <v>8783</v>
      </c>
    </row>
    <row r="556" spans="1:24" x14ac:dyDescent="0.25">
      <c r="A556" s="127" t="s">
        <v>9459</v>
      </c>
      <c r="B556" s="129">
        <v>2</v>
      </c>
      <c r="C556" s="127" t="s">
        <v>9466</v>
      </c>
      <c r="D556" s="21"/>
      <c r="E556" s="127" t="s">
        <v>734</v>
      </c>
      <c r="F556" s="127"/>
      <c r="G556" s="106"/>
      <c r="H556" s="106">
        <v>65</v>
      </c>
      <c r="I556" s="106">
        <v>65</v>
      </c>
      <c r="J556" s="106"/>
      <c r="K556" s="106"/>
      <c r="L556" s="106"/>
      <c r="M556" s="106"/>
      <c r="N556" s="106"/>
      <c r="O556" s="106"/>
      <c r="P556" s="106"/>
      <c r="Q556" s="106"/>
      <c r="R556" s="106"/>
      <c r="S556" s="106"/>
      <c r="T556" s="106"/>
      <c r="U556" s="106"/>
      <c r="V556" s="127"/>
      <c r="W556" s="106"/>
      <c r="X556" s="127" t="s">
        <v>8783</v>
      </c>
    </row>
    <row r="557" spans="1:24" x14ac:dyDescent="0.25">
      <c r="A557" s="127" t="s">
        <v>9460</v>
      </c>
      <c r="B557" s="129">
        <v>2</v>
      </c>
      <c r="C557" s="127" t="s">
        <v>9466</v>
      </c>
      <c r="D557" s="21"/>
      <c r="E557" s="127" t="s">
        <v>760</v>
      </c>
      <c r="F557" s="127"/>
      <c r="G557" s="106"/>
      <c r="H557" s="106">
        <v>25</v>
      </c>
      <c r="I557" s="106">
        <v>25</v>
      </c>
      <c r="J557" s="106"/>
      <c r="K557" s="106"/>
      <c r="L557" s="106"/>
      <c r="M557" s="106"/>
      <c r="N557" s="106"/>
      <c r="O557" s="106"/>
      <c r="P557" s="106"/>
      <c r="Q557" s="106"/>
      <c r="R557" s="106"/>
      <c r="S557" s="106"/>
      <c r="T557" s="106"/>
      <c r="U557" s="106"/>
      <c r="V557" s="127"/>
      <c r="W557" s="106"/>
      <c r="X557" s="127" t="s">
        <v>8783</v>
      </c>
    </row>
    <row r="558" spans="1:24" x14ac:dyDescent="0.25">
      <c r="A558" s="127" t="s">
        <v>9460</v>
      </c>
      <c r="B558" s="129">
        <v>2</v>
      </c>
      <c r="C558" s="127" t="s">
        <v>9466</v>
      </c>
      <c r="D558" s="21"/>
      <c r="E558" s="127" t="s">
        <v>734</v>
      </c>
      <c r="F558" s="127"/>
      <c r="G558" s="106"/>
      <c r="H558" s="106">
        <v>65</v>
      </c>
      <c r="I558" s="106">
        <v>65</v>
      </c>
      <c r="J558" s="106"/>
      <c r="K558" s="106"/>
      <c r="L558" s="106"/>
      <c r="M558" s="106"/>
      <c r="N558" s="106"/>
      <c r="O558" s="106"/>
      <c r="P558" s="106"/>
      <c r="Q558" s="106"/>
      <c r="R558" s="106"/>
      <c r="S558" s="106"/>
      <c r="T558" s="106"/>
      <c r="U558" s="106"/>
      <c r="V558" s="127"/>
      <c r="W558" s="106"/>
      <c r="X558" s="127" t="s">
        <v>8783</v>
      </c>
    </row>
    <row r="559" spans="1:24" x14ac:dyDescent="0.25">
      <c r="A559" s="127" t="s">
        <v>9461</v>
      </c>
      <c r="B559" s="129">
        <v>2</v>
      </c>
      <c r="C559" s="127" t="s">
        <v>9466</v>
      </c>
      <c r="D559" s="21"/>
      <c r="E559" s="127" t="s">
        <v>760</v>
      </c>
      <c r="F559" s="127"/>
      <c r="G559" s="106"/>
      <c r="H559" s="106">
        <v>25</v>
      </c>
      <c r="I559" s="106">
        <v>25</v>
      </c>
      <c r="J559" s="106"/>
      <c r="K559" s="106"/>
      <c r="L559" s="106"/>
      <c r="M559" s="106"/>
      <c r="N559" s="106"/>
      <c r="O559" s="106"/>
      <c r="P559" s="106"/>
      <c r="Q559" s="106"/>
      <c r="R559" s="106"/>
      <c r="S559" s="106"/>
      <c r="T559" s="106"/>
      <c r="U559" s="106"/>
      <c r="V559" s="127"/>
      <c r="W559" s="106"/>
      <c r="X559" s="127" t="s">
        <v>8783</v>
      </c>
    </row>
    <row r="560" spans="1:24" x14ac:dyDescent="0.25">
      <c r="A560" s="127" t="s">
        <v>9461</v>
      </c>
      <c r="B560" s="129">
        <v>2</v>
      </c>
      <c r="C560" s="127" t="s">
        <v>9466</v>
      </c>
      <c r="D560" s="21"/>
      <c r="E560" s="127" t="s">
        <v>734</v>
      </c>
      <c r="F560" s="127"/>
      <c r="G560" s="106"/>
      <c r="H560" s="106">
        <v>65</v>
      </c>
      <c r="I560" s="106">
        <v>65</v>
      </c>
      <c r="J560" s="106"/>
      <c r="K560" s="106"/>
      <c r="L560" s="106"/>
      <c r="M560" s="106"/>
      <c r="N560" s="106"/>
      <c r="O560" s="106"/>
      <c r="P560" s="106"/>
      <c r="Q560" s="106"/>
      <c r="R560" s="106"/>
      <c r="S560" s="106"/>
      <c r="T560" s="106"/>
      <c r="U560" s="106"/>
      <c r="V560" s="127"/>
      <c r="W560" s="106"/>
      <c r="X560" s="127" t="s">
        <v>8783</v>
      </c>
    </row>
    <row r="561" spans="1:24" x14ac:dyDescent="0.25">
      <c r="A561" s="127" t="s">
        <v>9462</v>
      </c>
      <c r="B561" s="129">
        <v>2</v>
      </c>
      <c r="C561" s="127" t="s">
        <v>9466</v>
      </c>
      <c r="D561" s="21"/>
      <c r="E561" s="127" t="s">
        <v>760</v>
      </c>
      <c r="F561" s="127"/>
      <c r="G561" s="106"/>
      <c r="H561" s="106">
        <v>25</v>
      </c>
      <c r="I561" s="106">
        <v>25</v>
      </c>
      <c r="J561" s="106"/>
      <c r="K561" s="106"/>
      <c r="L561" s="106"/>
      <c r="M561" s="106"/>
      <c r="N561" s="106"/>
      <c r="O561" s="106"/>
      <c r="P561" s="106"/>
      <c r="Q561" s="106"/>
      <c r="R561" s="106"/>
      <c r="S561" s="106"/>
      <c r="T561" s="106"/>
      <c r="U561" s="106"/>
      <c r="V561" s="127"/>
      <c r="W561" s="106"/>
      <c r="X561" s="127" t="s">
        <v>8783</v>
      </c>
    </row>
    <row r="562" spans="1:24" x14ac:dyDescent="0.25">
      <c r="A562" s="127" t="s">
        <v>9462</v>
      </c>
      <c r="B562" s="129">
        <v>2</v>
      </c>
      <c r="C562" s="127" t="s">
        <v>9466</v>
      </c>
      <c r="D562" s="21"/>
      <c r="E562" s="127" t="s">
        <v>734</v>
      </c>
      <c r="F562" s="127"/>
      <c r="G562" s="106"/>
      <c r="H562" s="106">
        <v>65</v>
      </c>
      <c r="I562" s="106">
        <v>65</v>
      </c>
      <c r="J562" s="106"/>
      <c r="K562" s="106"/>
      <c r="L562" s="106"/>
      <c r="M562" s="106"/>
      <c r="N562" s="106"/>
      <c r="O562" s="106"/>
      <c r="P562" s="106"/>
      <c r="Q562" s="106"/>
      <c r="R562" s="106"/>
      <c r="S562" s="106"/>
      <c r="T562" s="106"/>
      <c r="U562" s="106"/>
      <c r="V562" s="127"/>
      <c r="W562" s="106"/>
      <c r="X562" s="127" t="s">
        <v>8783</v>
      </c>
    </row>
    <row r="563" spans="1:24" x14ac:dyDescent="0.25">
      <c r="A563" s="127" t="s">
        <v>9463</v>
      </c>
      <c r="B563" s="129">
        <v>2</v>
      </c>
      <c r="C563" s="127" t="s">
        <v>9466</v>
      </c>
      <c r="D563" s="21"/>
      <c r="E563" s="127" t="s">
        <v>760</v>
      </c>
      <c r="F563" s="127"/>
      <c r="G563" s="106"/>
      <c r="H563" s="106">
        <v>25</v>
      </c>
      <c r="I563" s="106">
        <v>25</v>
      </c>
      <c r="J563" s="106"/>
      <c r="K563" s="106"/>
      <c r="L563" s="106"/>
      <c r="M563" s="106"/>
      <c r="N563" s="106"/>
      <c r="O563" s="106"/>
      <c r="P563" s="106"/>
      <c r="Q563" s="106"/>
      <c r="R563" s="106"/>
      <c r="S563" s="106"/>
      <c r="T563" s="106"/>
      <c r="U563" s="106"/>
      <c r="V563" s="127"/>
      <c r="W563" s="106"/>
      <c r="X563" s="127" t="s">
        <v>8783</v>
      </c>
    </row>
    <row r="564" spans="1:24" x14ac:dyDescent="0.25">
      <c r="A564" s="127" t="s">
        <v>9463</v>
      </c>
      <c r="B564" s="129">
        <v>2</v>
      </c>
      <c r="C564" s="127" t="s">
        <v>9466</v>
      </c>
      <c r="D564" s="21"/>
      <c r="E564" s="127" t="s">
        <v>734</v>
      </c>
      <c r="F564" s="127"/>
      <c r="G564" s="106"/>
      <c r="H564" s="106">
        <v>65</v>
      </c>
      <c r="I564" s="106">
        <v>65</v>
      </c>
      <c r="J564" s="106"/>
      <c r="K564" s="106"/>
      <c r="L564" s="106"/>
      <c r="M564" s="106"/>
      <c r="N564" s="106"/>
      <c r="O564" s="106"/>
      <c r="P564" s="106"/>
      <c r="Q564" s="106"/>
      <c r="R564" s="106"/>
      <c r="S564" s="106"/>
      <c r="T564" s="106"/>
      <c r="U564" s="106"/>
      <c r="V564" s="127"/>
      <c r="W564" s="106"/>
      <c r="X564" s="127" t="s">
        <v>8783</v>
      </c>
    </row>
    <row r="565" spans="1:24" x14ac:dyDescent="0.25">
      <c r="A565" s="127" t="s">
        <v>9469</v>
      </c>
      <c r="B565" s="129">
        <v>1</v>
      </c>
      <c r="C565" s="127"/>
      <c r="D565" s="21"/>
      <c r="E565" s="127"/>
      <c r="F565" s="127"/>
      <c r="G565" s="106"/>
      <c r="H565" s="106">
        <v>138</v>
      </c>
      <c r="I565" s="106">
        <v>138</v>
      </c>
      <c r="J565" s="106"/>
      <c r="K565" s="106"/>
      <c r="L565" s="106"/>
      <c r="M565" s="106"/>
      <c r="N565" s="106"/>
      <c r="O565" s="106"/>
      <c r="P565" s="106"/>
      <c r="Q565" s="106"/>
      <c r="R565" s="106"/>
      <c r="S565" s="106"/>
      <c r="T565" s="106"/>
      <c r="U565" s="106"/>
      <c r="V565" s="127"/>
      <c r="W565" s="106"/>
      <c r="X565" s="127"/>
    </row>
    <row r="566" spans="1:24" x14ac:dyDescent="0.25">
      <c r="A566" s="127" t="s">
        <v>9470</v>
      </c>
      <c r="B566" s="129">
        <v>1</v>
      </c>
      <c r="C566" s="127"/>
      <c r="D566" s="21"/>
      <c r="E566" s="127"/>
      <c r="F566" s="127"/>
      <c r="G566" s="106"/>
      <c r="H566" s="106">
        <v>122</v>
      </c>
      <c r="I566" s="106">
        <v>122</v>
      </c>
      <c r="J566" s="106"/>
      <c r="K566" s="106"/>
      <c r="L566" s="106"/>
      <c r="M566" s="106"/>
      <c r="N566" s="106"/>
      <c r="O566" s="106"/>
      <c r="P566" s="106"/>
      <c r="Q566" s="106"/>
      <c r="R566" s="106"/>
      <c r="S566" s="106"/>
      <c r="T566" s="106"/>
      <c r="U566" s="106"/>
      <c r="V566" s="127"/>
      <c r="W566" s="106"/>
      <c r="X566" s="127"/>
    </row>
    <row r="567" spans="1:24" x14ac:dyDescent="0.25">
      <c r="A567" s="127" t="s">
        <v>9471</v>
      </c>
      <c r="B567" s="129">
        <v>1</v>
      </c>
      <c r="C567" s="127"/>
      <c r="D567" s="21"/>
      <c r="E567" s="127"/>
      <c r="F567" s="127"/>
      <c r="G567" s="106"/>
      <c r="H567" s="106">
        <v>188</v>
      </c>
      <c r="I567" s="106">
        <v>188</v>
      </c>
      <c r="J567" s="106"/>
      <c r="K567" s="106"/>
      <c r="L567" s="106"/>
      <c r="M567" s="106"/>
      <c r="N567" s="106"/>
      <c r="O567" s="106"/>
      <c r="P567" s="106"/>
      <c r="Q567" s="106"/>
      <c r="R567" s="106"/>
      <c r="S567" s="106"/>
      <c r="T567" s="106"/>
      <c r="U567" s="106"/>
      <c r="V567" s="127"/>
      <c r="W567" s="106"/>
      <c r="X567" s="127"/>
    </row>
    <row r="568" spans="1:24" x14ac:dyDescent="0.25">
      <c r="A568" s="127" t="s">
        <v>9472</v>
      </c>
      <c r="B568" s="129">
        <v>1</v>
      </c>
      <c r="C568" s="127"/>
      <c r="D568" s="21"/>
      <c r="E568" s="127"/>
      <c r="F568" s="127"/>
      <c r="G568" s="106"/>
      <c r="H568" s="106">
        <v>284</v>
      </c>
      <c r="I568" s="106">
        <v>284</v>
      </c>
      <c r="J568" s="106"/>
      <c r="K568" s="106"/>
      <c r="L568" s="106"/>
      <c r="M568" s="106"/>
      <c r="N568" s="106"/>
      <c r="O568" s="106"/>
      <c r="P568" s="106"/>
      <c r="Q568" s="106"/>
      <c r="R568" s="106"/>
      <c r="S568" s="106"/>
      <c r="T568" s="106"/>
      <c r="U568" s="106"/>
      <c r="V568" s="127"/>
      <c r="W568" s="106"/>
      <c r="X568" s="127"/>
    </row>
    <row r="569" spans="1:24" x14ac:dyDescent="0.25">
      <c r="A569" s="127" t="s">
        <v>9473</v>
      </c>
      <c r="B569" s="129">
        <v>1</v>
      </c>
      <c r="C569" s="127"/>
      <c r="D569" s="21"/>
      <c r="E569" s="127"/>
      <c r="F569" s="127"/>
      <c r="G569" s="106"/>
      <c r="H569" s="106">
        <v>258</v>
      </c>
      <c r="I569" s="106">
        <v>258</v>
      </c>
      <c r="J569" s="106"/>
      <c r="K569" s="106"/>
      <c r="L569" s="106"/>
      <c r="M569" s="106"/>
      <c r="N569" s="106"/>
      <c r="O569" s="106"/>
      <c r="P569" s="106"/>
      <c r="Q569" s="106"/>
      <c r="R569" s="106"/>
      <c r="S569" s="106"/>
      <c r="T569" s="106"/>
      <c r="U569" s="106"/>
      <c r="V569" s="127"/>
      <c r="W569" s="106"/>
      <c r="X569" s="127"/>
    </row>
    <row r="570" spans="1:24" x14ac:dyDescent="0.25">
      <c r="A570" s="127" t="s">
        <v>9474</v>
      </c>
      <c r="B570" s="129">
        <v>1</v>
      </c>
      <c r="C570" s="127"/>
      <c r="D570" s="21"/>
      <c r="E570" s="127"/>
      <c r="F570" s="127"/>
      <c r="G570" s="106"/>
      <c r="H570" s="106">
        <v>270</v>
      </c>
      <c r="I570" s="106">
        <v>270</v>
      </c>
      <c r="J570" s="106"/>
      <c r="K570" s="106"/>
      <c r="L570" s="106"/>
      <c r="M570" s="106"/>
      <c r="N570" s="106"/>
      <c r="O570" s="106"/>
      <c r="P570" s="106"/>
      <c r="Q570" s="106"/>
      <c r="R570" s="106"/>
      <c r="S570" s="106"/>
      <c r="T570" s="106"/>
      <c r="U570" s="106"/>
      <c r="V570" s="127"/>
      <c r="W570" s="106"/>
      <c r="X570" s="127"/>
    </row>
    <row r="571" spans="1:24" x14ac:dyDescent="0.25">
      <c r="A571" s="127" t="s">
        <v>9500</v>
      </c>
      <c r="B571" s="129">
        <v>1</v>
      </c>
      <c r="C571" s="127"/>
      <c r="D571" s="21"/>
      <c r="E571" s="127"/>
      <c r="F571" s="127"/>
      <c r="G571" s="106"/>
      <c r="H571" s="106">
        <v>120</v>
      </c>
      <c r="I571" s="106">
        <v>30</v>
      </c>
      <c r="J571" s="106"/>
      <c r="K571" s="106"/>
      <c r="L571" s="106"/>
      <c r="M571" s="106">
        <v>90</v>
      </c>
      <c r="N571" s="106"/>
      <c r="O571" s="106"/>
      <c r="P571" s="106"/>
      <c r="Q571" s="106"/>
      <c r="R571" s="106"/>
      <c r="S571" s="106"/>
      <c r="T571" s="106"/>
      <c r="U571" s="106"/>
      <c r="V571" s="127"/>
      <c r="W571" s="106"/>
      <c r="X571" s="127" t="s">
        <v>9223</v>
      </c>
    </row>
    <row r="572" spans="1:24" x14ac:dyDescent="0.25">
      <c r="A572" s="127" t="s">
        <v>9500</v>
      </c>
      <c r="B572" s="129">
        <v>1</v>
      </c>
      <c r="C572" s="127"/>
      <c r="D572" s="21"/>
      <c r="E572" s="127"/>
      <c r="F572" s="127"/>
      <c r="G572" s="106"/>
      <c r="H572" s="106">
        <v>60</v>
      </c>
      <c r="I572" s="106">
        <v>60</v>
      </c>
      <c r="J572" s="106"/>
      <c r="K572" s="106"/>
      <c r="L572" s="106"/>
      <c r="M572" s="106"/>
      <c r="N572" s="106"/>
      <c r="O572" s="106"/>
      <c r="P572" s="106"/>
      <c r="Q572" s="106"/>
      <c r="R572" s="106"/>
      <c r="S572" s="106"/>
      <c r="T572" s="106"/>
      <c r="U572" s="106"/>
      <c r="V572" s="127"/>
      <c r="W572" s="106"/>
      <c r="X572" s="127" t="s">
        <v>9224</v>
      </c>
    </row>
    <row r="573" spans="1:24" x14ac:dyDescent="0.25">
      <c r="A573" s="127" t="s">
        <v>9501</v>
      </c>
      <c r="B573" s="129">
        <v>1</v>
      </c>
      <c r="C573" s="127"/>
      <c r="D573" s="21"/>
      <c r="E573" s="127"/>
      <c r="F573" s="127"/>
      <c r="G573" s="106"/>
      <c r="H573" s="106">
        <v>60</v>
      </c>
      <c r="I573" s="106">
        <v>60</v>
      </c>
      <c r="J573" s="106"/>
      <c r="K573" s="106"/>
      <c r="L573" s="106"/>
      <c r="M573" s="106"/>
      <c r="N573" s="106"/>
      <c r="O573" s="106"/>
      <c r="P573" s="106"/>
      <c r="Q573" s="106"/>
      <c r="R573" s="106"/>
      <c r="S573" s="106"/>
      <c r="T573" s="106"/>
      <c r="U573" s="106"/>
      <c r="V573" s="127"/>
      <c r="W573" s="106"/>
      <c r="X573" s="127" t="s">
        <v>9224</v>
      </c>
    </row>
    <row r="574" spans="1:24" x14ac:dyDescent="0.25">
      <c r="A574" s="127" t="s">
        <v>9501</v>
      </c>
      <c r="B574" s="129">
        <v>1</v>
      </c>
      <c r="C574" s="127"/>
      <c r="D574" s="21"/>
      <c r="E574" s="127"/>
      <c r="F574" s="127"/>
      <c r="G574" s="106"/>
      <c r="H574" s="106">
        <v>60</v>
      </c>
      <c r="I574" s="106">
        <v>60</v>
      </c>
      <c r="J574" s="106"/>
      <c r="K574" s="106"/>
      <c r="L574" s="106"/>
      <c r="M574" s="106"/>
      <c r="N574" s="106"/>
      <c r="O574" s="106"/>
      <c r="P574" s="106"/>
      <c r="Q574" s="106"/>
      <c r="R574" s="106"/>
      <c r="S574" s="106"/>
      <c r="T574" s="106"/>
      <c r="U574" s="106"/>
      <c r="V574" s="127"/>
      <c r="W574" s="106"/>
      <c r="X574" s="127" t="s">
        <v>9224</v>
      </c>
    </row>
    <row r="575" spans="1:24" x14ac:dyDescent="0.25">
      <c r="A575" s="127" t="s">
        <v>9502</v>
      </c>
      <c r="B575" s="129">
        <v>1</v>
      </c>
      <c r="C575" s="127"/>
      <c r="D575" s="21"/>
      <c r="E575" s="127"/>
      <c r="F575" s="127"/>
      <c r="G575" s="106"/>
      <c r="H575" s="106">
        <v>60</v>
      </c>
      <c r="I575" s="106">
        <v>60</v>
      </c>
      <c r="J575" s="106"/>
      <c r="K575" s="106"/>
      <c r="L575" s="106"/>
      <c r="M575" s="106"/>
      <c r="N575" s="106"/>
      <c r="O575" s="106"/>
      <c r="P575" s="106"/>
      <c r="Q575" s="106"/>
      <c r="R575" s="106"/>
      <c r="S575" s="106"/>
      <c r="T575" s="106"/>
      <c r="U575" s="106"/>
      <c r="V575" s="127"/>
      <c r="W575" s="106"/>
      <c r="X575" s="127" t="s">
        <v>9224</v>
      </c>
    </row>
    <row r="576" spans="1:24" x14ac:dyDescent="0.25">
      <c r="A576" s="127" t="s">
        <v>9502</v>
      </c>
      <c r="B576" s="129">
        <v>1</v>
      </c>
      <c r="C576" s="127"/>
      <c r="D576" s="21"/>
      <c r="E576" s="127"/>
      <c r="F576" s="127"/>
      <c r="G576" s="106"/>
      <c r="H576" s="106">
        <v>60</v>
      </c>
      <c r="I576" s="106">
        <v>60</v>
      </c>
      <c r="J576" s="106"/>
      <c r="K576" s="106"/>
      <c r="L576" s="106"/>
      <c r="M576" s="106"/>
      <c r="N576" s="106"/>
      <c r="O576" s="106"/>
      <c r="P576" s="106"/>
      <c r="Q576" s="106"/>
      <c r="R576" s="106"/>
      <c r="S576" s="106"/>
      <c r="T576" s="106"/>
      <c r="U576" s="106"/>
      <c r="V576" s="127"/>
      <c r="W576" s="106"/>
      <c r="X576" s="127" t="s">
        <v>9224</v>
      </c>
    </row>
    <row r="577" spans="1:24" x14ac:dyDescent="0.25">
      <c r="A577" s="127" t="s">
        <v>9503</v>
      </c>
      <c r="B577" s="129">
        <v>1</v>
      </c>
      <c r="C577" s="127"/>
      <c r="D577" s="21"/>
      <c r="E577" s="127"/>
      <c r="F577" s="127"/>
      <c r="G577" s="106"/>
      <c r="H577" s="106">
        <v>60</v>
      </c>
      <c r="I577" s="106">
        <v>60</v>
      </c>
      <c r="J577" s="106"/>
      <c r="K577" s="106"/>
      <c r="L577" s="106"/>
      <c r="M577" s="106"/>
      <c r="N577" s="106"/>
      <c r="O577" s="106"/>
      <c r="P577" s="106"/>
      <c r="Q577" s="106"/>
      <c r="R577" s="106"/>
      <c r="S577" s="106"/>
      <c r="T577" s="106"/>
      <c r="U577" s="106"/>
      <c r="V577" s="127"/>
      <c r="W577" s="106"/>
      <c r="X577" s="127" t="s">
        <v>9224</v>
      </c>
    </row>
    <row r="578" spans="1:24" x14ac:dyDescent="0.25">
      <c r="A578" s="127" t="s">
        <v>9503</v>
      </c>
      <c r="B578" s="129">
        <v>1</v>
      </c>
      <c r="C578" s="127"/>
      <c r="D578" s="21"/>
      <c r="E578" s="127"/>
      <c r="F578" s="127"/>
      <c r="G578" s="106"/>
      <c r="H578" s="106">
        <v>60</v>
      </c>
      <c r="I578" s="106">
        <v>60</v>
      </c>
      <c r="J578" s="106"/>
      <c r="K578" s="106"/>
      <c r="L578" s="106"/>
      <c r="M578" s="106"/>
      <c r="N578" s="106"/>
      <c r="O578" s="106"/>
      <c r="P578" s="106"/>
      <c r="Q578" s="106"/>
      <c r="R578" s="106"/>
      <c r="S578" s="106"/>
      <c r="T578" s="106"/>
      <c r="U578" s="106"/>
      <c r="V578" s="127"/>
      <c r="W578" s="106"/>
      <c r="X578" s="127" t="s">
        <v>9224</v>
      </c>
    </row>
    <row r="579" spans="1:24" x14ac:dyDescent="0.25">
      <c r="A579" s="127" t="s">
        <v>9504</v>
      </c>
      <c r="B579" s="129">
        <v>1</v>
      </c>
      <c r="C579" s="127"/>
      <c r="D579" s="21"/>
      <c r="E579" s="127"/>
      <c r="F579" s="127"/>
      <c r="G579" s="106"/>
      <c r="H579" s="106">
        <v>60</v>
      </c>
      <c r="I579" s="106">
        <v>60</v>
      </c>
      <c r="J579" s="106"/>
      <c r="K579" s="106"/>
      <c r="L579" s="106"/>
      <c r="M579" s="106"/>
      <c r="N579" s="106"/>
      <c r="O579" s="106"/>
      <c r="P579" s="106"/>
      <c r="Q579" s="106"/>
      <c r="R579" s="106"/>
      <c r="S579" s="106"/>
      <c r="T579" s="106"/>
      <c r="U579" s="106"/>
      <c r="V579" s="127"/>
      <c r="W579" s="106"/>
      <c r="X579" s="127" t="s">
        <v>9224</v>
      </c>
    </row>
    <row r="580" spans="1:24" x14ac:dyDescent="0.25">
      <c r="A580" s="127" t="s">
        <v>9504</v>
      </c>
      <c r="B580" s="129">
        <v>1</v>
      </c>
      <c r="C580" s="127"/>
      <c r="D580" s="21"/>
      <c r="E580" s="127"/>
      <c r="F580" s="127"/>
      <c r="G580" s="106"/>
      <c r="H580" s="106">
        <v>60</v>
      </c>
      <c r="I580" s="106">
        <v>60</v>
      </c>
      <c r="J580" s="106"/>
      <c r="K580" s="106"/>
      <c r="L580" s="106"/>
      <c r="M580" s="106"/>
      <c r="N580" s="106"/>
      <c r="O580" s="106"/>
      <c r="P580" s="106"/>
      <c r="Q580" s="106"/>
      <c r="R580" s="106"/>
      <c r="S580" s="106"/>
      <c r="T580" s="106"/>
      <c r="U580" s="106"/>
      <c r="V580" s="127"/>
      <c r="W580" s="106"/>
      <c r="X580" s="127" t="s">
        <v>9224</v>
      </c>
    </row>
    <row r="581" spans="1:24" x14ac:dyDescent="0.25">
      <c r="A581" s="127" t="s">
        <v>9505</v>
      </c>
      <c r="B581" s="129">
        <v>1</v>
      </c>
      <c r="C581" s="127"/>
      <c r="D581" s="21"/>
      <c r="E581" s="127"/>
      <c r="F581" s="127"/>
      <c r="G581" s="106"/>
      <c r="H581" s="106">
        <v>60</v>
      </c>
      <c r="I581" s="106">
        <v>60</v>
      </c>
      <c r="J581" s="106"/>
      <c r="K581" s="106"/>
      <c r="L581" s="106"/>
      <c r="M581" s="106"/>
      <c r="N581" s="106"/>
      <c r="O581" s="106"/>
      <c r="P581" s="106"/>
      <c r="Q581" s="106"/>
      <c r="R581" s="106"/>
      <c r="S581" s="106"/>
      <c r="T581" s="106"/>
      <c r="U581" s="106"/>
      <c r="V581" s="127"/>
      <c r="W581" s="106"/>
      <c r="X581" s="127" t="s">
        <v>9224</v>
      </c>
    </row>
    <row r="582" spans="1:24" x14ac:dyDescent="0.25">
      <c r="A582" s="127" t="s">
        <v>9505</v>
      </c>
      <c r="B582" s="129">
        <v>1</v>
      </c>
      <c r="C582" s="127"/>
      <c r="D582" s="21"/>
      <c r="E582" s="127"/>
      <c r="F582" s="127"/>
      <c r="G582" s="106"/>
      <c r="H582" s="106">
        <v>60</v>
      </c>
      <c r="I582" s="106">
        <v>60</v>
      </c>
      <c r="J582" s="106"/>
      <c r="K582" s="106"/>
      <c r="L582" s="106"/>
      <c r="M582" s="106"/>
      <c r="N582" s="106"/>
      <c r="O582" s="106"/>
      <c r="P582" s="106"/>
      <c r="Q582" s="106"/>
      <c r="R582" s="106"/>
      <c r="S582" s="106"/>
      <c r="T582" s="106"/>
      <c r="U582" s="106"/>
      <c r="V582" s="127"/>
      <c r="W582" s="106"/>
      <c r="X582" s="127" t="s">
        <v>9224</v>
      </c>
    </row>
    <row r="583" spans="1:24" x14ac:dyDescent="0.25">
      <c r="A583" s="127" t="s">
        <v>9506</v>
      </c>
      <c r="B583" s="129">
        <v>1</v>
      </c>
      <c r="C583" s="127"/>
      <c r="D583" s="21"/>
      <c r="E583" s="127"/>
      <c r="F583" s="127"/>
      <c r="G583" s="106"/>
      <c r="H583" s="106">
        <v>60</v>
      </c>
      <c r="I583" s="106">
        <v>60</v>
      </c>
      <c r="J583" s="106"/>
      <c r="K583" s="106"/>
      <c r="L583" s="106"/>
      <c r="M583" s="106"/>
      <c r="N583" s="106"/>
      <c r="O583" s="106"/>
      <c r="P583" s="106"/>
      <c r="Q583" s="106"/>
      <c r="R583" s="106"/>
      <c r="S583" s="106"/>
      <c r="T583" s="106"/>
      <c r="U583" s="106"/>
      <c r="V583" s="127"/>
      <c r="W583" s="106"/>
      <c r="X583" s="127" t="s">
        <v>9224</v>
      </c>
    </row>
    <row r="584" spans="1:24" x14ac:dyDescent="0.25">
      <c r="A584" s="127" t="s">
        <v>9506</v>
      </c>
      <c r="B584" s="129">
        <v>1</v>
      </c>
      <c r="C584" s="127"/>
      <c r="D584" s="21"/>
      <c r="E584" s="127"/>
      <c r="F584" s="127"/>
      <c r="G584" s="106"/>
      <c r="H584" s="106">
        <v>60</v>
      </c>
      <c r="I584" s="106">
        <v>60</v>
      </c>
      <c r="J584" s="106"/>
      <c r="K584" s="106"/>
      <c r="L584" s="106"/>
      <c r="M584" s="106"/>
      <c r="N584" s="106"/>
      <c r="O584" s="106"/>
      <c r="P584" s="106"/>
      <c r="Q584" s="106"/>
      <c r="R584" s="106"/>
      <c r="S584" s="106"/>
      <c r="T584" s="106"/>
      <c r="U584" s="106"/>
      <c r="V584" s="127"/>
      <c r="W584" s="106"/>
      <c r="X584" s="127" t="s">
        <v>9224</v>
      </c>
    </row>
    <row r="585" spans="1:24" x14ac:dyDescent="0.25">
      <c r="A585" s="127" t="s">
        <v>9507</v>
      </c>
      <c r="B585" s="129">
        <v>1</v>
      </c>
      <c r="C585" s="127"/>
      <c r="D585" s="21"/>
      <c r="E585" s="127"/>
      <c r="F585" s="127"/>
      <c r="G585" s="106"/>
      <c r="H585" s="106">
        <v>60</v>
      </c>
      <c r="I585" s="106">
        <v>60</v>
      </c>
      <c r="J585" s="106"/>
      <c r="K585" s="106"/>
      <c r="L585" s="106"/>
      <c r="M585" s="106"/>
      <c r="N585" s="106"/>
      <c r="O585" s="106"/>
      <c r="P585" s="106"/>
      <c r="Q585" s="106"/>
      <c r="R585" s="106"/>
      <c r="S585" s="106"/>
      <c r="T585" s="106"/>
      <c r="U585" s="106"/>
      <c r="V585" s="127"/>
      <c r="W585" s="106"/>
      <c r="X585" s="127" t="s">
        <v>9224</v>
      </c>
    </row>
    <row r="586" spans="1:24" x14ac:dyDescent="0.25">
      <c r="A586" s="127" t="s">
        <v>9507</v>
      </c>
      <c r="B586" s="129">
        <v>1</v>
      </c>
      <c r="C586" s="127"/>
      <c r="D586" s="21"/>
      <c r="E586" s="127"/>
      <c r="F586" s="127"/>
      <c r="G586" s="106"/>
      <c r="H586" s="106">
        <v>60</v>
      </c>
      <c r="I586" s="106">
        <v>60</v>
      </c>
      <c r="J586" s="106"/>
      <c r="K586" s="106"/>
      <c r="L586" s="106"/>
      <c r="M586" s="106"/>
      <c r="N586" s="106"/>
      <c r="O586" s="106"/>
      <c r="P586" s="106"/>
      <c r="Q586" s="106"/>
      <c r="R586" s="106"/>
      <c r="S586" s="106"/>
      <c r="T586" s="106"/>
      <c r="U586" s="106"/>
      <c r="V586" s="127"/>
      <c r="W586" s="106"/>
      <c r="X586" s="127" t="s">
        <v>9224</v>
      </c>
    </row>
    <row r="587" spans="1:24" x14ac:dyDescent="0.25">
      <c r="A587" s="127" t="s">
        <v>9508</v>
      </c>
      <c r="B587" s="129">
        <v>1</v>
      </c>
      <c r="C587" s="127"/>
      <c r="D587" s="21"/>
      <c r="E587" s="127"/>
      <c r="F587" s="127"/>
      <c r="G587" s="106"/>
      <c r="H587" s="106">
        <v>60</v>
      </c>
      <c r="I587" s="106">
        <v>60</v>
      </c>
      <c r="J587" s="106"/>
      <c r="K587" s="106"/>
      <c r="L587" s="106"/>
      <c r="M587" s="106"/>
      <c r="N587" s="106"/>
      <c r="O587" s="106"/>
      <c r="P587" s="106"/>
      <c r="Q587" s="106"/>
      <c r="R587" s="106"/>
      <c r="S587" s="106"/>
      <c r="T587" s="106"/>
      <c r="U587" s="106"/>
      <c r="V587" s="127"/>
      <c r="W587" s="106"/>
      <c r="X587" s="127" t="s">
        <v>9224</v>
      </c>
    </row>
    <row r="588" spans="1:24" x14ac:dyDescent="0.25">
      <c r="A588" s="127" t="s">
        <v>9508</v>
      </c>
      <c r="B588" s="129">
        <v>1</v>
      </c>
      <c r="C588" s="127"/>
      <c r="D588" s="21"/>
      <c r="E588" s="127"/>
      <c r="F588" s="127"/>
      <c r="G588" s="106"/>
      <c r="H588" s="106">
        <v>60</v>
      </c>
      <c r="I588" s="106">
        <v>60</v>
      </c>
      <c r="J588" s="106"/>
      <c r="K588" s="106"/>
      <c r="L588" s="106"/>
      <c r="M588" s="106"/>
      <c r="N588" s="106"/>
      <c r="O588" s="106"/>
      <c r="P588" s="106"/>
      <c r="Q588" s="106"/>
      <c r="R588" s="106"/>
      <c r="S588" s="106"/>
      <c r="T588" s="106"/>
      <c r="U588" s="106"/>
      <c r="V588" s="127"/>
      <c r="W588" s="106"/>
      <c r="X588" s="127" t="s">
        <v>9224</v>
      </c>
    </row>
    <row r="589" spans="1:24" x14ac:dyDescent="0.25">
      <c r="A589" s="127" t="s">
        <v>9509</v>
      </c>
      <c r="B589" s="129">
        <v>1</v>
      </c>
      <c r="C589" s="127"/>
      <c r="D589" s="21"/>
      <c r="E589" s="127"/>
      <c r="F589" s="127"/>
      <c r="G589" s="106"/>
      <c r="H589" s="106">
        <v>60</v>
      </c>
      <c r="I589" s="106">
        <v>60</v>
      </c>
      <c r="J589" s="106"/>
      <c r="K589" s="106"/>
      <c r="L589" s="106"/>
      <c r="M589" s="106"/>
      <c r="N589" s="106"/>
      <c r="O589" s="106"/>
      <c r="P589" s="106"/>
      <c r="Q589" s="106"/>
      <c r="R589" s="106"/>
      <c r="S589" s="106"/>
      <c r="T589" s="106"/>
      <c r="U589" s="106"/>
      <c r="V589" s="127"/>
      <c r="W589" s="106"/>
      <c r="X589" s="127" t="s">
        <v>9224</v>
      </c>
    </row>
    <row r="590" spans="1:24" x14ac:dyDescent="0.25">
      <c r="A590" s="127" t="s">
        <v>9509</v>
      </c>
      <c r="B590" s="129">
        <v>1</v>
      </c>
      <c r="C590" s="127"/>
      <c r="D590" s="21"/>
      <c r="E590" s="127"/>
      <c r="F590" s="127"/>
      <c r="G590" s="106"/>
      <c r="H590" s="106">
        <v>60</v>
      </c>
      <c r="I590" s="106">
        <v>60</v>
      </c>
      <c r="J590" s="106"/>
      <c r="K590" s="106"/>
      <c r="L590" s="106"/>
      <c r="M590" s="106"/>
      <c r="N590" s="106"/>
      <c r="O590" s="106"/>
      <c r="P590" s="106"/>
      <c r="Q590" s="106"/>
      <c r="R590" s="106"/>
      <c r="S590" s="106"/>
      <c r="T590" s="106"/>
      <c r="U590" s="106"/>
      <c r="V590" s="127"/>
      <c r="W590" s="106"/>
      <c r="X590" s="127" t="s">
        <v>9224</v>
      </c>
    </row>
    <row r="591" spans="1:24" x14ac:dyDescent="0.25">
      <c r="A591" s="127" t="s">
        <v>9510</v>
      </c>
      <c r="B591" s="129">
        <v>1</v>
      </c>
      <c r="C591" s="127"/>
      <c r="D591" s="21"/>
      <c r="E591" s="127"/>
      <c r="F591" s="127"/>
      <c r="G591" s="106"/>
      <c r="H591" s="106">
        <v>60</v>
      </c>
      <c r="I591" s="106">
        <v>60</v>
      </c>
      <c r="J591" s="106"/>
      <c r="K591" s="106"/>
      <c r="L591" s="106"/>
      <c r="M591" s="106"/>
      <c r="N591" s="106"/>
      <c r="O591" s="106"/>
      <c r="P591" s="106"/>
      <c r="Q591" s="106"/>
      <c r="R591" s="106"/>
      <c r="S591" s="106"/>
      <c r="T591" s="106"/>
      <c r="U591" s="106"/>
      <c r="V591" s="127"/>
      <c r="W591" s="106"/>
      <c r="X591" s="127" t="s">
        <v>9224</v>
      </c>
    </row>
    <row r="592" spans="1:24" x14ac:dyDescent="0.25">
      <c r="A592" s="127" t="s">
        <v>9510</v>
      </c>
      <c r="B592" s="129">
        <v>1</v>
      </c>
      <c r="C592" s="127"/>
      <c r="D592" s="21"/>
      <c r="E592" s="127"/>
      <c r="F592" s="127"/>
      <c r="G592" s="106"/>
      <c r="H592" s="106">
        <v>60</v>
      </c>
      <c r="I592" s="106">
        <v>60</v>
      </c>
      <c r="J592" s="106"/>
      <c r="K592" s="106"/>
      <c r="L592" s="106"/>
      <c r="M592" s="106"/>
      <c r="N592" s="106"/>
      <c r="O592" s="106"/>
      <c r="P592" s="106"/>
      <c r="Q592" s="106"/>
      <c r="R592" s="106"/>
      <c r="S592" s="106"/>
      <c r="T592" s="106"/>
      <c r="U592" s="106"/>
      <c r="V592" s="127"/>
      <c r="W592" s="106"/>
      <c r="X592" s="127" t="s">
        <v>9224</v>
      </c>
    </row>
    <row r="593" spans="1:24" x14ac:dyDescent="0.25">
      <c r="A593" s="127" t="s">
        <v>9511</v>
      </c>
      <c r="B593" s="129">
        <v>1</v>
      </c>
      <c r="C593" s="127"/>
      <c r="D593" s="21"/>
      <c r="E593" s="127"/>
      <c r="F593" s="127"/>
      <c r="G593" s="106"/>
      <c r="H593" s="106">
        <v>60</v>
      </c>
      <c r="I593" s="106">
        <v>60</v>
      </c>
      <c r="J593" s="106"/>
      <c r="K593" s="106"/>
      <c r="L593" s="106"/>
      <c r="M593" s="106"/>
      <c r="N593" s="106"/>
      <c r="O593" s="106"/>
      <c r="P593" s="106"/>
      <c r="Q593" s="106"/>
      <c r="R593" s="106"/>
      <c r="S593" s="106"/>
      <c r="T593" s="106"/>
      <c r="U593" s="106"/>
      <c r="V593" s="127"/>
      <c r="W593" s="106"/>
      <c r="X593" s="127" t="s">
        <v>9224</v>
      </c>
    </row>
    <row r="594" spans="1:24" x14ac:dyDescent="0.25">
      <c r="A594" s="127" t="s">
        <v>9511</v>
      </c>
      <c r="B594" s="129">
        <v>1</v>
      </c>
      <c r="C594" s="127"/>
      <c r="D594" s="21"/>
      <c r="E594" s="127"/>
      <c r="F594" s="127"/>
      <c r="G594" s="106"/>
      <c r="H594" s="106">
        <v>60</v>
      </c>
      <c r="I594" s="106">
        <v>60</v>
      </c>
      <c r="J594" s="106"/>
      <c r="K594" s="106"/>
      <c r="L594" s="106"/>
      <c r="M594" s="106"/>
      <c r="N594" s="106"/>
      <c r="O594" s="106"/>
      <c r="P594" s="106"/>
      <c r="Q594" s="106"/>
      <c r="R594" s="106"/>
      <c r="S594" s="106"/>
      <c r="T594" s="106"/>
      <c r="U594" s="106"/>
      <c r="V594" s="127"/>
      <c r="W594" s="106"/>
      <c r="X594" s="127" t="s">
        <v>9224</v>
      </c>
    </row>
    <row r="595" spans="1:24" x14ac:dyDescent="0.25">
      <c r="A595" s="127" t="s">
        <v>9512</v>
      </c>
      <c r="B595" s="129">
        <v>1</v>
      </c>
      <c r="C595" s="127"/>
      <c r="D595" s="21"/>
      <c r="E595" s="127"/>
      <c r="F595" s="127"/>
      <c r="G595" s="106"/>
      <c r="H595" s="106">
        <v>60</v>
      </c>
      <c r="I595" s="106">
        <v>60</v>
      </c>
      <c r="J595" s="106"/>
      <c r="K595" s="106"/>
      <c r="L595" s="106"/>
      <c r="M595" s="106"/>
      <c r="N595" s="106"/>
      <c r="O595" s="106"/>
      <c r="P595" s="106"/>
      <c r="Q595" s="106"/>
      <c r="R595" s="106"/>
      <c r="S595" s="106"/>
      <c r="T595" s="106"/>
      <c r="U595" s="106"/>
      <c r="V595" s="127"/>
      <c r="W595" s="106"/>
      <c r="X595" s="127" t="s">
        <v>9224</v>
      </c>
    </row>
    <row r="596" spans="1:24" x14ac:dyDescent="0.25">
      <c r="A596" s="127" t="s">
        <v>9512</v>
      </c>
      <c r="B596" s="129">
        <v>1</v>
      </c>
      <c r="C596" s="127"/>
      <c r="D596" s="21"/>
      <c r="E596" s="127"/>
      <c r="F596" s="127"/>
      <c r="G596" s="106"/>
      <c r="H596" s="106">
        <v>60</v>
      </c>
      <c r="I596" s="106">
        <v>60</v>
      </c>
      <c r="J596" s="106"/>
      <c r="K596" s="106"/>
      <c r="L596" s="106"/>
      <c r="M596" s="106"/>
      <c r="N596" s="106"/>
      <c r="O596" s="106"/>
      <c r="P596" s="106"/>
      <c r="Q596" s="106"/>
      <c r="R596" s="106"/>
      <c r="S596" s="106"/>
      <c r="T596" s="106"/>
      <c r="U596" s="106"/>
      <c r="V596" s="127"/>
      <c r="W596" s="106"/>
      <c r="X596" s="127" t="s">
        <v>9224</v>
      </c>
    </row>
    <row r="597" spans="1:24" x14ac:dyDescent="0.25">
      <c r="A597" s="127" t="s">
        <v>9513</v>
      </c>
      <c r="B597" s="129">
        <v>1</v>
      </c>
      <c r="C597" s="127"/>
      <c r="D597" s="21"/>
      <c r="E597" s="127"/>
      <c r="F597" s="127"/>
      <c r="G597" s="106"/>
      <c r="H597" s="106">
        <v>60</v>
      </c>
      <c r="I597" s="106">
        <v>60</v>
      </c>
      <c r="J597" s="106"/>
      <c r="K597" s="106"/>
      <c r="L597" s="106"/>
      <c r="M597" s="106"/>
      <c r="N597" s="106"/>
      <c r="O597" s="106"/>
      <c r="P597" s="106"/>
      <c r="Q597" s="106"/>
      <c r="R597" s="106"/>
      <c r="S597" s="106"/>
      <c r="T597" s="106"/>
      <c r="U597" s="106"/>
      <c r="V597" s="127"/>
      <c r="W597" s="106"/>
      <c r="X597" s="127" t="s">
        <v>9224</v>
      </c>
    </row>
    <row r="598" spans="1:24" x14ac:dyDescent="0.25">
      <c r="A598" s="127" t="s">
        <v>9513</v>
      </c>
      <c r="B598" s="129">
        <v>1</v>
      </c>
      <c r="C598" s="127"/>
      <c r="D598" s="21"/>
      <c r="E598" s="127"/>
      <c r="F598" s="127"/>
      <c r="G598" s="106"/>
      <c r="H598" s="106">
        <v>60</v>
      </c>
      <c r="I598" s="106">
        <v>60</v>
      </c>
      <c r="J598" s="106"/>
      <c r="K598" s="106"/>
      <c r="L598" s="106"/>
      <c r="M598" s="106"/>
      <c r="N598" s="106"/>
      <c r="O598" s="106"/>
      <c r="P598" s="106"/>
      <c r="Q598" s="106"/>
      <c r="R598" s="106"/>
      <c r="S598" s="106"/>
      <c r="T598" s="106"/>
      <c r="U598" s="106"/>
      <c r="V598" s="127"/>
      <c r="W598" s="106"/>
      <c r="X598" s="127" t="s">
        <v>9224</v>
      </c>
    </row>
    <row r="599" spans="1:24" x14ac:dyDescent="0.25">
      <c r="A599" s="127" t="s">
        <v>9514</v>
      </c>
      <c r="B599" s="129">
        <v>1</v>
      </c>
      <c r="C599" s="127"/>
      <c r="D599" s="21"/>
      <c r="E599" s="127"/>
      <c r="F599" s="127"/>
      <c r="G599" s="106"/>
      <c r="H599" s="106">
        <v>60</v>
      </c>
      <c r="I599" s="106">
        <v>60</v>
      </c>
      <c r="J599" s="106"/>
      <c r="K599" s="106"/>
      <c r="L599" s="106"/>
      <c r="M599" s="106"/>
      <c r="N599" s="106"/>
      <c r="O599" s="106"/>
      <c r="P599" s="106"/>
      <c r="Q599" s="106"/>
      <c r="R599" s="106"/>
      <c r="S599" s="106"/>
      <c r="T599" s="106"/>
      <c r="U599" s="106"/>
      <c r="V599" s="127"/>
      <c r="W599" s="106"/>
      <c r="X599" s="127" t="s">
        <v>9224</v>
      </c>
    </row>
    <row r="600" spans="1:24" x14ac:dyDescent="0.25">
      <c r="A600" s="127" t="s">
        <v>9514</v>
      </c>
      <c r="B600" s="129">
        <v>1</v>
      </c>
      <c r="C600" s="127"/>
      <c r="D600" s="21"/>
      <c r="E600" s="127"/>
      <c r="F600" s="127"/>
      <c r="G600" s="106"/>
      <c r="H600" s="106">
        <v>60</v>
      </c>
      <c r="I600" s="106">
        <v>60</v>
      </c>
      <c r="J600" s="106"/>
      <c r="K600" s="106"/>
      <c r="L600" s="106"/>
      <c r="M600" s="106"/>
      <c r="N600" s="106"/>
      <c r="O600" s="106"/>
      <c r="P600" s="106"/>
      <c r="Q600" s="106"/>
      <c r="R600" s="106"/>
      <c r="S600" s="106"/>
      <c r="T600" s="106"/>
      <c r="U600" s="106"/>
      <c r="V600" s="127"/>
      <c r="W600" s="106"/>
      <c r="X600" s="127" t="s">
        <v>9224</v>
      </c>
    </row>
    <row r="601" spans="1:24" x14ac:dyDescent="0.25">
      <c r="A601" s="127" t="s">
        <v>9515</v>
      </c>
      <c r="B601" s="129">
        <v>1</v>
      </c>
      <c r="C601" s="127"/>
      <c r="D601" s="21"/>
      <c r="E601" s="127"/>
      <c r="F601" s="127"/>
      <c r="G601" s="106"/>
      <c r="H601" s="106">
        <v>60</v>
      </c>
      <c r="I601" s="106">
        <v>60</v>
      </c>
      <c r="J601" s="106"/>
      <c r="K601" s="106"/>
      <c r="L601" s="106"/>
      <c r="M601" s="106"/>
      <c r="N601" s="106"/>
      <c r="O601" s="106"/>
      <c r="P601" s="106"/>
      <c r="Q601" s="106"/>
      <c r="R601" s="106"/>
      <c r="S601" s="106"/>
      <c r="T601" s="106"/>
      <c r="U601" s="106"/>
      <c r="V601" s="127"/>
      <c r="W601" s="106"/>
      <c r="X601" s="127" t="s">
        <v>9224</v>
      </c>
    </row>
    <row r="602" spans="1:24" x14ac:dyDescent="0.25">
      <c r="A602" s="127" t="s">
        <v>9515</v>
      </c>
      <c r="B602" s="129">
        <v>1</v>
      </c>
      <c r="C602" s="127"/>
      <c r="D602" s="21"/>
      <c r="E602" s="127"/>
      <c r="F602" s="127"/>
      <c r="G602" s="106"/>
      <c r="H602" s="106">
        <v>60</v>
      </c>
      <c r="I602" s="106">
        <v>60</v>
      </c>
      <c r="J602" s="106"/>
      <c r="K602" s="106"/>
      <c r="L602" s="106"/>
      <c r="M602" s="106"/>
      <c r="N602" s="106"/>
      <c r="O602" s="106"/>
      <c r="P602" s="106"/>
      <c r="Q602" s="106"/>
      <c r="R602" s="106"/>
      <c r="S602" s="106"/>
      <c r="T602" s="106"/>
      <c r="U602" s="106"/>
      <c r="V602" s="127"/>
      <c r="W602" s="106"/>
      <c r="X602" s="127" t="s">
        <v>9224</v>
      </c>
    </row>
    <row r="603" spans="1:24" x14ac:dyDescent="0.25">
      <c r="A603" s="127" t="s">
        <v>9516</v>
      </c>
      <c r="B603" s="129">
        <v>1</v>
      </c>
      <c r="C603" s="127"/>
      <c r="D603" s="21"/>
      <c r="E603" s="127"/>
      <c r="F603" s="127"/>
      <c r="G603" s="106"/>
      <c r="H603" s="106">
        <v>60</v>
      </c>
      <c r="I603" s="106">
        <v>60</v>
      </c>
      <c r="J603" s="106"/>
      <c r="K603" s="106"/>
      <c r="L603" s="106"/>
      <c r="M603" s="106"/>
      <c r="N603" s="106"/>
      <c r="O603" s="106"/>
      <c r="P603" s="106"/>
      <c r="Q603" s="106"/>
      <c r="R603" s="106"/>
      <c r="S603" s="106"/>
      <c r="T603" s="106"/>
      <c r="U603" s="106"/>
      <c r="V603" s="127"/>
      <c r="W603" s="106"/>
      <c r="X603" s="127" t="s">
        <v>9224</v>
      </c>
    </row>
    <row r="604" spans="1:24" x14ac:dyDescent="0.25">
      <c r="A604" s="127" t="s">
        <v>9516</v>
      </c>
      <c r="B604" s="129">
        <v>1</v>
      </c>
      <c r="C604" s="127"/>
      <c r="D604" s="21"/>
      <c r="E604" s="127"/>
      <c r="F604" s="127"/>
      <c r="G604" s="106"/>
      <c r="H604" s="106">
        <v>60</v>
      </c>
      <c r="I604" s="106">
        <v>60</v>
      </c>
      <c r="J604" s="106"/>
      <c r="K604" s="106"/>
      <c r="L604" s="106"/>
      <c r="M604" s="106"/>
      <c r="N604" s="106"/>
      <c r="O604" s="106"/>
      <c r="P604" s="106"/>
      <c r="Q604" s="106"/>
      <c r="R604" s="106"/>
      <c r="S604" s="106"/>
      <c r="T604" s="106"/>
      <c r="U604" s="106"/>
      <c r="V604" s="127"/>
      <c r="W604" s="106"/>
      <c r="X604" s="127" t="s">
        <v>9224</v>
      </c>
    </row>
    <row r="605" spans="1:24" x14ac:dyDescent="0.25">
      <c r="A605" s="127" t="s">
        <v>9517</v>
      </c>
      <c r="B605" s="129">
        <v>1</v>
      </c>
      <c r="C605" s="127"/>
      <c r="D605" s="21"/>
      <c r="E605" s="127"/>
      <c r="F605" s="127"/>
      <c r="G605" s="106"/>
      <c r="H605" s="106">
        <v>60</v>
      </c>
      <c r="I605" s="106">
        <v>60</v>
      </c>
      <c r="J605" s="106"/>
      <c r="K605" s="106"/>
      <c r="L605" s="106"/>
      <c r="M605" s="106"/>
      <c r="N605" s="106"/>
      <c r="O605" s="106"/>
      <c r="P605" s="106"/>
      <c r="Q605" s="106"/>
      <c r="R605" s="106"/>
      <c r="S605" s="106"/>
      <c r="T605" s="106"/>
      <c r="U605" s="106"/>
      <c r="V605" s="127"/>
      <c r="W605" s="106"/>
      <c r="X605" s="127" t="s">
        <v>9224</v>
      </c>
    </row>
    <row r="606" spans="1:24" x14ac:dyDescent="0.25">
      <c r="A606" s="127" t="s">
        <v>9517</v>
      </c>
      <c r="B606" s="129">
        <v>1</v>
      </c>
      <c r="C606" s="127"/>
      <c r="D606" s="21"/>
      <c r="E606" s="127"/>
      <c r="F606" s="127"/>
      <c r="G606" s="106"/>
      <c r="H606" s="106">
        <v>60</v>
      </c>
      <c r="I606" s="106">
        <v>60</v>
      </c>
      <c r="J606" s="106"/>
      <c r="K606" s="106"/>
      <c r="L606" s="106"/>
      <c r="M606" s="106"/>
      <c r="N606" s="106"/>
      <c r="O606" s="106"/>
      <c r="P606" s="106"/>
      <c r="Q606" s="106"/>
      <c r="R606" s="106"/>
      <c r="S606" s="106"/>
      <c r="T606" s="106"/>
      <c r="U606" s="106"/>
      <c r="V606" s="127"/>
      <c r="W606" s="106"/>
      <c r="X606" s="127" t="s">
        <v>9224</v>
      </c>
    </row>
    <row r="607" spans="1:24" x14ac:dyDescent="0.25">
      <c r="A607" s="127" t="s">
        <v>9518</v>
      </c>
      <c r="B607" s="129">
        <v>1</v>
      </c>
      <c r="C607" s="127"/>
      <c r="D607" s="21"/>
      <c r="E607" s="127"/>
      <c r="F607" s="127"/>
      <c r="G607" s="106"/>
      <c r="H607" s="106">
        <v>60</v>
      </c>
      <c r="I607" s="106">
        <v>60</v>
      </c>
      <c r="J607" s="106"/>
      <c r="K607" s="106"/>
      <c r="L607" s="106"/>
      <c r="M607" s="106"/>
      <c r="N607" s="106"/>
      <c r="O607" s="106"/>
      <c r="P607" s="106"/>
      <c r="Q607" s="106"/>
      <c r="R607" s="106"/>
      <c r="S607" s="106"/>
      <c r="T607" s="106"/>
      <c r="U607" s="106"/>
      <c r="V607" s="127"/>
      <c r="W607" s="106"/>
      <c r="X607" s="127" t="s">
        <v>9224</v>
      </c>
    </row>
    <row r="608" spans="1:24" x14ac:dyDescent="0.25">
      <c r="A608" s="127" t="s">
        <v>9518</v>
      </c>
      <c r="B608" s="129">
        <v>1</v>
      </c>
      <c r="C608" s="127"/>
      <c r="D608" s="21"/>
      <c r="E608" s="127"/>
      <c r="F608" s="127"/>
      <c r="G608" s="106"/>
      <c r="H608" s="106">
        <v>60</v>
      </c>
      <c r="I608" s="106">
        <v>60</v>
      </c>
      <c r="J608" s="106"/>
      <c r="K608" s="106"/>
      <c r="L608" s="106"/>
      <c r="M608" s="106"/>
      <c r="N608" s="106"/>
      <c r="O608" s="106"/>
      <c r="P608" s="106"/>
      <c r="Q608" s="106"/>
      <c r="R608" s="106"/>
      <c r="S608" s="106"/>
      <c r="T608" s="106"/>
      <c r="U608" s="106"/>
      <c r="V608" s="127"/>
      <c r="W608" s="106"/>
      <c r="X608" s="127" t="s">
        <v>9224</v>
      </c>
    </row>
    <row r="609" spans="1:24" x14ac:dyDescent="0.25">
      <c r="A609" s="127" t="s">
        <v>9519</v>
      </c>
      <c r="B609" s="129">
        <v>1</v>
      </c>
      <c r="C609" s="127"/>
      <c r="D609" s="21"/>
      <c r="E609" s="127"/>
      <c r="F609" s="127"/>
      <c r="G609" s="106"/>
      <c r="H609" s="106">
        <v>60</v>
      </c>
      <c r="I609" s="106">
        <v>60</v>
      </c>
      <c r="J609" s="106"/>
      <c r="K609" s="106"/>
      <c r="L609" s="106"/>
      <c r="M609" s="106"/>
      <c r="N609" s="106"/>
      <c r="O609" s="106"/>
      <c r="P609" s="106"/>
      <c r="Q609" s="106"/>
      <c r="R609" s="106"/>
      <c r="S609" s="106"/>
      <c r="T609" s="106"/>
      <c r="U609" s="106"/>
      <c r="V609" s="127"/>
      <c r="W609" s="106"/>
      <c r="X609" s="127" t="s">
        <v>9224</v>
      </c>
    </row>
    <row r="610" spans="1:24" x14ac:dyDescent="0.25">
      <c r="A610" s="127" t="s">
        <v>9519</v>
      </c>
      <c r="B610" s="129">
        <v>1</v>
      </c>
      <c r="C610" s="127"/>
      <c r="D610" s="21"/>
      <c r="E610" s="127"/>
      <c r="F610" s="127"/>
      <c r="G610" s="106"/>
      <c r="H610" s="106">
        <v>60</v>
      </c>
      <c r="I610" s="106">
        <v>60</v>
      </c>
      <c r="J610" s="106"/>
      <c r="K610" s="106"/>
      <c r="L610" s="106"/>
      <c r="M610" s="106"/>
      <c r="N610" s="106"/>
      <c r="O610" s="106"/>
      <c r="P610" s="106"/>
      <c r="Q610" s="106"/>
      <c r="R610" s="106"/>
      <c r="S610" s="106"/>
      <c r="T610" s="106"/>
      <c r="U610" s="106"/>
      <c r="V610" s="127"/>
      <c r="W610" s="106"/>
      <c r="X610" s="127" t="s">
        <v>9224</v>
      </c>
    </row>
    <row r="611" spans="1:24" x14ac:dyDescent="0.25">
      <c r="A611" s="127" t="s">
        <v>9520</v>
      </c>
      <c r="B611" s="129">
        <v>1</v>
      </c>
      <c r="C611" s="127"/>
      <c r="D611" s="21"/>
      <c r="E611" s="127"/>
      <c r="F611" s="127"/>
      <c r="G611" s="106"/>
      <c r="H611" s="106">
        <v>60</v>
      </c>
      <c r="I611" s="106">
        <v>60</v>
      </c>
      <c r="J611" s="106"/>
      <c r="K611" s="106"/>
      <c r="L611" s="106"/>
      <c r="M611" s="106"/>
      <c r="N611" s="106"/>
      <c r="O611" s="106"/>
      <c r="P611" s="106"/>
      <c r="Q611" s="106"/>
      <c r="R611" s="106"/>
      <c r="S611" s="106"/>
      <c r="T611" s="106"/>
      <c r="U611" s="106"/>
      <c r="V611" s="127"/>
      <c r="W611" s="106"/>
      <c r="X611" s="127" t="s">
        <v>9224</v>
      </c>
    </row>
    <row r="612" spans="1:24" x14ac:dyDescent="0.25">
      <c r="A612" s="127" t="s">
        <v>9520</v>
      </c>
      <c r="B612" s="129">
        <v>1</v>
      </c>
      <c r="C612" s="127"/>
      <c r="D612" s="21"/>
      <c r="E612" s="127"/>
      <c r="F612" s="127"/>
      <c r="G612" s="106"/>
      <c r="H612" s="106">
        <v>60</v>
      </c>
      <c r="I612" s="106">
        <v>60</v>
      </c>
      <c r="J612" s="106"/>
      <c r="K612" s="106"/>
      <c r="L612" s="106"/>
      <c r="M612" s="106"/>
      <c r="N612" s="106"/>
      <c r="O612" s="106"/>
      <c r="P612" s="106"/>
      <c r="Q612" s="106"/>
      <c r="R612" s="106"/>
      <c r="S612" s="106"/>
      <c r="T612" s="106"/>
      <c r="U612" s="106"/>
      <c r="V612" s="127"/>
      <c r="W612" s="106"/>
      <c r="X612" s="127" t="s">
        <v>9224</v>
      </c>
    </row>
    <row r="613" spans="1:24" x14ac:dyDescent="0.25">
      <c r="A613" s="127" t="s">
        <v>9521</v>
      </c>
      <c r="B613" s="129">
        <v>1</v>
      </c>
      <c r="C613" s="127"/>
      <c r="D613" s="21"/>
      <c r="E613" s="127"/>
      <c r="F613" s="127"/>
      <c r="G613" s="106"/>
      <c r="H613" s="106">
        <v>60</v>
      </c>
      <c r="I613" s="106">
        <v>60</v>
      </c>
      <c r="J613" s="106"/>
      <c r="K613" s="106"/>
      <c r="L613" s="106"/>
      <c r="M613" s="106"/>
      <c r="N613" s="106"/>
      <c r="O613" s="106"/>
      <c r="P613" s="106"/>
      <c r="Q613" s="106"/>
      <c r="R613" s="106"/>
      <c r="S613" s="106"/>
      <c r="T613" s="106"/>
      <c r="U613" s="106"/>
      <c r="V613" s="127"/>
      <c r="W613" s="106"/>
      <c r="X613" s="127" t="s">
        <v>9224</v>
      </c>
    </row>
    <row r="614" spans="1:24" x14ac:dyDescent="0.25">
      <c r="A614" s="127" t="s">
        <v>9521</v>
      </c>
      <c r="B614" s="129">
        <v>1</v>
      </c>
      <c r="C614" s="127"/>
      <c r="D614" s="21"/>
      <c r="E614" s="127"/>
      <c r="F614" s="127"/>
      <c r="G614" s="106"/>
      <c r="H614" s="106">
        <v>60</v>
      </c>
      <c r="I614" s="106">
        <v>60</v>
      </c>
      <c r="J614" s="106"/>
      <c r="K614" s="106"/>
      <c r="L614" s="106"/>
      <c r="M614" s="106"/>
      <c r="N614" s="106"/>
      <c r="O614" s="106"/>
      <c r="P614" s="106"/>
      <c r="Q614" s="106"/>
      <c r="R614" s="106"/>
      <c r="S614" s="106"/>
      <c r="T614" s="106"/>
      <c r="U614" s="106"/>
      <c r="V614" s="127"/>
      <c r="W614" s="106"/>
      <c r="X614" s="127" t="s">
        <v>9224</v>
      </c>
    </row>
    <row r="615" spans="1:24" x14ac:dyDescent="0.25">
      <c r="A615" s="127" t="s">
        <v>9522</v>
      </c>
      <c r="B615" s="129">
        <v>1</v>
      </c>
      <c r="C615" s="127"/>
      <c r="D615" s="21"/>
      <c r="E615" s="127"/>
      <c r="F615" s="127"/>
      <c r="G615" s="106"/>
      <c r="H615" s="106">
        <v>60</v>
      </c>
      <c r="I615" s="106">
        <v>60</v>
      </c>
      <c r="J615" s="106"/>
      <c r="K615" s="106"/>
      <c r="L615" s="106"/>
      <c r="M615" s="106"/>
      <c r="N615" s="106"/>
      <c r="O615" s="106"/>
      <c r="P615" s="106"/>
      <c r="Q615" s="106"/>
      <c r="R615" s="106"/>
      <c r="S615" s="106"/>
      <c r="T615" s="106"/>
      <c r="U615" s="106"/>
      <c r="V615" s="127"/>
      <c r="W615" s="106"/>
      <c r="X615" s="127" t="s">
        <v>9224</v>
      </c>
    </row>
    <row r="616" spans="1:24" x14ac:dyDescent="0.25">
      <c r="A616" s="127" t="s">
        <v>9522</v>
      </c>
      <c r="B616" s="129">
        <v>1</v>
      </c>
      <c r="C616" s="127"/>
      <c r="D616" s="21"/>
      <c r="E616" s="127"/>
      <c r="F616" s="127"/>
      <c r="G616" s="106"/>
      <c r="H616" s="106">
        <v>60</v>
      </c>
      <c r="I616" s="106">
        <v>60</v>
      </c>
      <c r="J616" s="106"/>
      <c r="K616" s="106"/>
      <c r="L616" s="106"/>
      <c r="M616" s="106"/>
      <c r="N616" s="106"/>
      <c r="O616" s="106"/>
      <c r="P616" s="106"/>
      <c r="Q616" s="106"/>
      <c r="R616" s="106"/>
      <c r="S616" s="106"/>
      <c r="T616" s="106"/>
      <c r="U616" s="106"/>
      <c r="V616" s="127"/>
      <c r="W616" s="106"/>
      <c r="X616" s="127" t="s">
        <v>9224</v>
      </c>
    </row>
    <row r="617" spans="1:24" x14ac:dyDescent="0.25">
      <c r="A617" s="127" t="s">
        <v>9523</v>
      </c>
      <c r="B617" s="129">
        <v>1</v>
      </c>
      <c r="C617" s="127"/>
      <c r="D617" s="21"/>
      <c r="E617" s="127"/>
      <c r="F617" s="127"/>
      <c r="G617" s="106"/>
      <c r="H617" s="106">
        <v>60</v>
      </c>
      <c r="I617" s="106">
        <v>60</v>
      </c>
      <c r="J617" s="106"/>
      <c r="K617" s="106"/>
      <c r="L617" s="106"/>
      <c r="M617" s="106"/>
      <c r="N617" s="106"/>
      <c r="O617" s="106"/>
      <c r="P617" s="106"/>
      <c r="Q617" s="106"/>
      <c r="R617" s="106"/>
      <c r="S617" s="106"/>
      <c r="T617" s="106"/>
      <c r="U617" s="106"/>
      <c r="V617" s="127"/>
      <c r="W617" s="106"/>
      <c r="X617" s="127" t="s">
        <v>9224</v>
      </c>
    </row>
    <row r="618" spans="1:24" x14ac:dyDescent="0.25">
      <c r="A618" s="127" t="s">
        <v>9523</v>
      </c>
      <c r="B618" s="129">
        <v>1</v>
      </c>
      <c r="C618" s="127"/>
      <c r="D618" s="21"/>
      <c r="E618" s="127"/>
      <c r="F618" s="127"/>
      <c r="G618" s="106"/>
      <c r="H618" s="106">
        <v>60</v>
      </c>
      <c r="I618" s="106">
        <v>60</v>
      </c>
      <c r="J618" s="106"/>
      <c r="K618" s="106"/>
      <c r="L618" s="106"/>
      <c r="M618" s="106"/>
      <c r="N618" s="106"/>
      <c r="O618" s="106"/>
      <c r="P618" s="106"/>
      <c r="Q618" s="106"/>
      <c r="R618" s="106"/>
      <c r="S618" s="106"/>
      <c r="T618" s="106"/>
      <c r="U618" s="106"/>
      <c r="V618" s="127"/>
      <c r="W618" s="106"/>
      <c r="X618" s="127" t="s">
        <v>9224</v>
      </c>
    </row>
    <row r="619" spans="1:24" x14ac:dyDescent="0.25">
      <c r="A619" s="127" t="s">
        <v>9524</v>
      </c>
      <c r="B619" s="129">
        <v>1</v>
      </c>
      <c r="C619" s="127"/>
      <c r="D619" s="21"/>
      <c r="E619" s="127"/>
      <c r="F619" s="127"/>
      <c r="G619" s="106"/>
      <c r="H619" s="106">
        <v>60</v>
      </c>
      <c r="I619" s="106">
        <v>60</v>
      </c>
      <c r="J619" s="106"/>
      <c r="K619" s="106"/>
      <c r="L619" s="106"/>
      <c r="M619" s="106"/>
      <c r="N619" s="106"/>
      <c r="O619" s="106"/>
      <c r="P619" s="106"/>
      <c r="Q619" s="106"/>
      <c r="R619" s="106"/>
      <c r="S619" s="106"/>
      <c r="T619" s="106"/>
      <c r="U619" s="106"/>
      <c r="V619" s="127"/>
      <c r="W619" s="106"/>
      <c r="X619" s="127" t="s">
        <v>9224</v>
      </c>
    </row>
    <row r="620" spans="1:24" x14ac:dyDescent="0.25">
      <c r="A620" s="127" t="s">
        <v>9524</v>
      </c>
      <c r="B620" s="129">
        <v>1</v>
      </c>
      <c r="C620" s="127"/>
      <c r="D620" s="21"/>
      <c r="E620" s="127"/>
      <c r="F620" s="127"/>
      <c r="G620" s="106"/>
      <c r="H620" s="106">
        <v>60</v>
      </c>
      <c r="I620" s="106">
        <v>60</v>
      </c>
      <c r="J620" s="106"/>
      <c r="K620" s="106"/>
      <c r="L620" s="106"/>
      <c r="M620" s="106"/>
      <c r="N620" s="106"/>
      <c r="O620" s="106"/>
      <c r="P620" s="106"/>
      <c r="Q620" s="106"/>
      <c r="R620" s="106"/>
      <c r="S620" s="106"/>
      <c r="T620" s="106"/>
      <c r="U620" s="106"/>
      <c r="V620" s="127"/>
      <c r="W620" s="106"/>
      <c r="X620" s="127" t="s">
        <v>9224</v>
      </c>
    </row>
    <row r="621" spans="1:24" x14ac:dyDescent="0.25">
      <c r="A621" s="127" t="s">
        <v>9525</v>
      </c>
      <c r="B621" s="129">
        <v>1</v>
      </c>
      <c r="C621" s="127"/>
      <c r="D621" s="21"/>
      <c r="E621" s="127"/>
      <c r="F621" s="127"/>
      <c r="G621" s="106"/>
      <c r="H621" s="106">
        <v>60</v>
      </c>
      <c r="I621" s="106">
        <v>60</v>
      </c>
      <c r="J621" s="106"/>
      <c r="K621" s="106"/>
      <c r="L621" s="106"/>
      <c r="M621" s="106"/>
      <c r="N621" s="106"/>
      <c r="O621" s="106"/>
      <c r="P621" s="106"/>
      <c r="Q621" s="106"/>
      <c r="R621" s="106"/>
      <c r="S621" s="106"/>
      <c r="T621" s="106"/>
      <c r="U621" s="106"/>
      <c r="V621" s="127"/>
      <c r="W621" s="106"/>
      <c r="X621" s="127" t="s">
        <v>9224</v>
      </c>
    </row>
    <row r="622" spans="1:24" x14ac:dyDescent="0.25">
      <c r="A622" s="127" t="s">
        <v>9525</v>
      </c>
      <c r="B622" s="129">
        <v>1</v>
      </c>
      <c r="C622" s="127"/>
      <c r="D622" s="21"/>
      <c r="E622" s="127"/>
      <c r="F622" s="127"/>
      <c r="G622" s="106"/>
      <c r="H622" s="106">
        <v>60</v>
      </c>
      <c r="I622" s="106">
        <v>60</v>
      </c>
      <c r="J622" s="106"/>
      <c r="K622" s="106"/>
      <c r="L622" s="106"/>
      <c r="M622" s="106"/>
      <c r="N622" s="106"/>
      <c r="O622" s="106"/>
      <c r="P622" s="106"/>
      <c r="Q622" s="106"/>
      <c r="R622" s="106"/>
      <c r="S622" s="106"/>
      <c r="T622" s="106"/>
      <c r="U622" s="106"/>
      <c r="V622" s="127"/>
      <c r="W622" s="106"/>
      <c r="X622" s="127" t="s">
        <v>9224</v>
      </c>
    </row>
    <row r="623" spans="1:24" x14ac:dyDescent="0.25">
      <c r="A623" s="127" t="s">
        <v>9526</v>
      </c>
      <c r="B623" s="129">
        <v>1</v>
      </c>
      <c r="C623" s="127"/>
      <c r="D623" s="21"/>
      <c r="E623" s="127"/>
      <c r="F623" s="127"/>
      <c r="G623" s="106"/>
      <c r="H623" s="106">
        <v>60</v>
      </c>
      <c r="I623" s="106">
        <v>60</v>
      </c>
      <c r="J623" s="106"/>
      <c r="K623" s="106"/>
      <c r="L623" s="106"/>
      <c r="M623" s="106"/>
      <c r="N623" s="106"/>
      <c r="O623" s="106"/>
      <c r="P623" s="106"/>
      <c r="Q623" s="106"/>
      <c r="R623" s="106"/>
      <c r="S623" s="106"/>
      <c r="T623" s="106"/>
      <c r="U623" s="106"/>
      <c r="V623" s="127"/>
      <c r="W623" s="106"/>
      <c r="X623" s="127" t="s">
        <v>9224</v>
      </c>
    </row>
    <row r="624" spans="1:24" x14ac:dyDescent="0.25">
      <c r="A624" s="127" t="s">
        <v>9526</v>
      </c>
      <c r="B624" s="129">
        <v>1</v>
      </c>
      <c r="C624" s="127"/>
      <c r="D624" s="21"/>
      <c r="E624" s="127"/>
      <c r="F624" s="127"/>
      <c r="G624" s="106"/>
      <c r="H624" s="106">
        <v>60</v>
      </c>
      <c r="I624" s="106">
        <v>60</v>
      </c>
      <c r="J624" s="106"/>
      <c r="K624" s="106"/>
      <c r="L624" s="106"/>
      <c r="M624" s="106"/>
      <c r="N624" s="106"/>
      <c r="O624" s="106"/>
      <c r="P624" s="106"/>
      <c r="Q624" s="106"/>
      <c r="R624" s="106"/>
      <c r="S624" s="106"/>
      <c r="T624" s="106"/>
      <c r="U624" s="106"/>
      <c r="V624" s="127"/>
      <c r="W624" s="106"/>
      <c r="X624" s="127" t="s">
        <v>9224</v>
      </c>
    </row>
    <row r="625" spans="1:24" x14ac:dyDescent="0.25">
      <c r="A625" s="127" t="s">
        <v>9527</v>
      </c>
      <c r="B625" s="129">
        <v>1</v>
      </c>
      <c r="C625" s="127"/>
      <c r="D625" s="21"/>
      <c r="E625" s="127"/>
      <c r="F625" s="127"/>
      <c r="G625" s="106"/>
      <c r="H625" s="106">
        <v>60</v>
      </c>
      <c r="I625" s="106">
        <v>60</v>
      </c>
      <c r="J625" s="106"/>
      <c r="K625" s="106"/>
      <c r="L625" s="106"/>
      <c r="M625" s="106"/>
      <c r="N625" s="106"/>
      <c r="O625" s="106"/>
      <c r="P625" s="106"/>
      <c r="Q625" s="106"/>
      <c r="R625" s="106"/>
      <c r="S625" s="106"/>
      <c r="T625" s="106"/>
      <c r="U625" s="106"/>
      <c r="V625" s="127"/>
      <c r="W625" s="106"/>
      <c r="X625" s="127" t="s">
        <v>9224</v>
      </c>
    </row>
    <row r="626" spans="1:24" x14ac:dyDescent="0.25">
      <c r="A626" s="127" t="s">
        <v>9527</v>
      </c>
      <c r="B626" s="129">
        <v>1</v>
      </c>
      <c r="C626" s="127"/>
      <c r="D626" s="21"/>
      <c r="E626" s="127"/>
      <c r="F626" s="127"/>
      <c r="G626" s="106"/>
      <c r="H626" s="106">
        <v>60</v>
      </c>
      <c r="I626" s="106">
        <v>60</v>
      </c>
      <c r="J626" s="106"/>
      <c r="K626" s="106"/>
      <c r="L626" s="106"/>
      <c r="M626" s="106"/>
      <c r="N626" s="106"/>
      <c r="O626" s="106"/>
      <c r="P626" s="106"/>
      <c r="Q626" s="106"/>
      <c r="R626" s="106"/>
      <c r="S626" s="106"/>
      <c r="T626" s="106"/>
      <c r="U626" s="106"/>
      <c r="V626" s="127"/>
      <c r="W626" s="106"/>
      <c r="X626" s="127" t="s">
        <v>9224</v>
      </c>
    </row>
    <row r="627" spans="1:24" x14ac:dyDescent="0.25">
      <c r="A627" s="127" t="s">
        <v>9528</v>
      </c>
      <c r="B627" s="129">
        <v>1</v>
      </c>
      <c r="C627" s="127"/>
      <c r="D627" s="21"/>
      <c r="E627" s="127"/>
      <c r="F627" s="127"/>
      <c r="G627" s="106"/>
      <c r="H627" s="106">
        <v>60</v>
      </c>
      <c r="I627" s="106">
        <v>60</v>
      </c>
      <c r="J627" s="106"/>
      <c r="K627" s="106"/>
      <c r="L627" s="106"/>
      <c r="M627" s="106"/>
      <c r="N627" s="106"/>
      <c r="O627" s="106"/>
      <c r="P627" s="106"/>
      <c r="Q627" s="106"/>
      <c r="R627" s="106"/>
      <c r="S627" s="106"/>
      <c r="T627" s="106"/>
      <c r="U627" s="106"/>
      <c r="V627" s="127"/>
      <c r="W627" s="106"/>
      <c r="X627" s="127" t="s">
        <v>9224</v>
      </c>
    </row>
    <row r="628" spans="1:24" x14ac:dyDescent="0.25">
      <c r="A628" s="127" t="s">
        <v>9528</v>
      </c>
      <c r="B628" s="129">
        <v>1</v>
      </c>
      <c r="C628" s="127"/>
      <c r="D628" s="21"/>
      <c r="E628" s="127"/>
      <c r="F628" s="127"/>
      <c r="G628" s="106"/>
      <c r="H628" s="106">
        <v>60</v>
      </c>
      <c r="I628" s="106">
        <v>60</v>
      </c>
      <c r="J628" s="106"/>
      <c r="K628" s="106"/>
      <c r="L628" s="106"/>
      <c r="M628" s="106"/>
      <c r="N628" s="106"/>
      <c r="O628" s="106"/>
      <c r="P628" s="106"/>
      <c r="Q628" s="106"/>
      <c r="R628" s="106"/>
      <c r="S628" s="106"/>
      <c r="T628" s="106"/>
      <c r="U628" s="106"/>
      <c r="V628" s="127"/>
      <c r="W628" s="106"/>
      <c r="X628" s="127" t="s">
        <v>9224</v>
      </c>
    </row>
    <row r="629" spans="1:24" x14ac:dyDescent="0.25">
      <c r="A629" s="127" t="s">
        <v>9529</v>
      </c>
      <c r="B629" s="129">
        <v>1</v>
      </c>
      <c r="C629" s="127"/>
      <c r="D629" s="21"/>
      <c r="E629" s="127"/>
      <c r="F629" s="127"/>
      <c r="G629" s="106"/>
      <c r="H629" s="106">
        <v>60</v>
      </c>
      <c r="I629" s="106">
        <v>60</v>
      </c>
      <c r="J629" s="106"/>
      <c r="K629" s="106"/>
      <c r="L629" s="106"/>
      <c r="M629" s="106"/>
      <c r="N629" s="106"/>
      <c r="O629" s="106"/>
      <c r="P629" s="106"/>
      <c r="Q629" s="106"/>
      <c r="R629" s="106"/>
      <c r="S629" s="106"/>
      <c r="T629" s="106"/>
      <c r="U629" s="106"/>
      <c r="V629" s="127"/>
      <c r="W629" s="106"/>
      <c r="X629" s="127" t="s">
        <v>9224</v>
      </c>
    </row>
    <row r="630" spans="1:24" x14ac:dyDescent="0.25">
      <c r="A630" s="127" t="s">
        <v>9529</v>
      </c>
      <c r="B630" s="129">
        <v>1</v>
      </c>
      <c r="C630" s="127"/>
      <c r="D630" s="21"/>
      <c r="E630" s="127"/>
      <c r="F630" s="127"/>
      <c r="G630" s="106"/>
      <c r="H630" s="106">
        <v>60</v>
      </c>
      <c r="I630" s="106">
        <v>60</v>
      </c>
      <c r="J630" s="106"/>
      <c r="K630" s="106"/>
      <c r="L630" s="106"/>
      <c r="M630" s="106"/>
      <c r="N630" s="106"/>
      <c r="O630" s="106"/>
      <c r="P630" s="106"/>
      <c r="Q630" s="106"/>
      <c r="R630" s="106"/>
      <c r="S630" s="106"/>
      <c r="T630" s="106"/>
      <c r="U630" s="106"/>
      <c r="V630" s="127"/>
      <c r="W630" s="106"/>
      <c r="X630" s="127" t="s">
        <v>9224</v>
      </c>
    </row>
    <row r="631" spans="1:24" x14ac:dyDescent="0.25">
      <c r="A631" s="127" t="s">
        <v>9533</v>
      </c>
      <c r="B631" s="129">
        <v>1</v>
      </c>
      <c r="C631" s="127"/>
      <c r="D631" s="21"/>
      <c r="E631" s="127"/>
      <c r="F631" s="127"/>
      <c r="G631" s="106"/>
      <c r="H631" s="106">
        <v>60</v>
      </c>
      <c r="I631" s="106">
        <v>60</v>
      </c>
      <c r="J631" s="106"/>
      <c r="K631" s="106"/>
      <c r="L631" s="106"/>
      <c r="M631" s="106"/>
      <c r="N631" s="106"/>
      <c r="O631" s="106"/>
      <c r="P631" s="106"/>
      <c r="Q631" s="106"/>
      <c r="R631" s="106"/>
      <c r="S631" s="106"/>
      <c r="T631" s="106"/>
      <c r="U631" s="106"/>
      <c r="V631" s="127"/>
      <c r="W631" s="106"/>
      <c r="X631" s="127" t="s">
        <v>9224</v>
      </c>
    </row>
    <row r="632" spans="1:24" x14ac:dyDescent="0.25">
      <c r="A632" s="127" t="s">
        <v>9533</v>
      </c>
      <c r="B632" s="129">
        <v>1</v>
      </c>
      <c r="C632" s="127"/>
      <c r="D632" s="21"/>
      <c r="E632" s="127"/>
      <c r="F632" s="127"/>
      <c r="G632" s="106"/>
      <c r="H632" s="106">
        <v>60</v>
      </c>
      <c r="I632" s="106">
        <v>60</v>
      </c>
      <c r="J632" s="106"/>
      <c r="K632" s="106"/>
      <c r="L632" s="106"/>
      <c r="M632" s="106"/>
      <c r="N632" s="106"/>
      <c r="O632" s="106"/>
      <c r="P632" s="106"/>
      <c r="Q632" s="106"/>
      <c r="R632" s="106"/>
      <c r="S632" s="106"/>
      <c r="T632" s="106"/>
      <c r="U632" s="106"/>
      <c r="V632" s="127"/>
      <c r="W632" s="106"/>
      <c r="X632" s="127" t="s">
        <v>9224</v>
      </c>
    </row>
    <row r="633" spans="1:24" x14ac:dyDescent="0.25">
      <c r="A633" s="127" t="s">
        <v>9645</v>
      </c>
      <c r="B633" s="129">
        <v>1</v>
      </c>
      <c r="C633" s="127" t="s">
        <v>9621</v>
      </c>
      <c r="D633" s="21">
        <v>28199</v>
      </c>
      <c r="E633" s="127"/>
      <c r="F633" s="127"/>
      <c r="G633" s="106"/>
      <c r="H633" s="106">
        <v>500</v>
      </c>
      <c r="I633" s="106">
        <v>0</v>
      </c>
      <c r="J633" s="106"/>
      <c r="K633" s="106"/>
      <c r="L633" s="106"/>
      <c r="M633" s="106"/>
      <c r="N633" s="106"/>
      <c r="O633" s="106"/>
      <c r="P633" s="106"/>
      <c r="Q633" s="106"/>
      <c r="R633" s="106"/>
      <c r="S633" s="106"/>
      <c r="T633" s="106"/>
      <c r="U633" s="106"/>
      <c r="V633" s="127"/>
      <c r="W633" s="106"/>
      <c r="X633" s="127"/>
    </row>
    <row r="634" spans="1:24" x14ac:dyDescent="0.25">
      <c r="A634" s="127" t="s">
        <v>9645</v>
      </c>
      <c r="B634" s="129">
        <v>1</v>
      </c>
      <c r="C634" s="127" t="s">
        <v>9621</v>
      </c>
      <c r="D634" s="21"/>
      <c r="E634" s="127"/>
      <c r="F634" s="127"/>
      <c r="G634" s="106"/>
      <c r="H634" s="106">
        <v>50</v>
      </c>
      <c r="I634" s="106">
        <v>50</v>
      </c>
      <c r="J634" s="106"/>
      <c r="K634" s="106"/>
      <c r="L634" s="106"/>
      <c r="M634" s="106"/>
      <c r="N634" s="106"/>
      <c r="O634" s="106"/>
      <c r="P634" s="106"/>
      <c r="Q634" s="106"/>
      <c r="R634" s="106"/>
      <c r="S634" s="106"/>
      <c r="T634" s="106"/>
      <c r="U634" s="106"/>
      <c r="V634" s="127"/>
      <c r="W634" s="106"/>
      <c r="X634" s="195" t="s">
        <v>9625</v>
      </c>
    </row>
    <row r="635" spans="1:24" x14ac:dyDescent="0.25">
      <c r="A635" s="127" t="s">
        <v>9645</v>
      </c>
      <c r="B635" s="129">
        <v>2</v>
      </c>
      <c r="C635" s="127" t="s">
        <v>9622</v>
      </c>
      <c r="D635" s="21">
        <v>28199</v>
      </c>
      <c r="E635" s="127"/>
      <c r="F635" s="127"/>
      <c r="G635" s="106"/>
      <c r="H635" s="106">
        <v>500</v>
      </c>
      <c r="I635" s="106">
        <v>0</v>
      </c>
      <c r="J635" s="106"/>
      <c r="K635" s="106"/>
      <c r="L635" s="106"/>
      <c r="M635" s="106"/>
      <c r="N635" s="106"/>
      <c r="O635" s="106"/>
      <c r="P635" s="106"/>
      <c r="Q635" s="106"/>
      <c r="R635" s="106"/>
      <c r="S635" s="106"/>
      <c r="T635" s="106"/>
      <c r="U635" s="106"/>
      <c r="V635" s="127"/>
      <c r="W635" s="106"/>
      <c r="X635" s="127"/>
    </row>
    <row r="636" spans="1:24" x14ac:dyDescent="0.25">
      <c r="A636" s="127" t="s">
        <v>9645</v>
      </c>
      <c r="B636" s="129">
        <v>2</v>
      </c>
      <c r="C636" s="127" t="s">
        <v>9622</v>
      </c>
      <c r="D636" s="21"/>
      <c r="E636" s="127"/>
      <c r="F636" s="127"/>
      <c r="G636" s="106"/>
      <c r="H636" s="106">
        <v>50</v>
      </c>
      <c r="I636" s="106">
        <v>50</v>
      </c>
      <c r="J636" s="106"/>
      <c r="K636" s="106"/>
      <c r="L636" s="106"/>
      <c r="M636" s="106"/>
      <c r="N636" s="106"/>
      <c r="O636" s="106"/>
      <c r="P636" s="106"/>
      <c r="Q636" s="106"/>
      <c r="R636" s="106"/>
      <c r="S636" s="106"/>
      <c r="T636" s="106"/>
      <c r="U636" s="106"/>
      <c r="V636" s="127"/>
      <c r="W636" s="106"/>
      <c r="X636" s="195" t="s">
        <v>9626</v>
      </c>
    </row>
    <row r="637" spans="1:24" x14ac:dyDescent="0.25">
      <c r="A637" s="127" t="s">
        <v>9645</v>
      </c>
      <c r="B637" s="129">
        <v>3</v>
      </c>
      <c r="C637" s="127" t="s">
        <v>9624</v>
      </c>
      <c r="D637" s="21">
        <v>28199</v>
      </c>
      <c r="E637" s="127"/>
      <c r="F637" s="127"/>
      <c r="G637" s="106"/>
      <c r="H637" s="106">
        <v>500</v>
      </c>
      <c r="I637" s="106">
        <v>0</v>
      </c>
      <c r="J637" s="106"/>
      <c r="K637" s="106"/>
      <c r="L637" s="106"/>
      <c r="M637" s="106"/>
      <c r="N637" s="106"/>
      <c r="O637" s="106"/>
      <c r="P637" s="106"/>
      <c r="Q637" s="106"/>
      <c r="R637" s="106"/>
      <c r="S637" s="106"/>
      <c r="T637" s="106"/>
      <c r="U637" s="106"/>
      <c r="V637" s="127"/>
      <c r="W637" s="106"/>
      <c r="X637" s="127"/>
    </row>
    <row r="638" spans="1:24" x14ac:dyDescent="0.25">
      <c r="A638" s="127" t="s">
        <v>9645</v>
      </c>
      <c r="B638" s="129">
        <v>3</v>
      </c>
      <c r="C638" s="127" t="s">
        <v>9624</v>
      </c>
      <c r="D638" s="21"/>
      <c r="E638" s="127"/>
      <c r="F638" s="127"/>
      <c r="G638" s="106"/>
      <c r="H638" s="106">
        <v>50</v>
      </c>
      <c r="I638" s="106">
        <v>50</v>
      </c>
      <c r="J638" s="106"/>
      <c r="K638" s="106"/>
      <c r="L638" s="106"/>
      <c r="M638" s="106"/>
      <c r="N638" s="106"/>
      <c r="O638" s="106"/>
      <c r="P638" s="106"/>
      <c r="Q638" s="106"/>
      <c r="R638" s="106"/>
      <c r="S638" s="106"/>
      <c r="T638" s="106"/>
      <c r="U638" s="106"/>
      <c r="V638" s="127"/>
      <c r="W638" s="106"/>
      <c r="X638" s="195" t="s">
        <v>9625</v>
      </c>
    </row>
    <row r="639" spans="1:24" x14ac:dyDescent="0.25">
      <c r="A639" s="127" t="s">
        <v>9645</v>
      </c>
      <c r="B639" s="129">
        <v>3</v>
      </c>
      <c r="C639" s="127" t="s">
        <v>9624</v>
      </c>
      <c r="D639" s="21"/>
      <c r="E639" s="127"/>
      <c r="F639" s="127"/>
      <c r="G639" s="106"/>
      <c r="H639" s="106">
        <v>50</v>
      </c>
      <c r="I639" s="106">
        <v>50</v>
      </c>
      <c r="J639" s="106"/>
      <c r="K639" s="106"/>
      <c r="L639" s="106"/>
      <c r="M639" s="106"/>
      <c r="N639" s="106"/>
      <c r="O639" s="106"/>
      <c r="P639" s="106"/>
      <c r="Q639" s="106"/>
      <c r="R639" s="106"/>
      <c r="S639" s="106"/>
      <c r="T639" s="106"/>
      <c r="U639" s="106"/>
      <c r="V639" s="127"/>
      <c r="W639" s="106"/>
      <c r="X639" s="127"/>
    </row>
    <row r="640" spans="1:24" x14ac:dyDescent="0.25">
      <c r="A640" s="127"/>
      <c r="B640" s="129"/>
      <c r="C640" s="127"/>
      <c r="D640" s="21"/>
      <c r="E640" s="127"/>
      <c r="F640" s="127"/>
      <c r="G640" s="106"/>
      <c r="H640" s="106"/>
      <c r="I640" s="106"/>
      <c r="J640" s="106"/>
      <c r="K640" s="106"/>
      <c r="L640" s="106"/>
      <c r="M640" s="106"/>
      <c r="N640" s="106"/>
      <c r="O640" s="106"/>
      <c r="P640" s="106"/>
      <c r="Q640" s="106"/>
      <c r="R640" s="106"/>
      <c r="S640" s="106"/>
      <c r="T640" s="106"/>
      <c r="U640" s="106"/>
      <c r="V640" s="127"/>
      <c r="W640" s="106"/>
      <c r="X640" s="195" t="s">
        <v>9626</v>
      </c>
    </row>
    <row r="641" spans="1:24" x14ac:dyDescent="0.25">
      <c r="A641" s="127"/>
      <c r="B641" s="129"/>
      <c r="C641" s="127"/>
      <c r="D641" s="21"/>
      <c r="E641" s="127"/>
      <c r="F641" s="127"/>
      <c r="G641" s="106"/>
      <c r="H641" s="106"/>
      <c r="I641" s="106"/>
      <c r="J641" s="106"/>
      <c r="K641" s="106"/>
      <c r="L641" s="106"/>
      <c r="M641" s="106"/>
      <c r="N641" s="106"/>
      <c r="O641" s="106"/>
      <c r="P641" s="106"/>
      <c r="Q641" s="106"/>
      <c r="R641" s="106"/>
      <c r="S641" s="106"/>
      <c r="T641" s="106"/>
      <c r="U641" s="106"/>
      <c r="V641" s="127"/>
      <c r="W641" s="106"/>
      <c r="X641" s="127"/>
    </row>
  </sheetData>
  <mergeCells count="1">
    <mergeCell ref="A1:H1"/>
  </mergeCells>
  <phoneticPr fontId="23" type="noConversion"/>
  <dataValidations count="2">
    <dataValidation allowBlank="1" showDropDown="1" showInputMessage="1" showErrorMessage="1" sqref="D637 D635 D633" xr:uid="{156A805E-2D63-4207-BBD4-4DBEC72B5C9B}"/>
    <dataValidation type="list" allowBlank="1" showInputMessage="1" showErrorMessage="1" sqref="A443:A641" xr:uid="{865D3E7A-2A2E-408A-A006-9239E252046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G45 F5:F632 F640:F641</xm:sqref>
        </x14:dataValidation>
        <x14:dataValidation type="list" allowBlank="1" showInputMessage="1" showErrorMessage="1" xr:uid="{CF59DE57-71A9-4810-A6AE-F2311CEE2D8C}">
          <x14:formula1>
            <xm:f>_xlfn.ANCHORARRAY(ddlFertilizers!$A$2)</xm:f>
          </x14:formula1>
          <xm:sqref>A5:A442</xm:sqref>
        </x14:dataValidation>
        <x14:dataValidation type="list" allowBlank="1" showInputMessage="1" showErrorMessage="1" xr:uid="{D28DBDAD-96EF-4924-81BF-8FF6EA3723B1}">
          <x14:formula1>
            <xm:f>DropDown!$BH$3:$BH$143</xm:f>
          </x14:formula1>
          <xm:sqref>E5:E632 E640:E641</xm:sqref>
        </x14:dataValidation>
        <x14:dataValidation type="list" allowBlank="1" showInputMessage="1" showErrorMessage="1" xr:uid="{EC53DF54-EA76-4427-BC07-2ECC4EFD5306}">
          <x14:formula1>
            <xm:f>DropDown!$BN$3:$BN$10</xm:f>
          </x14:formula1>
          <xm:sqref>V5:V632 V640:V641</xm:sqref>
        </x14:dataValidation>
        <x14:dataValidation type="list" allowBlank="1" showInputMessage="1" showErrorMessage="1" xr:uid="{817D5287-A334-4B64-B113-AA6A30C10B1A}">
          <x14:formula1>
            <xm:f>_xlfn.ANCHORARRAY(_xlfn.XLOOKUP($A5,ddlFertilizers!$A$2:$A$500,ddlFertilizers!$DQ$2:$DQ$500))</xm:f>
          </x14:formula1>
          <xm:sqref>B5:B641</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48"/>
  <sheetViews>
    <sheetView zoomScaleNormal="100" workbookViewId="0">
      <pane ySplit="4" topLeftCell="A7" activePane="bottomLeft" state="frozen"/>
      <selection pane="bottomLeft" activeCell="D50" sqref="D50"/>
    </sheetView>
  </sheetViews>
  <sheetFormatPr defaultColWidth="8.85546875" defaultRowHeight="15" x14ac:dyDescent="0.25"/>
  <cols>
    <col min="1" max="1" width="14.85546875" customWidth="1"/>
    <col min="2" max="2" width="10.7109375" customWidth="1"/>
    <col min="3" max="3" width="20.7109375" customWidth="1"/>
    <col min="4" max="4" width="54.85546875" bestFit="1" customWidth="1"/>
    <col min="5" max="26" width="20.7109375" customWidth="1"/>
  </cols>
  <sheetData>
    <row r="1" spans="1:14" ht="150" customHeight="1" x14ac:dyDescent="0.25">
      <c r="A1" s="198" t="s">
        <v>6595</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6403</v>
      </c>
      <c r="D3" s="15" t="s">
        <v>1895</v>
      </c>
      <c r="E3" s="15"/>
      <c r="F3" s="15"/>
      <c r="G3" s="15"/>
      <c r="H3" s="15"/>
      <c r="I3" s="15"/>
      <c r="J3" s="16"/>
      <c r="K3" s="15"/>
      <c r="M3" s="16"/>
      <c r="N3" s="15"/>
    </row>
    <row r="4" spans="1:14" x14ac:dyDescent="0.25">
      <c r="A4" s="4" t="s">
        <v>93</v>
      </c>
      <c r="B4" s="17" t="s">
        <v>126</v>
      </c>
      <c r="C4" s="18" t="s">
        <v>2037</v>
      </c>
      <c r="D4" s="18" t="s">
        <v>7521</v>
      </c>
    </row>
    <row r="5" spans="1:14" x14ac:dyDescent="0.25">
      <c r="A5" t="s">
        <v>9247</v>
      </c>
      <c r="B5" cm="1">
        <f t="array" ref="B5">IF(ROW() &lt; ROW(INDEX(chemicals[experiment_ID],ROWS(chemicals[experiment_ID]))), COUNTIF(INDEX(chemicals[experiment_ID],1):chemicals[[#This Row],[experiment_ID]],chemicals[[#This Row],[experiment_ID]]), "")</f>
        <v>1</v>
      </c>
      <c r="D5" t="s">
        <v>8663</v>
      </c>
    </row>
    <row r="6" spans="1:14" x14ac:dyDescent="0.25">
      <c r="A6" t="s">
        <v>9248</v>
      </c>
      <c r="B6" cm="1">
        <f t="array" ref="B6">IF(ROW() &lt; ROW(INDEX(chemicals[experiment_ID],ROWS(chemicals[experiment_ID]))), COUNTIF(INDEX(chemicals[experiment_ID],1):chemicals[[#This Row],[experiment_ID]],chemicals[[#This Row],[experiment_ID]]), "")</f>
        <v>1</v>
      </c>
      <c r="D6" t="s">
        <v>8663</v>
      </c>
    </row>
    <row r="7" spans="1:14" x14ac:dyDescent="0.25">
      <c r="A7" t="s">
        <v>9254</v>
      </c>
      <c r="B7" cm="1">
        <f t="array" ref="B7">IF(ROW() &lt; ROW(INDEX(chemicals[experiment_ID],ROWS(chemicals[experiment_ID]))), COUNTIF(INDEX(chemicals[experiment_ID],1):chemicals[[#This Row],[experiment_ID]],chemicals[[#This Row],[experiment_ID]]), "")</f>
        <v>1</v>
      </c>
      <c r="D7" t="s">
        <v>8662</v>
      </c>
    </row>
    <row r="8" spans="1:14" x14ac:dyDescent="0.25">
      <c r="A8" t="s">
        <v>9255</v>
      </c>
      <c r="B8" cm="1">
        <f t="array" ref="B8">IF(ROW() &lt; ROW(INDEX(chemicals[experiment_ID],ROWS(chemicals[experiment_ID]))), COUNTIF(INDEX(chemicals[experiment_ID],1):chemicals[[#This Row],[experiment_ID]],chemicals[[#This Row],[experiment_ID]]), "")</f>
        <v>1</v>
      </c>
      <c r="D8" t="s">
        <v>8662</v>
      </c>
    </row>
    <row r="9" spans="1:14" x14ac:dyDescent="0.25">
      <c r="A9" t="s">
        <v>9257</v>
      </c>
      <c r="B9" cm="1">
        <f t="array" ref="B9">IF(ROW() &lt; ROW(INDEX(chemicals[experiment_ID],ROWS(chemicals[experiment_ID]))), COUNTIF(INDEX(chemicals[experiment_ID],1):chemicals[[#This Row],[experiment_ID]],chemicals[[#This Row],[experiment_ID]]), "")</f>
        <v>1</v>
      </c>
      <c r="D9" t="s">
        <v>8662</v>
      </c>
    </row>
    <row r="10" spans="1:14" x14ac:dyDescent="0.25">
      <c r="A10" t="s">
        <v>9279</v>
      </c>
      <c r="B10" cm="1">
        <f t="array" ref="B10">IF(ROW() &lt; ROW(INDEX(chemicals[experiment_ID],ROWS(chemicals[experiment_ID]))), COUNTIF(INDEX(chemicals[experiment_ID],1):chemicals[[#This Row],[experiment_ID]],chemicals[[#This Row],[experiment_ID]]), "")</f>
        <v>1</v>
      </c>
      <c r="D10" t="s">
        <v>9325</v>
      </c>
    </row>
    <row r="11" spans="1:14" x14ac:dyDescent="0.25">
      <c r="A11" t="s">
        <v>9280</v>
      </c>
      <c r="B11" cm="1">
        <f t="array" ref="B11">IF(ROW() &lt; ROW(INDEX(chemicals[experiment_ID],ROWS(chemicals[experiment_ID]))), COUNTIF(INDEX(chemicals[experiment_ID],1):chemicals[[#This Row],[experiment_ID]],chemicals[[#This Row],[experiment_ID]]), "")</f>
        <v>1</v>
      </c>
      <c r="D11" t="s">
        <v>9325</v>
      </c>
    </row>
    <row r="12" spans="1:14" x14ac:dyDescent="0.25">
      <c r="A12" t="s">
        <v>9281</v>
      </c>
      <c r="B12" cm="1">
        <f t="array" ref="B12">IF(ROW() &lt; ROW(INDEX(chemicals[experiment_ID],ROWS(chemicals[experiment_ID]))), COUNTIF(INDEX(chemicals[experiment_ID],1):chemicals[[#This Row],[experiment_ID]],chemicals[[#This Row],[experiment_ID]]), "")</f>
        <v>1</v>
      </c>
      <c r="D12" t="s">
        <v>9325</v>
      </c>
    </row>
    <row r="13" spans="1:14" x14ac:dyDescent="0.25">
      <c r="A13" t="s">
        <v>9282</v>
      </c>
      <c r="B13" cm="1">
        <f t="array" ref="B13">IF(ROW() &lt; ROW(INDEX(chemicals[experiment_ID],ROWS(chemicals[experiment_ID]))), COUNTIF(INDEX(chemicals[experiment_ID],1):chemicals[[#This Row],[experiment_ID]],chemicals[[#This Row],[experiment_ID]]), "")</f>
        <v>1</v>
      </c>
      <c r="D13" t="s">
        <v>9325</v>
      </c>
    </row>
    <row r="14" spans="1:14" x14ac:dyDescent="0.25">
      <c r="A14" t="s">
        <v>9283</v>
      </c>
      <c r="B14" cm="1">
        <f t="array" ref="B14">IF(ROW() &lt; ROW(INDEX(chemicals[experiment_ID],ROWS(chemicals[experiment_ID]))), COUNTIF(INDEX(chemicals[experiment_ID],1):chemicals[[#This Row],[experiment_ID]],chemicals[[#This Row],[experiment_ID]]), "")</f>
        <v>1</v>
      </c>
      <c r="D14" t="s">
        <v>9325</v>
      </c>
    </row>
    <row r="15" spans="1:14" x14ac:dyDescent="0.25">
      <c r="A15" t="s">
        <v>9284</v>
      </c>
      <c r="B15" cm="1">
        <f t="array" ref="B15">IF(ROW() &lt; ROW(INDEX(chemicals[experiment_ID],ROWS(chemicals[experiment_ID]))), COUNTIF(INDEX(chemicals[experiment_ID],1):chemicals[[#This Row],[experiment_ID]],chemicals[[#This Row],[experiment_ID]]), "")</f>
        <v>1</v>
      </c>
      <c r="D15" t="s">
        <v>9325</v>
      </c>
    </row>
    <row r="16" spans="1:14" x14ac:dyDescent="0.25">
      <c r="A16" t="s">
        <v>9285</v>
      </c>
      <c r="B16" cm="1">
        <f t="array" ref="B16">IF(ROW() &lt; ROW(INDEX(chemicals[experiment_ID],ROWS(chemicals[experiment_ID]))), COUNTIF(INDEX(chemicals[experiment_ID],1):chemicals[[#This Row],[experiment_ID]],chemicals[[#This Row],[experiment_ID]]), "")</f>
        <v>1</v>
      </c>
      <c r="D16" t="s">
        <v>9325</v>
      </c>
    </row>
    <row r="17" spans="1:4" x14ac:dyDescent="0.25">
      <c r="A17" t="s">
        <v>9286</v>
      </c>
      <c r="B17" cm="1">
        <f t="array" ref="B17">IF(ROW() &lt; ROW(INDEX(chemicals[experiment_ID],ROWS(chemicals[experiment_ID]))), COUNTIF(INDEX(chemicals[experiment_ID],1):chemicals[[#This Row],[experiment_ID]],chemicals[[#This Row],[experiment_ID]]), "")</f>
        <v>1</v>
      </c>
      <c r="D17" t="s">
        <v>9325</v>
      </c>
    </row>
    <row r="18" spans="1:4" x14ac:dyDescent="0.25">
      <c r="A18" t="s">
        <v>9287</v>
      </c>
      <c r="B18" cm="1">
        <f t="array" ref="B18">IF(ROW() &lt; ROW(INDEX(chemicals[experiment_ID],ROWS(chemicals[experiment_ID]))), COUNTIF(INDEX(chemicals[experiment_ID],1):chemicals[[#This Row],[experiment_ID]],chemicals[[#This Row],[experiment_ID]]), "")</f>
        <v>1</v>
      </c>
      <c r="D18" t="s">
        <v>9325</v>
      </c>
    </row>
    <row r="19" spans="1:4" x14ac:dyDescent="0.25">
      <c r="A19" t="s">
        <v>9288</v>
      </c>
      <c r="B19" cm="1">
        <f t="array" ref="B19">IF(ROW() &lt; ROW(INDEX(chemicals[experiment_ID],ROWS(chemicals[experiment_ID]))), COUNTIF(INDEX(chemicals[experiment_ID],1):chemicals[[#This Row],[experiment_ID]],chemicals[[#This Row],[experiment_ID]]), "")</f>
        <v>1</v>
      </c>
      <c r="D19" t="s">
        <v>9325</v>
      </c>
    </row>
    <row r="20" spans="1:4" x14ac:dyDescent="0.25">
      <c r="A20" t="s">
        <v>9289</v>
      </c>
      <c r="B20" cm="1">
        <f t="array" ref="B20">IF(ROW() &lt; ROW(INDEX(chemicals[experiment_ID],ROWS(chemicals[experiment_ID]))), COUNTIF(INDEX(chemicals[experiment_ID],1):chemicals[[#This Row],[experiment_ID]],chemicals[[#This Row],[experiment_ID]]), "")</f>
        <v>1</v>
      </c>
      <c r="D20" t="s">
        <v>9325</v>
      </c>
    </row>
    <row r="21" spans="1:4" x14ac:dyDescent="0.25">
      <c r="A21" t="s">
        <v>9290</v>
      </c>
      <c r="B21" cm="1">
        <f t="array" ref="B21">IF(ROW() &lt; ROW(INDEX(chemicals[experiment_ID],ROWS(chemicals[experiment_ID]))), COUNTIF(INDEX(chemicals[experiment_ID],1):chemicals[[#This Row],[experiment_ID]],chemicals[[#This Row],[experiment_ID]]), "")</f>
        <v>1</v>
      </c>
      <c r="D21" t="s">
        <v>9325</v>
      </c>
    </row>
    <row r="22" spans="1:4" x14ac:dyDescent="0.25">
      <c r="A22" t="s">
        <v>9291</v>
      </c>
      <c r="B22" cm="1">
        <f t="array" ref="B22">IF(ROW() &lt; ROW(INDEX(chemicals[experiment_ID],ROWS(chemicals[experiment_ID]))), COUNTIF(INDEX(chemicals[experiment_ID],1):chemicals[[#This Row],[experiment_ID]],chemicals[[#This Row],[experiment_ID]]), "")</f>
        <v>1</v>
      </c>
      <c r="D22" t="s">
        <v>9325</v>
      </c>
    </row>
    <row r="23" spans="1:4" x14ac:dyDescent="0.25">
      <c r="A23" t="s">
        <v>9292</v>
      </c>
      <c r="B23" cm="1">
        <f t="array" ref="B23">IF(ROW() &lt; ROW(INDEX(chemicals[experiment_ID],ROWS(chemicals[experiment_ID]))), COUNTIF(INDEX(chemicals[experiment_ID],1):chemicals[[#This Row],[experiment_ID]],chemicals[[#This Row],[experiment_ID]]), "")</f>
        <v>1</v>
      </c>
      <c r="D23" t="s">
        <v>9325</v>
      </c>
    </row>
    <row r="24" spans="1:4" x14ac:dyDescent="0.25">
      <c r="A24" t="s">
        <v>9293</v>
      </c>
      <c r="B24" cm="1">
        <f t="array" ref="B24">IF(ROW() &lt; ROW(INDEX(chemicals[experiment_ID],ROWS(chemicals[experiment_ID]))), COUNTIF(INDEX(chemicals[experiment_ID],1):chemicals[[#This Row],[experiment_ID]],chemicals[[#This Row],[experiment_ID]]), "")</f>
        <v>1</v>
      </c>
      <c r="D24" t="s">
        <v>9325</v>
      </c>
    </row>
    <row r="25" spans="1:4" x14ac:dyDescent="0.25">
      <c r="A25" t="s">
        <v>9294</v>
      </c>
      <c r="B25" cm="1">
        <f t="array" ref="B25">IF(ROW() &lt; ROW(INDEX(chemicals[experiment_ID],ROWS(chemicals[experiment_ID]))), COUNTIF(INDEX(chemicals[experiment_ID],1):chemicals[[#This Row],[experiment_ID]],chemicals[[#This Row],[experiment_ID]]), "")</f>
        <v>1</v>
      </c>
      <c r="D25" t="s">
        <v>9325</v>
      </c>
    </row>
    <row r="26" spans="1:4" x14ac:dyDescent="0.25">
      <c r="A26" t="s">
        <v>9295</v>
      </c>
      <c r="B26" cm="1">
        <f t="array" ref="B26">IF(ROW() &lt; ROW(INDEX(chemicals[experiment_ID],ROWS(chemicals[experiment_ID]))), COUNTIF(INDEX(chemicals[experiment_ID],1):chemicals[[#This Row],[experiment_ID]],chemicals[[#This Row],[experiment_ID]]), "")</f>
        <v>1</v>
      </c>
      <c r="D26" t="s">
        <v>9325</v>
      </c>
    </row>
    <row r="27" spans="1:4" x14ac:dyDescent="0.25">
      <c r="A27" t="s">
        <v>9296</v>
      </c>
      <c r="B27" cm="1">
        <f t="array" ref="B27">IF(ROW() &lt; ROW(INDEX(chemicals[experiment_ID],ROWS(chemicals[experiment_ID]))), COUNTIF(INDEX(chemicals[experiment_ID],1):chemicals[[#This Row],[experiment_ID]],chemicals[[#This Row],[experiment_ID]]), "")</f>
        <v>1</v>
      </c>
      <c r="D27" t="s">
        <v>9325</v>
      </c>
    </row>
    <row r="28" spans="1:4" x14ac:dyDescent="0.25">
      <c r="A28" t="s">
        <v>9297</v>
      </c>
      <c r="B28" cm="1">
        <f t="array" ref="B28">IF(ROW() &lt; ROW(INDEX(chemicals[experiment_ID],ROWS(chemicals[experiment_ID]))), COUNTIF(INDEX(chemicals[experiment_ID],1):chemicals[[#This Row],[experiment_ID]],chemicals[[#This Row],[experiment_ID]]), "")</f>
        <v>1</v>
      </c>
      <c r="D28" t="s">
        <v>9325</v>
      </c>
    </row>
    <row r="29" spans="1:4" x14ac:dyDescent="0.25">
      <c r="A29" t="s">
        <v>9298</v>
      </c>
      <c r="B29" cm="1">
        <f t="array" ref="B29">IF(ROW() &lt; ROW(INDEX(chemicals[experiment_ID],ROWS(chemicals[experiment_ID]))), COUNTIF(INDEX(chemicals[experiment_ID],1):chemicals[[#This Row],[experiment_ID]],chemicals[[#This Row],[experiment_ID]]), "")</f>
        <v>1</v>
      </c>
      <c r="D29" t="s">
        <v>9325</v>
      </c>
    </row>
    <row r="30" spans="1:4" x14ac:dyDescent="0.25">
      <c r="A30" t="s">
        <v>9299</v>
      </c>
      <c r="B30" cm="1">
        <f t="array" ref="B30">IF(ROW() &lt; ROW(INDEX(chemicals[experiment_ID],ROWS(chemicals[experiment_ID]))), COUNTIF(INDEX(chemicals[experiment_ID],1):chemicals[[#This Row],[experiment_ID]],chemicals[[#This Row],[experiment_ID]]), "")</f>
        <v>1</v>
      </c>
      <c r="D30" t="s">
        <v>9325</v>
      </c>
    </row>
    <row r="31" spans="1:4" x14ac:dyDescent="0.25">
      <c r="A31" t="s">
        <v>9300</v>
      </c>
      <c r="B31" cm="1">
        <f t="array" ref="B31">IF(ROW() &lt; ROW(INDEX(chemicals[experiment_ID],ROWS(chemicals[experiment_ID]))), COUNTIF(INDEX(chemicals[experiment_ID],1):chemicals[[#This Row],[experiment_ID]],chemicals[[#This Row],[experiment_ID]]), "")</f>
        <v>1</v>
      </c>
      <c r="D31" t="s">
        <v>9325</v>
      </c>
    </row>
    <row r="32" spans="1:4" x14ac:dyDescent="0.25">
      <c r="A32" t="s">
        <v>9301</v>
      </c>
      <c r="B32" cm="1">
        <f t="array" ref="B32">IF(ROW() &lt; ROW(INDEX(chemicals[experiment_ID],ROWS(chemicals[experiment_ID]))), COUNTIF(INDEX(chemicals[experiment_ID],1):chemicals[[#This Row],[experiment_ID]],chemicals[[#This Row],[experiment_ID]]), "")</f>
        <v>1</v>
      </c>
      <c r="D32" t="s">
        <v>9325</v>
      </c>
    </row>
    <row r="33" spans="1:4" x14ac:dyDescent="0.25">
      <c r="A33" t="s">
        <v>9302</v>
      </c>
      <c r="B33" cm="1">
        <f t="array" ref="B33">IF(ROW() &lt; ROW(INDEX(chemicals[experiment_ID],ROWS(chemicals[experiment_ID]))), COUNTIF(INDEX(chemicals[experiment_ID],1):chemicals[[#This Row],[experiment_ID]],chemicals[[#This Row],[experiment_ID]]), "")</f>
        <v>1</v>
      </c>
      <c r="D33" t="s">
        <v>9325</v>
      </c>
    </row>
    <row r="34" spans="1:4" x14ac:dyDescent="0.25">
      <c r="A34" t="s">
        <v>9303</v>
      </c>
      <c r="B34" cm="1">
        <f t="array" ref="B34">IF(ROW() &lt; ROW(INDEX(chemicals[experiment_ID],ROWS(chemicals[experiment_ID]))), COUNTIF(INDEX(chemicals[experiment_ID],1):chemicals[[#This Row],[experiment_ID]],chemicals[[#This Row],[experiment_ID]]), "")</f>
        <v>1</v>
      </c>
      <c r="D34" t="s">
        <v>9325</v>
      </c>
    </row>
    <row r="35" spans="1:4" x14ac:dyDescent="0.25">
      <c r="A35" t="s">
        <v>9304</v>
      </c>
      <c r="B35" cm="1">
        <f t="array" ref="B35">IF(ROW() &lt; ROW(INDEX(chemicals[experiment_ID],ROWS(chemicals[experiment_ID]))), COUNTIF(INDEX(chemicals[experiment_ID],1):chemicals[[#This Row],[experiment_ID]],chemicals[[#This Row],[experiment_ID]]), "")</f>
        <v>1</v>
      </c>
      <c r="D35" t="s">
        <v>9325</v>
      </c>
    </row>
    <row r="36" spans="1:4" x14ac:dyDescent="0.25">
      <c r="A36" t="s">
        <v>9305</v>
      </c>
      <c r="B36" cm="1">
        <f t="array" ref="B36">IF(ROW() &lt; ROW(INDEX(chemicals[experiment_ID],ROWS(chemicals[experiment_ID]))), COUNTIF(INDEX(chemicals[experiment_ID],1):chemicals[[#This Row],[experiment_ID]],chemicals[[#This Row],[experiment_ID]]), "")</f>
        <v>1</v>
      </c>
      <c r="D36" t="s">
        <v>9325</v>
      </c>
    </row>
    <row r="37" spans="1:4" x14ac:dyDescent="0.25">
      <c r="A37" t="s">
        <v>9306</v>
      </c>
      <c r="B37" cm="1">
        <f t="array" ref="B37">IF(ROW() &lt; ROW(INDEX(chemicals[experiment_ID],ROWS(chemicals[experiment_ID]))), COUNTIF(INDEX(chemicals[experiment_ID],1):chemicals[[#This Row],[experiment_ID]],chemicals[[#This Row],[experiment_ID]]), "")</f>
        <v>1</v>
      </c>
      <c r="D37" t="s">
        <v>9325</v>
      </c>
    </row>
    <row r="38" spans="1:4" x14ac:dyDescent="0.25">
      <c r="A38" t="s">
        <v>9307</v>
      </c>
      <c r="B38" cm="1">
        <f t="array" ref="B38">IF(ROW() &lt; ROW(INDEX(chemicals[experiment_ID],ROWS(chemicals[experiment_ID]))), COUNTIF(INDEX(chemicals[experiment_ID],1):chemicals[[#This Row],[experiment_ID]],chemicals[[#This Row],[experiment_ID]]), "")</f>
        <v>1</v>
      </c>
      <c r="D38" t="s">
        <v>9325</v>
      </c>
    </row>
    <row r="39" spans="1:4" x14ac:dyDescent="0.25">
      <c r="A39" t="s">
        <v>9308</v>
      </c>
      <c r="B39" cm="1">
        <f t="array" ref="B39">IF(ROW() &lt; ROW(INDEX(chemicals[experiment_ID],ROWS(chemicals[experiment_ID]))), COUNTIF(INDEX(chemicals[experiment_ID],1):chemicals[[#This Row],[experiment_ID]],chemicals[[#This Row],[experiment_ID]]), "")</f>
        <v>1</v>
      </c>
      <c r="D39" t="s">
        <v>9325</v>
      </c>
    </row>
    <row r="40" spans="1:4" x14ac:dyDescent="0.25">
      <c r="A40" t="s">
        <v>9309</v>
      </c>
      <c r="B40" cm="1">
        <f t="array" ref="B40">IF(ROW() &lt; ROW(INDEX(chemicals[experiment_ID],ROWS(chemicals[experiment_ID]))), COUNTIF(INDEX(chemicals[experiment_ID],1):chemicals[[#This Row],[experiment_ID]],chemicals[[#This Row],[experiment_ID]]), "")</f>
        <v>1</v>
      </c>
      <c r="D40" t="s">
        <v>9325</v>
      </c>
    </row>
    <row r="41" spans="1:4" x14ac:dyDescent="0.25">
      <c r="A41" t="s">
        <v>9310</v>
      </c>
      <c r="B41" cm="1">
        <f t="array" ref="B41">IF(ROW() &lt; ROW(INDEX(chemicals[experiment_ID],ROWS(chemicals[experiment_ID]))), COUNTIF(INDEX(chemicals[experiment_ID],1):chemicals[[#This Row],[experiment_ID]],chemicals[[#This Row],[experiment_ID]]), "")</f>
        <v>1</v>
      </c>
      <c r="D41" t="s">
        <v>9325</v>
      </c>
    </row>
    <row r="42" spans="1:4" x14ac:dyDescent="0.25">
      <c r="A42" t="s">
        <v>9311</v>
      </c>
      <c r="B42" cm="1">
        <f t="array" ref="B42">IF(ROW() &lt; ROW(INDEX(chemicals[experiment_ID],ROWS(chemicals[experiment_ID]))), COUNTIF(INDEX(chemicals[experiment_ID],1):chemicals[[#This Row],[experiment_ID]],chemicals[[#This Row],[experiment_ID]]), "")</f>
        <v>1</v>
      </c>
      <c r="D42" t="s">
        <v>9325</v>
      </c>
    </row>
    <row r="43" spans="1:4" x14ac:dyDescent="0.25">
      <c r="A43" t="s">
        <v>9312</v>
      </c>
      <c r="B43" cm="1">
        <f t="array" ref="B43">IF(ROW() &lt; ROW(INDEX(chemicals[experiment_ID],ROWS(chemicals[experiment_ID]))), COUNTIF(INDEX(chemicals[experiment_ID],1):chemicals[[#This Row],[experiment_ID]],chemicals[[#This Row],[experiment_ID]]), "")</f>
        <v>1</v>
      </c>
      <c r="D43" t="s">
        <v>9325</v>
      </c>
    </row>
    <row r="44" spans="1:4" x14ac:dyDescent="0.25">
      <c r="A44" t="s">
        <v>9313</v>
      </c>
      <c r="B44" cm="1">
        <f t="array" ref="B44">IF(ROW() &lt; ROW(INDEX(chemicals[experiment_ID],ROWS(chemicals[experiment_ID]))), COUNTIF(INDEX(chemicals[experiment_ID],1):chemicals[[#This Row],[experiment_ID]],chemicals[[#This Row],[experiment_ID]]), "")</f>
        <v>1</v>
      </c>
      <c r="D44" t="s">
        <v>9325</v>
      </c>
    </row>
    <row r="45" spans="1:4" x14ac:dyDescent="0.25">
      <c r="A45" t="s">
        <v>9314</v>
      </c>
      <c r="B45" cm="1">
        <f t="array" ref="B45">IF(ROW() &lt; ROW(INDEX(chemicals[experiment_ID],ROWS(chemicals[experiment_ID]))), COUNTIF(INDEX(chemicals[experiment_ID],1):chemicals[[#This Row],[experiment_ID]],chemicals[[#This Row],[experiment_ID]]), "")</f>
        <v>1</v>
      </c>
      <c r="D45" t="s">
        <v>9325</v>
      </c>
    </row>
    <row r="46" spans="1:4" x14ac:dyDescent="0.25">
      <c r="A46" t="s">
        <v>9646</v>
      </c>
      <c r="B46" cm="1">
        <f t="array" ref="B46">IF(ROW() &lt; ROW(INDEX(chemicals[experiment_ID],ROWS(chemicals[experiment_ID]))), COUNTIF(INDEX(chemicals[experiment_ID],1):chemicals[[#This Row],[experiment_ID]],chemicals[[#This Row],[experiment_ID]]), "")</f>
        <v>1</v>
      </c>
      <c r="D46" t="s">
        <v>9600</v>
      </c>
    </row>
    <row r="47" spans="1:4" x14ac:dyDescent="0.25">
      <c r="A47" t="s">
        <v>9645</v>
      </c>
      <c r="B47" cm="1">
        <f t="array" ref="B47">IF(ROW() &lt; ROW(INDEX(chemicals[experiment_ID],ROWS(chemicals[experiment_ID]))), COUNTIF(INDEX(chemicals[experiment_ID],1):chemicals[[#This Row],[experiment_ID]],chemicals[[#This Row],[experiment_ID]]), "")</f>
        <v>1</v>
      </c>
      <c r="D47" t="s">
        <v>9620</v>
      </c>
    </row>
    <row r="48" spans="1:4" x14ac:dyDescent="0.25">
      <c r="B48" t="str" cm="1">
        <f t="array" ref="B48">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5:D6 C10:D47" xr:uid="{41032DE6-D276-48F3-B9F0-ACFAB986703C}"/>
    <dataValidation type="list" allowBlank="1" showInputMessage="1" showErrorMessage="1" sqref="A5:A48"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3"/>
  <sheetViews>
    <sheetView zoomScaleNormal="100" workbookViewId="0">
      <pane ySplit="4" topLeftCell="A5" activePane="bottomLeft" state="frozen"/>
      <selection pane="bottomLeft" activeCell="C12" sqref="C12"/>
    </sheetView>
  </sheetViews>
  <sheetFormatPr defaultColWidth="8.85546875"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98" t="s">
        <v>6596</v>
      </c>
      <c r="B1" s="198"/>
      <c r="C1" s="198"/>
      <c r="D1" s="198"/>
      <c r="E1" s="198"/>
      <c r="F1" s="198"/>
      <c r="G1" s="29"/>
    </row>
    <row r="2" spans="1:14" ht="28.5" customHeight="1" x14ac:dyDescent="0.25">
      <c r="A2" s="30"/>
      <c r="B2" s="30"/>
    </row>
    <row r="3" spans="1:14" s="81" customFormat="1" ht="48" customHeight="1" x14ac:dyDescent="0.25">
      <c r="A3" s="15" t="s">
        <v>1923</v>
      </c>
      <c r="B3" s="15" t="s">
        <v>1950</v>
      </c>
      <c r="C3" s="15" t="s">
        <v>2056</v>
      </c>
      <c r="D3" s="15" t="s">
        <v>7470</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t="s">
        <v>9645</v>
      </c>
      <c r="B5" s="142">
        <v>1</v>
      </c>
      <c r="C5" s="193"/>
      <c r="D5" s="127" t="s">
        <v>9612</v>
      </c>
      <c r="E5" s="127" t="s">
        <v>762</v>
      </c>
      <c r="F5" s="106"/>
      <c r="G5" s="106">
        <v>0.5</v>
      </c>
      <c r="H5" s="127" t="s">
        <v>9613</v>
      </c>
      <c r="I5" s="194"/>
    </row>
    <row r="6" spans="1:14" x14ac:dyDescent="0.25">
      <c r="A6" t="s">
        <v>9645</v>
      </c>
      <c r="B6" s="142">
        <v>1</v>
      </c>
      <c r="C6" s="193"/>
      <c r="D6" s="127" t="s">
        <v>9614</v>
      </c>
      <c r="E6" s="127" t="s">
        <v>762</v>
      </c>
      <c r="F6" s="106"/>
      <c r="G6" s="106">
        <v>5</v>
      </c>
      <c r="H6" s="127" t="s">
        <v>9613</v>
      </c>
      <c r="I6" s="194"/>
    </row>
    <row r="7" spans="1:14" x14ac:dyDescent="0.25">
      <c r="A7" t="s">
        <v>9645</v>
      </c>
      <c r="B7" s="142">
        <v>1</v>
      </c>
      <c r="C7" s="193"/>
      <c r="D7" s="127" t="s">
        <v>9614</v>
      </c>
      <c r="E7" s="127" t="s">
        <v>762</v>
      </c>
      <c r="F7" s="106"/>
      <c r="G7" s="106">
        <v>5</v>
      </c>
      <c r="H7" s="127" t="s">
        <v>9613</v>
      </c>
      <c r="I7" s="194"/>
    </row>
    <row r="8" spans="1:14" x14ac:dyDescent="0.25">
      <c r="A8" t="s">
        <v>9645</v>
      </c>
      <c r="B8" s="142">
        <v>1</v>
      </c>
      <c r="C8" s="193"/>
      <c r="D8" s="127" t="s">
        <v>9614</v>
      </c>
      <c r="E8" s="127" t="s">
        <v>762</v>
      </c>
      <c r="F8" s="106"/>
      <c r="G8" s="106">
        <v>5</v>
      </c>
      <c r="H8" s="127" t="s">
        <v>9613</v>
      </c>
      <c r="I8" s="194"/>
    </row>
    <row r="9" spans="1:14" x14ac:dyDescent="0.25">
      <c r="A9" t="s">
        <v>9645</v>
      </c>
      <c r="B9" s="142">
        <v>1</v>
      </c>
      <c r="C9" s="193"/>
      <c r="D9" s="127" t="s">
        <v>9615</v>
      </c>
      <c r="E9" s="127" t="s">
        <v>762</v>
      </c>
      <c r="F9" s="106"/>
      <c r="G9" s="106">
        <v>4</v>
      </c>
      <c r="H9" s="127" t="s">
        <v>9613</v>
      </c>
      <c r="I9" s="194"/>
    </row>
    <row r="10" spans="1:14" x14ac:dyDescent="0.25">
      <c r="A10" t="s">
        <v>9645</v>
      </c>
      <c r="B10" s="142">
        <v>1</v>
      </c>
      <c r="C10" s="193"/>
      <c r="D10" s="127" t="s">
        <v>9615</v>
      </c>
      <c r="E10" s="127" t="s">
        <v>762</v>
      </c>
      <c r="F10" s="106"/>
      <c r="G10" s="106">
        <v>4</v>
      </c>
      <c r="H10" s="127" t="s">
        <v>9613</v>
      </c>
      <c r="I10" s="194"/>
    </row>
    <row r="11" spans="1:14" x14ac:dyDescent="0.25">
      <c r="A11" t="s">
        <v>9645</v>
      </c>
      <c r="B11" s="142">
        <v>1</v>
      </c>
      <c r="C11" s="193"/>
      <c r="D11" s="127" t="s">
        <v>9616</v>
      </c>
      <c r="E11" s="127" t="s">
        <v>762</v>
      </c>
      <c r="F11" s="106"/>
      <c r="G11" s="106">
        <v>0.5</v>
      </c>
      <c r="H11" s="127" t="s">
        <v>9617</v>
      </c>
      <c r="I11" s="194"/>
    </row>
    <row r="12" spans="1:14" x14ac:dyDescent="0.25">
      <c r="A12" t="s">
        <v>9645</v>
      </c>
      <c r="B12" s="142">
        <v>1</v>
      </c>
      <c r="C12" s="193"/>
      <c r="D12" s="127" t="s">
        <v>3454</v>
      </c>
      <c r="E12" s="127" t="s">
        <v>762</v>
      </c>
      <c r="F12" s="106"/>
      <c r="G12" s="106">
        <v>0.5</v>
      </c>
      <c r="H12" s="127" t="s">
        <v>9617</v>
      </c>
      <c r="I12" s="194"/>
    </row>
    <row r="13" spans="1:14" x14ac:dyDescent="0.25">
      <c r="A13" s="127"/>
      <c r="B13" s="128"/>
      <c r="C13" s="21"/>
      <c r="D13" s="127"/>
      <c r="E13" s="127"/>
      <c r="F13" s="106"/>
      <c r="G13" s="106"/>
      <c r="H13" s="127"/>
      <c r="I13"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B5:B13</xm:sqref>
        </x14:dataValidation>
        <x14:dataValidation type="list" allowBlank="1" showInputMessage="1" showErrorMessage="1" xr:uid="{55163B7C-9E6C-4A2D-953D-544E637DF124}">
          <x14:formula1>
            <xm:f>_xlfn.ANCHORARRAY(ddlChemicals!$A$2)</xm:f>
          </x14:formula1>
          <xm:sqref>A5:A13</xm:sqref>
        </x14:dataValidation>
        <x14:dataValidation type="list" allowBlank="1" showInputMessage="1" showErrorMessage="1" xr:uid="{DADE2DDB-5DA9-4B17-9DD4-171A4D7964FC}">
          <x14:formula1>
            <xm:f>DropDown!$BK$3:$BK$22</xm:f>
          </x14:formula1>
          <xm:sqref>E13</xm:sqref>
        </x14:dataValidation>
        <x14:dataValidation type="list" errorStyle="information" allowBlank="1" showInputMessage="1" xr:uid="{21EBD287-BB4C-43D5-97D6-B78787368E3A}">
          <x14:formula1>
            <xm:f>DropDown!$BQ$3:$BQ$50</xm:f>
          </x14:formula1>
          <xm:sqref>D13</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defaultColWidth="8.85546875"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98" t="s">
        <v>7460</v>
      </c>
      <c r="B1" s="198"/>
      <c r="C1" s="198"/>
      <c r="D1" s="198"/>
      <c r="E1" s="198"/>
      <c r="F1" s="198"/>
      <c r="G1" s="198"/>
      <c r="H1" s="198"/>
    </row>
    <row r="2" spans="1:9" ht="28.5" customHeight="1" x14ac:dyDescent="0.25">
      <c r="A2" s="30"/>
      <c r="B2" s="30"/>
    </row>
    <row r="3" spans="1:9" s="75" customFormat="1" ht="32.25" customHeight="1" x14ac:dyDescent="0.25">
      <c r="A3" s="15" t="s">
        <v>1923</v>
      </c>
      <c r="B3" s="15" t="s">
        <v>1922</v>
      </c>
      <c r="C3" s="15" t="s">
        <v>6399</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256"/>
  <sheetViews>
    <sheetView zoomScaleNormal="100" workbookViewId="0">
      <pane ySplit="3" topLeftCell="A4" activePane="bottomLeft" state="frozen"/>
      <selection pane="bottomLeft" activeCell="G10" sqref="G10"/>
    </sheetView>
  </sheetViews>
  <sheetFormatPr defaultColWidth="8.85546875" defaultRowHeight="15" x14ac:dyDescent="0.25"/>
  <cols>
    <col min="1" max="1" width="28" customWidth="1"/>
    <col min="2" max="2" width="13.7109375" customWidth="1"/>
    <col min="3" max="26" width="20.7109375" customWidth="1"/>
  </cols>
  <sheetData>
    <row r="1" spans="1:14" ht="150" customHeight="1" x14ac:dyDescent="0.25">
      <c r="A1" s="198" t="s">
        <v>6597</v>
      </c>
      <c r="B1" s="198"/>
      <c r="C1" s="198"/>
      <c r="D1" s="198"/>
      <c r="E1" s="198"/>
      <c r="F1" s="198"/>
      <c r="G1" s="198"/>
      <c r="H1" s="198"/>
    </row>
    <row r="2" spans="1:14" ht="28.5" customHeight="1" x14ac:dyDescent="0.25">
      <c r="A2" s="30"/>
      <c r="B2" s="30"/>
    </row>
    <row r="3" spans="1:14" s="81" customFormat="1" ht="32.25" customHeight="1" x14ac:dyDescent="0.25">
      <c r="A3" s="15" t="s">
        <v>1923</v>
      </c>
      <c r="B3" s="15" t="s">
        <v>1922</v>
      </c>
      <c r="C3" s="15" t="s">
        <v>6395</v>
      </c>
      <c r="D3" s="15" t="s">
        <v>3272</v>
      </c>
      <c r="E3" s="15"/>
      <c r="F3" s="15"/>
      <c r="G3" s="15"/>
      <c r="H3" s="15"/>
      <c r="I3" s="15"/>
      <c r="J3" s="16"/>
      <c r="K3" s="15"/>
      <c r="M3" s="16"/>
      <c r="N3" s="15"/>
    </row>
    <row r="4" spans="1:14" x14ac:dyDescent="0.25">
      <c r="A4" s="4" t="s">
        <v>93</v>
      </c>
      <c r="B4" s="12" t="s">
        <v>129</v>
      </c>
      <c r="C4" s="83" t="s">
        <v>193</v>
      </c>
      <c r="D4" s="83" t="s">
        <v>2783</v>
      </c>
    </row>
    <row r="5" spans="1:14" x14ac:dyDescent="0.25">
      <c r="A5" t="s">
        <v>9234</v>
      </c>
      <c r="B5" cm="1">
        <f t="array" ref="B5">IF(ROW() &lt; ROW(INDEX(harvest[experiment_ID],ROWS(harvest[experiment_ID]))), COUNTIF(INDEX(harvest[experiment_ID],1):harvest[[#This Row],[experiment_ID]],harvest[[#This Row],[experiment_ID]]), "")</f>
        <v>1</v>
      </c>
    </row>
    <row r="6" spans="1:14" x14ac:dyDescent="0.25">
      <c r="A6" t="s">
        <v>9235</v>
      </c>
      <c r="B6" cm="1">
        <f t="array" ref="B6">IF(ROW() &lt; ROW(INDEX(harvest[experiment_ID],ROWS(harvest[experiment_ID]))), COUNTIF(INDEX(harvest[experiment_ID],1):harvest[[#This Row],[experiment_ID]],harvest[[#This Row],[experiment_ID]]), "")</f>
        <v>1</v>
      </c>
    </row>
    <row r="7" spans="1:14" x14ac:dyDescent="0.25">
      <c r="A7" t="s">
        <v>9247</v>
      </c>
      <c r="B7" cm="1">
        <f t="array" ref="B7">IF(ROW() &lt; ROW(INDEX(harvest[experiment_ID],ROWS(harvest[experiment_ID]))), COUNTIF(INDEX(harvest[experiment_ID],1):harvest[[#This Row],[experiment_ID]],harvest[[#This Row],[experiment_ID]]), "")</f>
        <v>1</v>
      </c>
      <c r="D7" t="s">
        <v>8618</v>
      </c>
    </row>
    <row r="8" spans="1:14" x14ac:dyDescent="0.25">
      <c r="A8" t="s">
        <v>9248</v>
      </c>
      <c r="B8" cm="1">
        <f t="array" ref="B8">IF(ROW() &lt; ROW(INDEX(harvest[experiment_ID],ROWS(harvest[experiment_ID]))), COUNTIF(INDEX(harvest[experiment_ID],1):harvest[[#This Row],[experiment_ID]],harvest[[#This Row],[experiment_ID]]), "")</f>
        <v>1</v>
      </c>
      <c r="D8" t="s">
        <v>8618</v>
      </c>
    </row>
    <row r="9" spans="1:14" x14ac:dyDescent="0.25">
      <c r="A9" t="s">
        <v>9279</v>
      </c>
      <c r="B9" cm="1">
        <f t="array" ref="B9">IF(ROW() &lt; ROW(INDEX(harvest[experiment_ID],ROWS(harvest[experiment_ID]))), COUNTIF(INDEX(harvest[experiment_ID],1):harvest[[#This Row],[experiment_ID]],harvest[[#This Row],[experiment_ID]]), "")</f>
        <v>1</v>
      </c>
    </row>
    <row r="10" spans="1:14" x14ac:dyDescent="0.25">
      <c r="A10" t="s">
        <v>9280</v>
      </c>
      <c r="B10" cm="1">
        <f t="array" ref="B10">IF(ROW() &lt; ROW(INDEX(harvest[experiment_ID],ROWS(harvest[experiment_ID]))), COUNTIF(INDEX(harvest[experiment_ID],1):harvest[[#This Row],[experiment_ID]],harvest[[#This Row],[experiment_ID]]), "")</f>
        <v>1</v>
      </c>
    </row>
    <row r="11" spans="1:14" x14ac:dyDescent="0.25">
      <c r="A11" t="s">
        <v>9281</v>
      </c>
      <c r="B11" cm="1">
        <f t="array" ref="B11">IF(ROW() &lt; ROW(INDEX(harvest[experiment_ID],ROWS(harvest[experiment_ID]))), COUNTIF(INDEX(harvest[experiment_ID],1):harvest[[#This Row],[experiment_ID]],harvest[[#This Row],[experiment_ID]]), "")</f>
        <v>1</v>
      </c>
    </row>
    <row r="12" spans="1:14" x14ac:dyDescent="0.25">
      <c r="A12" t="s">
        <v>9282</v>
      </c>
      <c r="B12" cm="1">
        <f t="array" ref="B12">IF(ROW() &lt; ROW(INDEX(harvest[experiment_ID],ROWS(harvest[experiment_ID]))), COUNTIF(INDEX(harvest[experiment_ID],1):harvest[[#This Row],[experiment_ID]],harvest[[#This Row],[experiment_ID]]), "")</f>
        <v>1</v>
      </c>
    </row>
    <row r="13" spans="1:14" x14ac:dyDescent="0.25">
      <c r="A13" t="s">
        <v>9283</v>
      </c>
      <c r="B13" cm="1">
        <f t="array" ref="B13">IF(ROW() &lt; ROW(INDEX(harvest[experiment_ID],ROWS(harvest[experiment_ID]))), COUNTIF(INDEX(harvest[experiment_ID],1):harvest[[#This Row],[experiment_ID]],harvest[[#This Row],[experiment_ID]]), "")</f>
        <v>1</v>
      </c>
    </row>
    <row r="14" spans="1:14" x14ac:dyDescent="0.25">
      <c r="A14" t="s">
        <v>9284</v>
      </c>
      <c r="B14" cm="1">
        <f t="array" ref="B14">IF(ROW() &lt; ROW(INDEX(harvest[experiment_ID],ROWS(harvest[experiment_ID]))), COUNTIF(INDEX(harvest[experiment_ID],1):harvest[[#This Row],[experiment_ID]],harvest[[#This Row],[experiment_ID]]), "")</f>
        <v>1</v>
      </c>
    </row>
    <row r="15" spans="1:14" x14ac:dyDescent="0.25">
      <c r="A15" t="s">
        <v>9285</v>
      </c>
      <c r="B15" cm="1">
        <f t="array" ref="B15">IF(ROW() &lt; ROW(INDEX(harvest[experiment_ID],ROWS(harvest[experiment_ID]))), COUNTIF(INDEX(harvest[experiment_ID],1):harvest[[#This Row],[experiment_ID]],harvest[[#This Row],[experiment_ID]]), "")</f>
        <v>1</v>
      </c>
    </row>
    <row r="16" spans="1:14" x14ac:dyDescent="0.25">
      <c r="A16" t="s">
        <v>9286</v>
      </c>
      <c r="B16" cm="1">
        <f t="array" ref="B16">IF(ROW() &lt; ROW(INDEX(harvest[experiment_ID],ROWS(harvest[experiment_ID]))), COUNTIF(INDEX(harvest[experiment_ID],1):harvest[[#This Row],[experiment_ID]],harvest[[#This Row],[experiment_ID]]), "")</f>
        <v>1</v>
      </c>
    </row>
    <row r="17" spans="1:2" x14ac:dyDescent="0.25">
      <c r="A17" t="s">
        <v>9287</v>
      </c>
      <c r="B17" cm="1">
        <f t="array" ref="B17">IF(ROW() &lt; ROW(INDEX(harvest[experiment_ID],ROWS(harvest[experiment_ID]))), COUNTIF(INDEX(harvest[experiment_ID],1):harvest[[#This Row],[experiment_ID]],harvest[[#This Row],[experiment_ID]]), "")</f>
        <v>1</v>
      </c>
    </row>
    <row r="18" spans="1:2" x14ac:dyDescent="0.25">
      <c r="A18" t="s">
        <v>9288</v>
      </c>
      <c r="B18" cm="1">
        <f t="array" ref="B18">IF(ROW() &lt; ROW(INDEX(harvest[experiment_ID],ROWS(harvest[experiment_ID]))), COUNTIF(INDEX(harvest[experiment_ID],1):harvest[[#This Row],[experiment_ID]],harvest[[#This Row],[experiment_ID]]), "")</f>
        <v>1</v>
      </c>
    </row>
    <row r="19" spans="1:2" x14ac:dyDescent="0.25">
      <c r="A19" t="s">
        <v>9289</v>
      </c>
      <c r="B19" cm="1">
        <f t="array" ref="B19">IF(ROW() &lt; ROW(INDEX(harvest[experiment_ID],ROWS(harvest[experiment_ID]))), COUNTIF(INDEX(harvest[experiment_ID],1):harvest[[#This Row],[experiment_ID]],harvest[[#This Row],[experiment_ID]]), "")</f>
        <v>1</v>
      </c>
    </row>
    <row r="20" spans="1:2" x14ac:dyDescent="0.25">
      <c r="A20" t="s">
        <v>9290</v>
      </c>
      <c r="B20" cm="1">
        <f t="array" ref="B20">IF(ROW() &lt; ROW(INDEX(harvest[experiment_ID],ROWS(harvest[experiment_ID]))), COUNTIF(INDEX(harvest[experiment_ID],1):harvest[[#This Row],[experiment_ID]],harvest[[#This Row],[experiment_ID]]), "")</f>
        <v>1</v>
      </c>
    </row>
    <row r="21" spans="1:2" x14ac:dyDescent="0.25">
      <c r="A21" t="s">
        <v>9291</v>
      </c>
      <c r="B21" cm="1">
        <f t="array" ref="B21">IF(ROW() &lt; ROW(INDEX(harvest[experiment_ID],ROWS(harvest[experiment_ID]))), COUNTIF(INDEX(harvest[experiment_ID],1):harvest[[#This Row],[experiment_ID]],harvest[[#This Row],[experiment_ID]]), "")</f>
        <v>1</v>
      </c>
    </row>
    <row r="22" spans="1:2" x14ac:dyDescent="0.25">
      <c r="A22" t="s">
        <v>9292</v>
      </c>
      <c r="B22" cm="1">
        <f t="array" ref="B22">IF(ROW() &lt; ROW(INDEX(harvest[experiment_ID],ROWS(harvest[experiment_ID]))), COUNTIF(INDEX(harvest[experiment_ID],1):harvest[[#This Row],[experiment_ID]],harvest[[#This Row],[experiment_ID]]), "")</f>
        <v>1</v>
      </c>
    </row>
    <row r="23" spans="1:2" x14ac:dyDescent="0.25">
      <c r="A23" t="s">
        <v>9293</v>
      </c>
      <c r="B23" cm="1">
        <f t="array" ref="B23">IF(ROW() &lt; ROW(INDEX(harvest[experiment_ID],ROWS(harvest[experiment_ID]))), COUNTIF(INDEX(harvest[experiment_ID],1):harvest[[#This Row],[experiment_ID]],harvest[[#This Row],[experiment_ID]]), "")</f>
        <v>1</v>
      </c>
    </row>
    <row r="24" spans="1:2" x14ac:dyDescent="0.25">
      <c r="A24" t="s">
        <v>9294</v>
      </c>
      <c r="B24" cm="1">
        <f t="array" ref="B24">IF(ROW() &lt; ROW(INDEX(harvest[experiment_ID],ROWS(harvest[experiment_ID]))), COUNTIF(INDEX(harvest[experiment_ID],1):harvest[[#This Row],[experiment_ID]],harvest[[#This Row],[experiment_ID]]), "")</f>
        <v>1</v>
      </c>
    </row>
    <row r="25" spans="1:2" x14ac:dyDescent="0.25">
      <c r="A25" t="s">
        <v>9295</v>
      </c>
      <c r="B25" cm="1">
        <f t="array" ref="B25">IF(ROW() &lt; ROW(INDEX(harvest[experiment_ID],ROWS(harvest[experiment_ID]))), COUNTIF(INDEX(harvest[experiment_ID],1):harvest[[#This Row],[experiment_ID]],harvest[[#This Row],[experiment_ID]]), "")</f>
        <v>1</v>
      </c>
    </row>
    <row r="26" spans="1:2" x14ac:dyDescent="0.25">
      <c r="A26" t="s">
        <v>9296</v>
      </c>
      <c r="B26" cm="1">
        <f t="array" ref="B26">IF(ROW() &lt; ROW(INDEX(harvest[experiment_ID],ROWS(harvest[experiment_ID]))), COUNTIF(INDEX(harvest[experiment_ID],1):harvest[[#This Row],[experiment_ID]],harvest[[#This Row],[experiment_ID]]), "")</f>
        <v>1</v>
      </c>
    </row>
    <row r="27" spans="1:2" x14ac:dyDescent="0.25">
      <c r="A27" t="s">
        <v>9297</v>
      </c>
      <c r="B27" cm="1">
        <f t="array" ref="B27">IF(ROW() &lt; ROW(INDEX(harvest[experiment_ID],ROWS(harvest[experiment_ID]))), COUNTIF(INDEX(harvest[experiment_ID],1):harvest[[#This Row],[experiment_ID]],harvest[[#This Row],[experiment_ID]]), "")</f>
        <v>1</v>
      </c>
    </row>
    <row r="28" spans="1:2" x14ac:dyDescent="0.25">
      <c r="A28" t="s">
        <v>9298</v>
      </c>
      <c r="B28" cm="1">
        <f t="array" ref="B28">IF(ROW() &lt; ROW(INDEX(harvest[experiment_ID],ROWS(harvest[experiment_ID]))), COUNTIF(INDEX(harvest[experiment_ID],1):harvest[[#This Row],[experiment_ID]],harvest[[#This Row],[experiment_ID]]), "")</f>
        <v>1</v>
      </c>
    </row>
    <row r="29" spans="1:2" x14ac:dyDescent="0.25">
      <c r="A29" t="s">
        <v>9299</v>
      </c>
      <c r="B29" cm="1">
        <f t="array" ref="B29">IF(ROW() &lt; ROW(INDEX(harvest[experiment_ID],ROWS(harvest[experiment_ID]))), COUNTIF(INDEX(harvest[experiment_ID],1):harvest[[#This Row],[experiment_ID]],harvest[[#This Row],[experiment_ID]]), "")</f>
        <v>1</v>
      </c>
    </row>
    <row r="30" spans="1:2" x14ac:dyDescent="0.25">
      <c r="A30" t="s">
        <v>9300</v>
      </c>
      <c r="B30" cm="1">
        <f t="array" ref="B30">IF(ROW() &lt; ROW(INDEX(harvest[experiment_ID],ROWS(harvest[experiment_ID]))), COUNTIF(INDEX(harvest[experiment_ID],1):harvest[[#This Row],[experiment_ID]],harvest[[#This Row],[experiment_ID]]), "")</f>
        <v>1</v>
      </c>
    </row>
    <row r="31" spans="1:2" x14ac:dyDescent="0.25">
      <c r="A31" t="s">
        <v>9301</v>
      </c>
      <c r="B31" cm="1">
        <f t="array" ref="B31">IF(ROW() &lt; ROW(INDEX(harvest[experiment_ID],ROWS(harvest[experiment_ID]))), COUNTIF(INDEX(harvest[experiment_ID],1):harvest[[#This Row],[experiment_ID]],harvest[[#This Row],[experiment_ID]]), "")</f>
        <v>1</v>
      </c>
    </row>
    <row r="32" spans="1:2" x14ac:dyDescent="0.25">
      <c r="A32" t="s">
        <v>9302</v>
      </c>
      <c r="B32" cm="1">
        <f t="array" ref="B32">IF(ROW() &lt; ROW(INDEX(harvest[experiment_ID],ROWS(harvest[experiment_ID]))), COUNTIF(INDEX(harvest[experiment_ID],1):harvest[[#This Row],[experiment_ID]],harvest[[#This Row],[experiment_ID]]), "")</f>
        <v>1</v>
      </c>
    </row>
    <row r="33" spans="1:3" x14ac:dyDescent="0.25">
      <c r="A33" t="s">
        <v>9303</v>
      </c>
      <c r="B33" cm="1">
        <f t="array" ref="B33">IF(ROW() &lt; ROW(INDEX(harvest[experiment_ID],ROWS(harvest[experiment_ID]))), COUNTIF(INDEX(harvest[experiment_ID],1):harvest[[#This Row],[experiment_ID]],harvest[[#This Row],[experiment_ID]]), "")</f>
        <v>1</v>
      </c>
    </row>
    <row r="34" spans="1:3" x14ac:dyDescent="0.25">
      <c r="A34" t="s">
        <v>9304</v>
      </c>
      <c r="B34" cm="1">
        <f t="array" ref="B34">IF(ROW() &lt; ROW(INDEX(harvest[experiment_ID],ROWS(harvest[experiment_ID]))), COUNTIF(INDEX(harvest[experiment_ID],1):harvest[[#This Row],[experiment_ID]],harvest[[#This Row],[experiment_ID]]), "")</f>
        <v>1</v>
      </c>
    </row>
    <row r="35" spans="1:3" x14ac:dyDescent="0.25">
      <c r="A35" t="s">
        <v>9305</v>
      </c>
      <c r="B35" cm="1">
        <f t="array" ref="B35">IF(ROW() &lt; ROW(INDEX(harvest[experiment_ID],ROWS(harvest[experiment_ID]))), COUNTIF(INDEX(harvest[experiment_ID],1):harvest[[#This Row],[experiment_ID]],harvest[[#This Row],[experiment_ID]]), "")</f>
        <v>1</v>
      </c>
    </row>
    <row r="36" spans="1:3" x14ac:dyDescent="0.25">
      <c r="A36" t="s">
        <v>9306</v>
      </c>
      <c r="B36" cm="1">
        <f t="array" ref="B36">IF(ROW() &lt; ROW(INDEX(harvest[experiment_ID],ROWS(harvest[experiment_ID]))), COUNTIF(INDEX(harvest[experiment_ID],1):harvest[[#This Row],[experiment_ID]],harvest[[#This Row],[experiment_ID]]), "")</f>
        <v>1</v>
      </c>
    </row>
    <row r="37" spans="1:3" x14ac:dyDescent="0.25">
      <c r="A37" t="s">
        <v>9307</v>
      </c>
      <c r="B37" cm="1">
        <f t="array" ref="B37">IF(ROW() &lt; ROW(INDEX(harvest[experiment_ID],ROWS(harvest[experiment_ID]))), COUNTIF(INDEX(harvest[experiment_ID],1):harvest[[#This Row],[experiment_ID]],harvest[[#This Row],[experiment_ID]]), "")</f>
        <v>1</v>
      </c>
    </row>
    <row r="38" spans="1:3" x14ac:dyDescent="0.25">
      <c r="A38" t="s">
        <v>9308</v>
      </c>
      <c r="B38" cm="1">
        <f t="array" ref="B38">IF(ROW() &lt; ROW(INDEX(harvest[experiment_ID],ROWS(harvest[experiment_ID]))), COUNTIF(INDEX(harvest[experiment_ID],1):harvest[[#This Row],[experiment_ID]],harvest[[#This Row],[experiment_ID]]), "")</f>
        <v>1</v>
      </c>
    </row>
    <row r="39" spans="1:3" x14ac:dyDescent="0.25">
      <c r="A39" t="s">
        <v>9309</v>
      </c>
      <c r="B39" cm="1">
        <f t="array" ref="B39">IF(ROW() &lt; ROW(INDEX(harvest[experiment_ID],ROWS(harvest[experiment_ID]))), COUNTIF(INDEX(harvest[experiment_ID],1):harvest[[#This Row],[experiment_ID]],harvest[[#This Row],[experiment_ID]]), "")</f>
        <v>1</v>
      </c>
    </row>
    <row r="40" spans="1:3" x14ac:dyDescent="0.25">
      <c r="A40" t="s">
        <v>9310</v>
      </c>
      <c r="B40" cm="1">
        <f t="array" ref="B40">IF(ROW() &lt; ROW(INDEX(harvest[experiment_ID],ROWS(harvest[experiment_ID]))), COUNTIF(INDEX(harvest[experiment_ID],1):harvest[[#This Row],[experiment_ID]],harvest[[#This Row],[experiment_ID]]), "")</f>
        <v>1</v>
      </c>
    </row>
    <row r="41" spans="1:3" x14ac:dyDescent="0.25">
      <c r="A41" t="s">
        <v>9311</v>
      </c>
      <c r="B41" cm="1">
        <f t="array" ref="B41">IF(ROW() &lt; ROW(INDEX(harvest[experiment_ID],ROWS(harvest[experiment_ID]))), COUNTIF(INDEX(harvest[experiment_ID],1):harvest[[#This Row],[experiment_ID]],harvest[[#This Row],[experiment_ID]]), "")</f>
        <v>1</v>
      </c>
    </row>
    <row r="42" spans="1:3" x14ac:dyDescent="0.25">
      <c r="A42" t="s">
        <v>9312</v>
      </c>
      <c r="B42" cm="1">
        <f t="array" ref="B42">IF(ROW() &lt; ROW(INDEX(harvest[experiment_ID],ROWS(harvest[experiment_ID]))), COUNTIF(INDEX(harvest[experiment_ID],1):harvest[[#This Row],[experiment_ID]],harvest[[#This Row],[experiment_ID]]), "")</f>
        <v>1</v>
      </c>
    </row>
    <row r="43" spans="1:3" x14ac:dyDescent="0.25">
      <c r="A43" t="s">
        <v>9313</v>
      </c>
      <c r="B43" cm="1">
        <f t="array" ref="B43">IF(ROW() &lt; ROW(INDEX(harvest[experiment_ID],ROWS(harvest[experiment_ID]))), COUNTIF(INDEX(harvest[experiment_ID],1):harvest[[#This Row],[experiment_ID]],harvest[[#This Row],[experiment_ID]]), "")</f>
        <v>1</v>
      </c>
    </row>
    <row r="44" spans="1:3" x14ac:dyDescent="0.25">
      <c r="A44" t="s">
        <v>9314</v>
      </c>
      <c r="B44" cm="1">
        <f t="array" ref="B44">IF(ROW() &lt; ROW(INDEX(harvest[experiment_ID],ROWS(harvest[experiment_ID]))), COUNTIF(INDEX(harvest[experiment_ID],1):harvest[[#This Row],[experiment_ID]],harvest[[#This Row],[experiment_ID]]), "")</f>
        <v>1</v>
      </c>
    </row>
    <row r="45" spans="1:3" x14ac:dyDescent="0.25">
      <c r="A45" t="s">
        <v>9366</v>
      </c>
      <c r="B45" cm="1">
        <f t="array" ref="B45">IF(ROW() &lt; ROW(INDEX(harvest[experiment_ID],ROWS(harvest[experiment_ID]))), COUNTIF(INDEX(harvest[experiment_ID],1):harvest[[#This Row],[experiment_ID]],harvest[[#This Row],[experiment_ID]]), "")</f>
        <v>1</v>
      </c>
      <c r="C45" t="s">
        <v>8705</v>
      </c>
    </row>
    <row r="46" spans="1:3" x14ac:dyDescent="0.25">
      <c r="A46" t="s">
        <v>9366</v>
      </c>
      <c r="B46" cm="1">
        <f t="array" ref="B46">IF(ROW() &lt; ROW(INDEX(harvest[experiment_ID],ROWS(harvest[experiment_ID]))), COUNTIF(INDEX(harvest[experiment_ID],1):harvest[[#This Row],[experiment_ID]],harvest[[#This Row],[experiment_ID]]), "")</f>
        <v>2</v>
      </c>
      <c r="C46" t="s">
        <v>8706</v>
      </c>
    </row>
    <row r="47" spans="1:3" x14ac:dyDescent="0.25">
      <c r="A47" t="s">
        <v>9367</v>
      </c>
      <c r="B47" cm="1">
        <f t="array" ref="B47">IF(ROW() &lt; ROW(INDEX(harvest[experiment_ID],ROWS(harvest[experiment_ID]))), COUNTIF(INDEX(harvest[experiment_ID],1):harvest[[#This Row],[experiment_ID]],harvest[[#This Row],[experiment_ID]]), "")</f>
        <v>1</v>
      </c>
      <c r="C47" t="s">
        <v>8707</v>
      </c>
    </row>
    <row r="48" spans="1:3" x14ac:dyDescent="0.25">
      <c r="A48" t="s">
        <v>9367</v>
      </c>
      <c r="B48" cm="1">
        <f t="array" ref="B48">IF(ROW() &lt; ROW(INDEX(harvest[experiment_ID],ROWS(harvest[experiment_ID]))), COUNTIF(INDEX(harvest[experiment_ID],1):harvest[[#This Row],[experiment_ID]],harvest[[#This Row],[experiment_ID]]), "")</f>
        <v>2</v>
      </c>
      <c r="C48" t="s">
        <v>8708</v>
      </c>
    </row>
    <row r="49" spans="1:3" x14ac:dyDescent="0.25">
      <c r="A49" t="s">
        <v>9368</v>
      </c>
      <c r="B49" cm="1">
        <f t="array" ref="B49">IF(ROW() &lt; ROW(INDEX(harvest[experiment_ID],ROWS(harvest[experiment_ID]))), COUNTIF(INDEX(harvest[experiment_ID],1):harvest[[#This Row],[experiment_ID]],harvest[[#This Row],[experiment_ID]]), "")</f>
        <v>1</v>
      </c>
      <c r="C49" t="s">
        <v>8709</v>
      </c>
    </row>
    <row r="50" spans="1:3" x14ac:dyDescent="0.25">
      <c r="A50" t="s">
        <v>9368</v>
      </c>
      <c r="B50" cm="1">
        <f t="array" ref="B50">IF(ROW() &lt; ROW(INDEX(harvest[experiment_ID],ROWS(harvest[experiment_ID]))), COUNTIF(INDEX(harvest[experiment_ID],1):harvest[[#This Row],[experiment_ID]],harvest[[#This Row],[experiment_ID]]), "")</f>
        <v>2</v>
      </c>
      <c r="C50" t="s">
        <v>8710</v>
      </c>
    </row>
    <row r="51" spans="1:3" x14ac:dyDescent="0.25">
      <c r="A51" t="s">
        <v>9411</v>
      </c>
      <c r="B51" cm="1">
        <f t="array" ref="B51">IF(ROW() &lt; ROW(INDEX(harvest[experiment_ID],ROWS(harvest[experiment_ID]))), COUNTIF(INDEX(harvest[experiment_ID],1):harvest[[#This Row],[experiment_ID]],harvest[[#This Row],[experiment_ID]]), "")</f>
        <v>1</v>
      </c>
    </row>
    <row r="52" spans="1:3" x14ac:dyDescent="0.25">
      <c r="A52" t="s">
        <v>9412</v>
      </c>
      <c r="B52" cm="1">
        <f t="array" ref="B52">IF(ROW() &lt; ROW(INDEX(harvest[experiment_ID],ROWS(harvest[experiment_ID]))), COUNTIF(INDEX(harvest[experiment_ID],1):harvest[[#This Row],[experiment_ID]],harvest[[#This Row],[experiment_ID]]), "")</f>
        <v>1</v>
      </c>
    </row>
    <row r="53" spans="1:3" x14ac:dyDescent="0.25">
      <c r="A53" t="s">
        <v>9413</v>
      </c>
      <c r="B53" cm="1">
        <f t="array" ref="B53">IF(ROW() &lt; ROW(INDEX(harvest[experiment_ID],ROWS(harvest[experiment_ID]))), COUNTIF(INDEX(harvest[experiment_ID],1):harvest[[#This Row],[experiment_ID]],harvest[[#This Row],[experiment_ID]]), "")</f>
        <v>1</v>
      </c>
    </row>
    <row r="54" spans="1:3" x14ac:dyDescent="0.25">
      <c r="A54" t="s">
        <v>9414</v>
      </c>
      <c r="B54" cm="1">
        <f t="array" ref="B54">IF(ROW() &lt; ROW(INDEX(harvest[experiment_ID],ROWS(harvest[experiment_ID]))), COUNTIF(INDEX(harvest[experiment_ID],1):harvest[[#This Row],[experiment_ID]],harvest[[#This Row],[experiment_ID]]), "")</f>
        <v>1</v>
      </c>
    </row>
    <row r="55" spans="1:3" x14ac:dyDescent="0.25">
      <c r="A55" t="s">
        <v>9415</v>
      </c>
      <c r="B55" cm="1">
        <f t="array" ref="B55">IF(ROW() &lt; ROW(INDEX(harvest[experiment_ID],ROWS(harvest[experiment_ID]))), COUNTIF(INDEX(harvest[experiment_ID],1):harvest[[#This Row],[experiment_ID]],harvest[[#This Row],[experiment_ID]]), "")</f>
        <v>1</v>
      </c>
    </row>
    <row r="56" spans="1:3" x14ac:dyDescent="0.25">
      <c r="A56" t="s">
        <v>9416</v>
      </c>
      <c r="B56" cm="1">
        <f t="array" ref="B56">IF(ROW() &lt; ROW(INDEX(harvest[experiment_ID],ROWS(harvest[experiment_ID]))), COUNTIF(INDEX(harvest[experiment_ID],1):harvest[[#This Row],[experiment_ID]],harvest[[#This Row],[experiment_ID]]), "")</f>
        <v>1</v>
      </c>
    </row>
    <row r="57" spans="1:3" x14ac:dyDescent="0.25">
      <c r="A57" t="s">
        <v>9417</v>
      </c>
      <c r="B57" cm="1">
        <f t="array" ref="B57">IF(ROW() &lt; ROW(INDEX(harvest[experiment_ID],ROWS(harvest[experiment_ID]))), COUNTIF(INDEX(harvest[experiment_ID],1):harvest[[#This Row],[experiment_ID]],harvest[[#This Row],[experiment_ID]]), "")</f>
        <v>1</v>
      </c>
    </row>
    <row r="58" spans="1:3" x14ac:dyDescent="0.25">
      <c r="A58" t="s">
        <v>9418</v>
      </c>
      <c r="B58" cm="1">
        <f t="array" ref="B58">IF(ROW() &lt; ROW(INDEX(harvest[experiment_ID],ROWS(harvest[experiment_ID]))), COUNTIF(INDEX(harvest[experiment_ID],1):harvest[[#This Row],[experiment_ID]],harvest[[#This Row],[experiment_ID]]), "")</f>
        <v>1</v>
      </c>
    </row>
    <row r="59" spans="1:3" x14ac:dyDescent="0.25">
      <c r="A59" t="s">
        <v>9419</v>
      </c>
      <c r="B59" cm="1">
        <f t="array" ref="B59">IF(ROW() &lt; ROW(INDEX(harvest[experiment_ID],ROWS(harvest[experiment_ID]))), COUNTIF(INDEX(harvest[experiment_ID],1):harvest[[#This Row],[experiment_ID]],harvest[[#This Row],[experiment_ID]]), "")</f>
        <v>1</v>
      </c>
    </row>
    <row r="60" spans="1:3" x14ac:dyDescent="0.25">
      <c r="A60" t="s">
        <v>9420</v>
      </c>
      <c r="B60" cm="1">
        <f t="array" ref="B60">IF(ROW() &lt; ROW(INDEX(harvest[experiment_ID],ROWS(harvest[experiment_ID]))), COUNTIF(INDEX(harvest[experiment_ID],1):harvest[[#This Row],[experiment_ID]],harvest[[#This Row],[experiment_ID]]), "")</f>
        <v>1</v>
      </c>
    </row>
    <row r="61" spans="1:3" x14ac:dyDescent="0.25">
      <c r="A61" t="s">
        <v>9421</v>
      </c>
      <c r="B61" cm="1">
        <f t="array" ref="B61">IF(ROW() &lt; ROW(INDEX(harvest[experiment_ID],ROWS(harvest[experiment_ID]))), COUNTIF(INDEX(harvest[experiment_ID],1):harvest[[#This Row],[experiment_ID]],harvest[[#This Row],[experiment_ID]]), "")</f>
        <v>1</v>
      </c>
    </row>
    <row r="62" spans="1:3" x14ac:dyDescent="0.25">
      <c r="A62" t="s">
        <v>9422</v>
      </c>
      <c r="B62" cm="1">
        <f t="array" ref="B62">IF(ROW() &lt; ROW(INDEX(harvest[experiment_ID],ROWS(harvest[experiment_ID]))), COUNTIF(INDEX(harvest[experiment_ID],1):harvest[[#This Row],[experiment_ID]],harvest[[#This Row],[experiment_ID]]), "")</f>
        <v>1</v>
      </c>
    </row>
    <row r="63" spans="1:3" x14ac:dyDescent="0.25">
      <c r="A63" t="s">
        <v>9423</v>
      </c>
      <c r="B63" cm="1">
        <f t="array" ref="B63">IF(ROW() &lt; ROW(INDEX(harvest[experiment_ID],ROWS(harvest[experiment_ID]))), COUNTIF(INDEX(harvest[experiment_ID],1):harvest[[#This Row],[experiment_ID]],harvest[[#This Row],[experiment_ID]]), "")</f>
        <v>1</v>
      </c>
    </row>
    <row r="64" spans="1:3" x14ac:dyDescent="0.25">
      <c r="A64" t="s">
        <v>9424</v>
      </c>
      <c r="B64" cm="1">
        <f t="array" ref="B64">IF(ROW() &lt; ROW(INDEX(harvest[experiment_ID],ROWS(harvest[experiment_ID]))), COUNTIF(INDEX(harvest[experiment_ID],1):harvest[[#This Row],[experiment_ID]],harvest[[#This Row],[experiment_ID]]), "")</f>
        <v>1</v>
      </c>
    </row>
    <row r="65" spans="1:3" x14ac:dyDescent="0.25">
      <c r="A65" t="s">
        <v>9434</v>
      </c>
      <c r="B65" cm="1">
        <f t="array" ref="B65">IF(ROW() &lt; ROW(INDEX(harvest[experiment_ID],ROWS(harvest[experiment_ID]))), COUNTIF(INDEX(harvest[experiment_ID],1):harvest[[#This Row],[experiment_ID]],harvest[[#This Row],[experiment_ID]]), "")</f>
        <v>1</v>
      </c>
    </row>
    <row r="66" spans="1:3" x14ac:dyDescent="0.25">
      <c r="A66" t="s">
        <v>9435</v>
      </c>
      <c r="B66" cm="1">
        <f t="array" ref="B66">IF(ROW() &lt; ROW(INDEX(harvest[experiment_ID],ROWS(harvest[experiment_ID]))), COUNTIF(INDEX(harvest[experiment_ID],1):harvest[[#This Row],[experiment_ID]],harvest[[#This Row],[experiment_ID]]), "")</f>
        <v>1</v>
      </c>
    </row>
    <row r="67" spans="1:3" x14ac:dyDescent="0.25">
      <c r="A67" t="s">
        <v>9436</v>
      </c>
      <c r="B67" cm="1">
        <f t="array" ref="B67">IF(ROW() &lt; ROW(INDEX(harvest[experiment_ID],ROWS(harvest[experiment_ID]))), COUNTIF(INDEX(harvest[experiment_ID],1):harvest[[#This Row],[experiment_ID]],harvest[[#This Row],[experiment_ID]]), "")</f>
        <v>1</v>
      </c>
    </row>
    <row r="68" spans="1:3" x14ac:dyDescent="0.25">
      <c r="A68" t="s">
        <v>9500</v>
      </c>
      <c r="B68" cm="1">
        <f t="array" ref="B68">IF(ROW() &lt; ROW(INDEX(harvest[experiment_ID],ROWS(harvest[experiment_ID]))), COUNTIF(INDEX(harvest[experiment_ID],1):harvest[[#This Row],[experiment_ID]],harvest[[#This Row],[experiment_ID]]), "")</f>
        <v>1</v>
      </c>
      <c r="C68" t="s">
        <v>9540</v>
      </c>
    </row>
    <row r="69" spans="1:3" x14ac:dyDescent="0.25">
      <c r="A69" t="s">
        <v>9500</v>
      </c>
      <c r="B69" cm="1">
        <f t="array" ref="B69">IF(ROW() &lt; ROW(INDEX(harvest[experiment_ID],ROWS(harvest[experiment_ID]))), COUNTIF(INDEX(harvest[experiment_ID],1):harvest[[#This Row],[experiment_ID]],harvest[[#This Row],[experiment_ID]]), "")</f>
        <v>2</v>
      </c>
      <c r="C69" t="s">
        <v>9535</v>
      </c>
    </row>
    <row r="70" spans="1:3" x14ac:dyDescent="0.25">
      <c r="A70" t="s">
        <v>9500</v>
      </c>
      <c r="B70" cm="1">
        <f t="array" ref="B70">IF(ROW() &lt; ROW(INDEX(harvest[experiment_ID],ROWS(harvest[experiment_ID]))), COUNTIF(INDEX(harvest[experiment_ID],1):harvest[[#This Row],[experiment_ID]],harvest[[#This Row],[experiment_ID]]), "")</f>
        <v>3</v>
      </c>
      <c r="C70" t="s">
        <v>9541</v>
      </c>
    </row>
    <row r="71" spans="1:3" x14ac:dyDescent="0.25">
      <c r="A71" t="s">
        <v>9500</v>
      </c>
      <c r="B71" cm="1">
        <f t="array" ref="B71">IF(ROW() &lt; ROW(INDEX(harvest[experiment_ID],ROWS(harvest[experiment_ID]))), COUNTIF(INDEX(harvest[experiment_ID],1):harvest[[#This Row],[experiment_ID]],harvest[[#This Row],[experiment_ID]]), "")</f>
        <v>4</v>
      </c>
      <c r="C71" t="s">
        <v>9542</v>
      </c>
    </row>
    <row r="72" spans="1:3" x14ac:dyDescent="0.25">
      <c r="A72" t="s">
        <v>9500</v>
      </c>
      <c r="B72" cm="1">
        <f t="array" ref="B72">IF(ROW() &lt; ROW(INDEX(harvest[experiment_ID],ROWS(harvest[experiment_ID]))), COUNTIF(INDEX(harvest[experiment_ID],1):harvest[[#This Row],[experiment_ID]],harvest[[#This Row],[experiment_ID]]), "")</f>
        <v>5</v>
      </c>
      <c r="C72" t="s">
        <v>9538</v>
      </c>
    </row>
    <row r="73" spans="1:3" x14ac:dyDescent="0.25">
      <c r="A73" t="s">
        <v>9500</v>
      </c>
      <c r="B73" cm="1">
        <f t="array" ref="B73">IF(ROW() &lt; ROW(INDEX(harvest[experiment_ID],ROWS(harvest[experiment_ID]))), COUNTIF(INDEX(harvest[experiment_ID],1):harvest[[#This Row],[experiment_ID]],harvest[[#This Row],[experiment_ID]]), "")</f>
        <v>6</v>
      </c>
      <c r="C73" t="s">
        <v>9543</v>
      </c>
    </row>
    <row r="74" spans="1:3" x14ac:dyDescent="0.25">
      <c r="A74" t="s">
        <v>9501</v>
      </c>
      <c r="B74" cm="1">
        <f t="array" ref="B74">IF(ROW() &lt; ROW(INDEX(harvest[experiment_ID],ROWS(harvest[experiment_ID]))), COUNTIF(INDEX(harvest[experiment_ID],1):harvest[[#This Row],[experiment_ID]],harvest[[#This Row],[experiment_ID]]), "")</f>
        <v>1</v>
      </c>
      <c r="C74" t="s">
        <v>9540</v>
      </c>
    </row>
    <row r="75" spans="1:3" x14ac:dyDescent="0.25">
      <c r="A75" t="s">
        <v>9501</v>
      </c>
      <c r="B75" cm="1">
        <f t="array" ref="B75">IF(ROW() &lt; ROW(INDEX(harvest[experiment_ID],ROWS(harvest[experiment_ID]))), COUNTIF(INDEX(harvest[experiment_ID],1):harvest[[#This Row],[experiment_ID]],harvest[[#This Row],[experiment_ID]]), "")</f>
        <v>2</v>
      </c>
      <c r="C75" t="s">
        <v>9535</v>
      </c>
    </row>
    <row r="76" spans="1:3" x14ac:dyDescent="0.25">
      <c r="A76" t="s">
        <v>9501</v>
      </c>
      <c r="B76" cm="1">
        <f t="array" ref="B76">IF(ROW() &lt; ROW(INDEX(harvest[experiment_ID],ROWS(harvest[experiment_ID]))), COUNTIF(INDEX(harvest[experiment_ID],1):harvest[[#This Row],[experiment_ID]],harvest[[#This Row],[experiment_ID]]), "")</f>
        <v>3</v>
      </c>
      <c r="C76" t="s">
        <v>9541</v>
      </c>
    </row>
    <row r="77" spans="1:3" x14ac:dyDescent="0.25">
      <c r="A77" t="s">
        <v>9501</v>
      </c>
      <c r="B77" cm="1">
        <f t="array" ref="B77">IF(ROW() &lt; ROW(INDEX(harvest[experiment_ID],ROWS(harvest[experiment_ID]))), COUNTIF(INDEX(harvest[experiment_ID],1):harvest[[#This Row],[experiment_ID]],harvest[[#This Row],[experiment_ID]]), "")</f>
        <v>4</v>
      </c>
      <c r="C77" t="s">
        <v>9542</v>
      </c>
    </row>
    <row r="78" spans="1:3" x14ac:dyDescent="0.25">
      <c r="A78" t="s">
        <v>9501</v>
      </c>
      <c r="B78" cm="1">
        <f t="array" ref="B78">IF(ROW() &lt; ROW(INDEX(harvest[experiment_ID],ROWS(harvest[experiment_ID]))), COUNTIF(INDEX(harvest[experiment_ID],1):harvest[[#This Row],[experiment_ID]],harvest[[#This Row],[experiment_ID]]), "")</f>
        <v>5</v>
      </c>
      <c r="C78" t="s">
        <v>9538</v>
      </c>
    </row>
    <row r="79" spans="1:3" x14ac:dyDescent="0.25">
      <c r="A79" t="s">
        <v>9501</v>
      </c>
      <c r="B79" cm="1">
        <f t="array" ref="B79">IF(ROW() &lt; ROW(INDEX(harvest[experiment_ID],ROWS(harvest[experiment_ID]))), COUNTIF(INDEX(harvest[experiment_ID],1):harvest[[#This Row],[experiment_ID]],harvest[[#This Row],[experiment_ID]]), "")</f>
        <v>6</v>
      </c>
      <c r="C79" t="s">
        <v>9543</v>
      </c>
    </row>
    <row r="80" spans="1:3" x14ac:dyDescent="0.25">
      <c r="A80" t="s">
        <v>9502</v>
      </c>
      <c r="B80" cm="1">
        <f t="array" ref="B80">IF(ROW() &lt; ROW(INDEX(harvest[experiment_ID],ROWS(harvest[experiment_ID]))), COUNTIF(INDEX(harvest[experiment_ID],1):harvest[[#This Row],[experiment_ID]],harvest[[#This Row],[experiment_ID]]), "")</f>
        <v>1</v>
      </c>
      <c r="C80" t="s">
        <v>9540</v>
      </c>
    </row>
    <row r="81" spans="1:3" x14ac:dyDescent="0.25">
      <c r="A81" t="s">
        <v>9502</v>
      </c>
      <c r="B81" cm="1">
        <f t="array" ref="B81">IF(ROW() &lt; ROW(INDEX(harvest[experiment_ID],ROWS(harvest[experiment_ID]))), COUNTIF(INDEX(harvest[experiment_ID],1):harvest[[#This Row],[experiment_ID]],harvest[[#This Row],[experiment_ID]]), "")</f>
        <v>2</v>
      </c>
      <c r="C81" t="s">
        <v>9535</v>
      </c>
    </row>
    <row r="82" spans="1:3" x14ac:dyDescent="0.25">
      <c r="A82" t="s">
        <v>9502</v>
      </c>
      <c r="B82" cm="1">
        <f t="array" ref="B82">IF(ROW() &lt; ROW(INDEX(harvest[experiment_ID],ROWS(harvest[experiment_ID]))), COUNTIF(INDEX(harvest[experiment_ID],1):harvest[[#This Row],[experiment_ID]],harvest[[#This Row],[experiment_ID]]), "")</f>
        <v>3</v>
      </c>
      <c r="C82" t="s">
        <v>9541</v>
      </c>
    </row>
    <row r="83" spans="1:3" x14ac:dyDescent="0.25">
      <c r="A83" t="s">
        <v>9502</v>
      </c>
      <c r="B83" cm="1">
        <f t="array" ref="B83">IF(ROW() &lt; ROW(INDEX(harvest[experiment_ID],ROWS(harvest[experiment_ID]))), COUNTIF(INDEX(harvest[experiment_ID],1):harvest[[#This Row],[experiment_ID]],harvest[[#This Row],[experiment_ID]]), "")</f>
        <v>4</v>
      </c>
      <c r="C83" t="s">
        <v>9542</v>
      </c>
    </row>
    <row r="84" spans="1:3" x14ac:dyDescent="0.25">
      <c r="A84" t="s">
        <v>9502</v>
      </c>
      <c r="B84" cm="1">
        <f t="array" ref="B84">IF(ROW() &lt; ROW(INDEX(harvest[experiment_ID],ROWS(harvest[experiment_ID]))), COUNTIF(INDEX(harvest[experiment_ID],1):harvest[[#This Row],[experiment_ID]],harvest[[#This Row],[experiment_ID]]), "")</f>
        <v>5</v>
      </c>
      <c r="C84" t="s">
        <v>9538</v>
      </c>
    </row>
    <row r="85" spans="1:3" x14ac:dyDescent="0.25">
      <c r="A85" t="s">
        <v>9502</v>
      </c>
      <c r="B85" cm="1">
        <f t="array" ref="B85">IF(ROW() &lt; ROW(INDEX(harvest[experiment_ID],ROWS(harvest[experiment_ID]))), COUNTIF(INDEX(harvest[experiment_ID],1):harvest[[#This Row],[experiment_ID]],harvest[[#This Row],[experiment_ID]]), "")</f>
        <v>6</v>
      </c>
      <c r="C85" t="s">
        <v>9543</v>
      </c>
    </row>
    <row r="86" spans="1:3" x14ac:dyDescent="0.25">
      <c r="A86" t="s">
        <v>9503</v>
      </c>
      <c r="B86" cm="1">
        <f t="array" ref="B86">IF(ROW() &lt; ROW(INDEX(harvest[experiment_ID],ROWS(harvest[experiment_ID]))), COUNTIF(INDEX(harvest[experiment_ID],1):harvest[[#This Row],[experiment_ID]],harvest[[#This Row],[experiment_ID]]), "")</f>
        <v>1</v>
      </c>
      <c r="C86" t="s">
        <v>9540</v>
      </c>
    </row>
    <row r="87" spans="1:3" x14ac:dyDescent="0.25">
      <c r="A87" t="s">
        <v>9503</v>
      </c>
      <c r="B87" cm="1">
        <f t="array" ref="B87">IF(ROW() &lt; ROW(INDEX(harvest[experiment_ID],ROWS(harvest[experiment_ID]))), COUNTIF(INDEX(harvest[experiment_ID],1):harvest[[#This Row],[experiment_ID]],harvest[[#This Row],[experiment_ID]]), "")</f>
        <v>2</v>
      </c>
      <c r="C87" t="s">
        <v>9535</v>
      </c>
    </row>
    <row r="88" spans="1:3" x14ac:dyDescent="0.25">
      <c r="A88" t="s">
        <v>9503</v>
      </c>
      <c r="B88" cm="1">
        <f t="array" ref="B88">IF(ROW() &lt; ROW(INDEX(harvest[experiment_ID],ROWS(harvest[experiment_ID]))), COUNTIF(INDEX(harvest[experiment_ID],1):harvest[[#This Row],[experiment_ID]],harvest[[#This Row],[experiment_ID]]), "")</f>
        <v>3</v>
      </c>
      <c r="C88" t="s">
        <v>9541</v>
      </c>
    </row>
    <row r="89" spans="1:3" x14ac:dyDescent="0.25">
      <c r="A89" t="s">
        <v>9503</v>
      </c>
      <c r="B89" cm="1">
        <f t="array" ref="B89">IF(ROW() &lt; ROW(INDEX(harvest[experiment_ID],ROWS(harvest[experiment_ID]))), COUNTIF(INDEX(harvest[experiment_ID],1):harvest[[#This Row],[experiment_ID]],harvest[[#This Row],[experiment_ID]]), "")</f>
        <v>4</v>
      </c>
      <c r="C89" t="s">
        <v>9542</v>
      </c>
    </row>
    <row r="90" spans="1:3" x14ac:dyDescent="0.25">
      <c r="A90" t="s">
        <v>9503</v>
      </c>
      <c r="B90" cm="1">
        <f t="array" ref="B90">IF(ROW() &lt; ROW(INDEX(harvest[experiment_ID],ROWS(harvest[experiment_ID]))), COUNTIF(INDEX(harvest[experiment_ID],1):harvest[[#This Row],[experiment_ID]],harvest[[#This Row],[experiment_ID]]), "")</f>
        <v>5</v>
      </c>
      <c r="C90" t="s">
        <v>9538</v>
      </c>
    </row>
    <row r="91" spans="1:3" x14ac:dyDescent="0.25">
      <c r="A91" t="s">
        <v>9503</v>
      </c>
      <c r="B91" cm="1">
        <f t="array" ref="B91">IF(ROW() &lt; ROW(INDEX(harvest[experiment_ID],ROWS(harvest[experiment_ID]))), COUNTIF(INDEX(harvest[experiment_ID],1):harvest[[#This Row],[experiment_ID]],harvest[[#This Row],[experiment_ID]]), "")</f>
        <v>6</v>
      </c>
      <c r="C91" t="s">
        <v>9543</v>
      </c>
    </row>
    <row r="92" spans="1:3" x14ac:dyDescent="0.25">
      <c r="A92" t="s">
        <v>9504</v>
      </c>
      <c r="B92" cm="1">
        <f t="array" ref="B92">IF(ROW() &lt; ROW(INDEX(harvest[experiment_ID],ROWS(harvest[experiment_ID]))), COUNTIF(INDEX(harvest[experiment_ID],1):harvest[[#This Row],[experiment_ID]],harvest[[#This Row],[experiment_ID]]), "")</f>
        <v>1</v>
      </c>
      <c r="C92" t="s">
        <v>9540</v>
      </c>
    </row>
    <row r="93" spans="1:3" x14ac:dyDescent="0.25">
      <c r="A93" t="s">
        <v>9504</v>
      </c>
      <c r="B93" cm="1">
        <f t="array" ref="B93">IF(ROW() &lt; ROW(INDEX(harvest[experiment_ID],ROWS(harvest[experiment_ID]))), COUNTIF(INDEX(harvest[experiment_ID],1):harvest[[#This Row],[experiment_ID]],harvest[[#This Row],[experiment_ID]]), "")</f>
        <v>2</v>
      </c>
      <c r="C93" t="s">
        <v>9535</v>
      </c>
    </row>
    <row r="94" spans="1:3" x14ac:dyDescent="0.25">
      <c r="A94" t="s">
        <v>9504</v>
      </c>
      <c r="B94" cm="1">
        <f t="array" ref="B94">IF(ROW() &lt; ROW(INDEX(harvest[experiment_ID],ROWS(harvest[experiment_ID]))), COUNTIF(INDEX(harvest[experiment_ID],1):harvest[[#This Row],[experiment_ID]],harvest[[#This Row],[experiment_ID]]), "")</f>
        <v>3</v>
      </c>
      <c r="C94" t="s">
        <v>9541</v>
      </c>
    </row>
    <row r="95" spans="1:3" x14ac:dyDescent="0.25">
      <c r="A95" t="s">
        <v>9504</v>
      </c>
      <c r="B95" cm="1">
        <f t="array" ref="B95">IF(ROW() &lt; ROW(INDEX(harvest[experiment_ID],ROWS(harvest[experiment_ID]))), COUNTIF(INDEX(harvest[experiment_ID],1):harvest[[#This Row],[experiment_ID]],harvest[[#This Row],[experiment_ID]]), "")</f>
        <v>4</v>
      </c>
      <c r="C95" t="s">
        <v>9542</v>
      </c>
    </row>
    <row r="96" spans="1:3" x14ac:dyDescent="0.25">
      <c r="A96" t="s">
        <v>9504</v>
      </c>
      <c r="B96" cm="1">
        <f t="array" ref="B96">IF(ROW() &lt; ROW(INDEX(harvest[experiment_ID],ROWS(harvest[experiment_ID]))), COUNTIF(INDEX(harvest[experiment_ID],1):harvest[[#This Row],[experiment_ID]],harvest[[#This Row],[experiment_ID]]), "")</f>
        <v>5</v>
      </c>
      <c r="C96" t="s">
        <v>9538</v>
      </c>
    </row>
    <row r="97" spans="1:3" x14ac:dyDescent="0.25">
      <c r="A97" t="s">
        <v>9504</v>
      </c>
      <c r="B97" cm="1">
        <f t="array" ref="B97">IF(ROW() &lt; ROW(INDEX(harvest[experiment_ID],ROWS(harvest[experiment_ID]))), COUNTIF(INDEX(harvest[experiment_ID],1):harvest[[#This Row],[experiment_ID]],harvest[[#This Row],[experiment_ID]]), "")</f>
        <v>6</v>
      </c>
      <c r="C97" t="s">
        <v>9543</v>
      </c>
    </row>
    <row r="98" spans="1:3" x14ac:dyDescent="0.25">
      <c r="A98" t="s">
        <v>9505</v>
      </c>
      <c r="B98" cm="1">
        <f t="array" ref="B98">IF(ROW() &lt; ROW(INDEX(harvest[experiment_ID],ROWS(harvest[experiment_ID]))), COUNTIF(INDEX(harvest[experiment_ID],1):harvest[[#This Row],[experiment_ID]],harvest[[#This Row],[experiment_ID]]), "")</f>
        <v>1</v>
      </c>
      <c r="C98" t="s">
        <v>9540</v>
      </c>
    </row>
    <row r="99" spans="1:3" x14ac:dyDescent="0.25">
      <c r="A99" t="s">
        <v>9505</v>
      </c>
      <c r="B99" cm="1">
        <f t="array" ref="B99">IF(ROW() &lt; ROW(INDEX(harvest[experiment_ID],ROWS(harvest[experiment_ID]))), COUNTIF(INDEX(harvest[experiment_ID],1):harvest[[#This Row],[experiment_ID]],harvest[[#This Row],[experiment_ID]]), "")</f>
        <v>2</v>
      </c>
      <c r="C99" t="s">
        <v>9535</v>
      </c>
    </row>
    <row r="100" spans="1:3" x14ac:dyDescent="0.25">
      <c r="A100" t="s">
        <v>9505</v>
      </c>
      <c r="B100" cm="1">
        <f t="array" ref="B100">IF(ROW() &lt; ROW(INDEX(harvest[experiment_ID],ROWS(harvest[experiment_ID]))), COUNTIF(INDEX(harvest[experiment_ID],1):harvest[[#This Row],[experiment_ID]],harvest[[#This Row],[experiment_ID]]), "")</f>
        <v>3</v>
      </c>
      <c r="C100" t="s">
        <v>9541</v>
      </c>
    </row>
    <row r="101" spans="1:3" x14ac:dyDescent="0.25">
      <c r="A101" t="s">
        <v>9505</v>
      </c>
      <c r="B101" cm="1">
        <f t="array" ref="B101">IF(ROW() &lt; ROW(INDEX(harvest[experiment_ID],ROWS(harvest[experiment_ID]))), COUNTIF(INDEX(harvest[experiment_ID],1):harvest[[#This Row],[experiment_ID]],harvest[[#This Row],[experiment_ID]]), "")</f>
        <v>4</v>
      </c>
      <c r="C101" t="s">
        <v>9542</v>
      </c>
    </row>
    <row r="102" spans="1:3" x14ac:dyDescent="0.25">
      <c r="A102" t="s">
        <v>9505</v>
      </c>
      <c r="B102" cm="1">
        <f t="array" ref="B102">IF(ROW() &lt; ROW(INDEX(harvest[experiment_ID],ROWS(harvest[experiment_ID]))), COUNTIF(INDEX(harvest[experiment_ID],1):harvest[[#This Row],[experiment_ID]],harvest[[#This Row],[experiment_ID]]), "")</f>
        <v>5</v>
      </c>
      <c r="C102" t="s">
        <v>9538</v>
      </c>
    </row>
    <row r="103" spans="1:3" x14ac:dyDescent="0.25">
      <c r="A103" t="s">
        <v>9505</v>
      </c>
      <c r="B103" cm="1">
        <f t="array" ref="B103">IF(ROW() &lt; ROW(INDEX(harvest[experiment_ID],ROWS(harvest[experiment_ID]))), COUNTIF(INDEX(harvest[experiment_ID],1):harvest[[#This Row],[experiment_ID]],harvest[[#This Row],[experiment_ID]]), "")</f>
        <v>6</v>
      </c>
      <c r="C103" t="s">
        <v>9543</v>
      </c>
    </row>
    <row r="104" spans="1:3" x14ac:dyDescent="0.25">
      <c r="A104" t="s">
        <v>9506</v>
      </c>
      <c r="B104" cm="1">
        <f t="array" ref="B104">IF(ROW() &lt; ROW(INDEX(harvest[experiment_ID],ROWS(harvest[experiment_ID]))), COUNTIF(INDEX(harvest[experiment_ID],1):harvest[[#This Row],[experiment_ID]],harvest[[#This Row],[experiment_ID]]), "")</f>
        <v>1</v>
      </c>
      <c r="C104" t="s">
        <v>9540</v>
      </c>
    </row>
    <row r="105" spans="1:3" x14ac:dyDescent="0.25">
      <c r="A105" t="s">
        <v>9506</v>
      </c>
      <c r="B105" cm="1">
        <f t="array" ref="B105">IF(ROW() &lt; ROW(INDEX(harvest[experiment_ID],ROWS(harvest[experiment_ID]))), COUNTIF(INDEX(harvest[experiment_ID],1):harvest[[#This Row],[experiment_ID]],harvest[[#This Row],[experiment_ID]]), "")</f>
        <v>2</v>
      </c>
      <c r="C105" t="s">
        <v>9535</v>
      </c>
    </row>
    <row r="106" spans="1:3" x14ac:dyDescent="0.25">
      <c r="A106" t="s">
        <v>9506</v>
      </c>
      <c r="B106" cm="1">
        <f t="array" ref="B106">IF(ROW() &lt; ROW(INDEX(harvest[experiment_ID],ROWS(harvest[experiment_ID]))), COUNTIF(INDEX(harvest[experiment_ID],1):harvest[[#This Row],[experiment_ID]],harvest[[#This Row],[experiment_ID]]), "")</f>
        <v>3</v>
      </c>
      <c r="C106" t="s">
        <v>9541</v>
      </c>
    </row>
    <row r="107" spans="1:3" x14ac:dyDescent="0.25">
      <c r="A107" t="s">
        <v>9506</v>
      </c>
      <c r="B107" cm="1">
        <f t="array" ref="B107">IF(ROW() &lt; ROW(INDEX(harvest[experiment_ID],ROWS(harvest[experiment_ID]))), COUNTIF(INDEX(harvest[experiment_ID],1):harvest[[#This Row],[experiment_ID]],harvest[[#This Row],[experiment_ID]]), "")</f>
        <v>4</v>
      </c>
      <c r="C107" t="s">
        <v>9542</v>
      </c>
    </row>
    <row r="108" spans="1:3" x14ac:dyDescent="0.25">
      <c r="A108" t="s">
        <v>9506</v>
      </c>
      <c r="B108" cm="1">
        <f t="array" ref="B108">IF(ROW() &lt; ROW(INDEX(harvest[experiment_ID],ROWS(harvest[experiment_ID]))), COUNTIF(INDEX(harvest[experiment_ID],1):harvest[[#This Row],[experiment_ID]],harvest[[#This Row],[experiment_ID]]), "")</f>
        <v>5</v>
      </c>
      <c r="C108" t="s">
        <v>9538</v>
      </c>
    </row>
    <row r="109" spans="1:3" x14ac:dyDescent="0.25">
      <c r="A109" t="s">
        <v>9506</v>
      </c>
      <c r="B109" cm="1">
        <f t="array" ref="B109">IF(ROW() &lt; ROW(INDEX(harvest[experiment_ID],ROWS(harvest[experiment_ID]))), COUNTIF(INDEX(harvest[experiment_ID],1):harvest[[#This Row],[experiment_ID]],harvest[[#This Row],[experiment_ID]]), "")</f>
        <v>6</v>
      </c>
      <c r="C109" t="s">
        <v>9543</v>
      </c>
    </row>
    <row r="110" spans="1:3" x14ac:dyDescent="0.25">
      <c r="A110" t="s">
        <v>9507</v>
      </c>
      <c r="B110" cm="1">
        <f t="array" ref="B110">IF(ROW() &lt; ROW(INDEX(harvest[experiment_ID],ROWS(harvest[experiment_ID]))), COUNTIF(INDEX(harvest[experiment_ID],1):harvest[[#This Row],[experiment_ID]],harvest[[#This Row],[experiment_ID]]), "")</f>
        <v>1</v>
      </c>
      <c r="C110" t="s">
        <v>9540</v>
      </c>
    </row>
    <row r="111" spans="1:3" x14ac:dyDescent="0.25">
      <c r="A111" t="s">
        <v>9507</v>
      </c>
      <c r="B111" cm="1">
        <f t="array" ref="B111">IF(ROW() &lt; ROW(INDEX(harvest[experiment_ID],ROWS(harvest[experiment_ID]))), COUNTIF(INDEX(harvest[experiment_ID],1):harvest[[#This Row],[experiment_ID]],harvest[[#This Row],[experiment_ID]]), "")</f>
        <v>2</v>
      </c>
      <c r="C111" t="s">
        <v>9535</v>
      </c>
    </row>
    <row r="112" spans="1:3" x14ac:dyDescent="0.25">
      <c r="A112" t="s">
        <v>9507</v>
      </c>
      <c r="B112" cm="1">
        <f t="array" ref="B112">IF(ROW() &lt; ROW(INDEX(harvest[experiment_ID],ROWS(harvest[experiment_ID]))), COUNTIF(INDEX(harvest[experiment_ID],1):harvest[[#This Row],[experiment_ID]],harvest[[#This Row],[experiment_ID]]), "")</f>
        <v>3</v>
      </c>
      <c r="C112" t="s">
        <v>9541</v>
      </c>
    </row>
    <row r="113" spans="1:3" x14ac:dyDescent="0.25">
      <c r="A113" t="s">
        <v>9507</v>
      </c>
      <c r="B113" cm="1">
        <f t="array" ref="B113">IF(ROW() &lt; ROW(INDEX(harvest[experiment_ID],ROWS(harvest[experiment_ID]))), COUNTIF(INDEX(harvest[experiment_ID],1):harvest[[#This Row],[experiment_ID]],harvest[[#This Row],[experiment_ID]]), "")</f>
        <v>4</v>
      </c>
      <c r="C113" t="s">
        <v>9542</v>
      </c>
    </row>
    <row r="114" spans="1:3" x14ac:dyDescent="0.25">
      <c r="A114" t="s">
        <v>9507</v>
      </c>
      <c r="B114" cm="1">
        <f t="array" ref="B114">IF(ROW() &lt; ROW(INDEX(harvest[experiment_ID],ROWS(harvest[experiment_ID]))), COUNTIF(INDEX(harvest[experiment_ID],1):harvest[[#This Row],[experiment_ID]],harvest[[#This Row],[experiment_ID]]), "")</f>
        <v>5</v>
      </c>
      <c r="C114" t="s">
        <v>9538</v>
      </c>
    </row>
    <row r="115" spans="1:3" x14ac:dyDescent="0.25">
      <c r="A115" t="s">
        <v>9507</v>
      </c>
      <c r="B115" cm="1">
        <f t="array" ref="B115">IF(ROW() &lt; ROW(INDEX(harvest[experiment_ID],ROWS(harvest[experiment_ID]))), COUNTIF(INDEX(harvest[experiment_ID],1):harvest[[#This Row],[experiment_ID]],harvest[[#This Row],[experiment_ID]]), "")</f>
        <v>6</v>
      </c>
      <c r="C115" t="s">
        <v>9543</v>
      </c>
    </row>
    <row r="116" spans="1:3" x14ac:dyDescent="0.25">
      <c r="A116" t="s">
        <v>9508</v>
      </c>
      <c r="B116" cm="1">
        <f t="array" ref="B116">IF(ROW() &lt; ROW(INDEX(harvest[experiment_ID],ROWS(harvest[experiment_ID]))), COUNTIF(INDEX(harvest[experiment_ID],1):harvest[[#This Row],[experiment_ID]],harvest[[#This Row],[experiment_ID]]), "")</f>
        <v>1</v>
      </c>
      <c r="C116" t="s">
        <v>9540</v>
      </c>
    </row>
    <row r="117" spans="1:3" x14ac:dyDescent="0.25">
      <c r="A117" t="s">
        <v>9508</v>
      </c>
      <c r="B117" cm="1">
        <f t="array" ref="B117">IF(ROW() &lt; ROW(INDEX(harvest[experiment_ID],ROWS(harvest[experiment_ID]))), COUNTIF(INDEX(harvest[experiment_ID],1):harvest[[#This Row],[experiment_ID]],harvest[[#This Row],[experiment_ID]]), "")</f>
        <v>2</v>
      </c>
      <c r="C117" t="s">
        <v>9535</v>
      </c>
    </row>
    <row r="118" spans="1:3" x14ac:dyDescent="0.25">
      <c r="A118" t="s">
        <v>9508</v>
      </c>
      <c r="B118" cm="1">
        <f t="array" ref="B118">IF(ROW() &lt; ROW(INDEX(harvest[experiment_ID],ROWS(harvest[experiment_ID]))), COUNTIF(INDEX(harvest[experiment_ID],1):harvest[[#This Row],[experiment_ID]],harvest[[#This Row],[experiment_ID]]), "")</f>
        <v>3</v>
      </c>
      <c r="C118" t="s">
        <v>9541</v>
      </c>
    </row>
    <row r="119" spans="1:3" x14ac:dyDescent="0.25">
      <c r="A119" t="s">
        <v>9508</v>
      </c>
      <c r="B119" cm="1">
        <f t="array" ref="B119">IF(ROW() &lt; ROW(INDEX(harvest[experiment_ID],ROWS(harvest[experiment_ID]))), COUNTIF(INDEX(harvest[experiment_ID],1):harvest[[#This Row],[experiment_ID]],harvest[[#This Row],[experiment_ID]]), "")</f>
        <v>4</v>
      </c>
      <c r="C119" t="s">
        <v>9542</v>
      </c>
    </row>
    <row r="120" spans="1:3" x14ac:dyDescent="0.25">
      <c r="A120" t="s">
        <v>9508</v>
      </c>
      <c r="B120" cm="1">
        <f t="array" ref="B120">IF(ROW() &lt; ROW(INDEX(harvest[experiment_ID],ROWS(harvest[experiment_ID]))), COUNTIF(INDEX(harvest[experiment_ID],1):harvest[[#This Row],[experiment_ID]],harvest[[#This Row],[experiment_ID]]), "")</f>
        <v>5</v>
      </c>
      <c r="C120" t="s">
        <v>9538</v>
      </c>
    </row>
    <row r="121" spans="1:3" x14ac:dyDescent="0.25">
      <c r="A121" t="s">
        <v>9508</v>
      </c>
      <c r="B121" cm="1">
        <f t="array" ref="B121">IF(ROW() &lt; ROW(INDEX(harvest[experiment_ID],ROWS(harvest[experiment_ID]))), COUNTIF(INDEX(harvest[experiment_ID],1):harvest[[#This Row],[experiment_ID]],harvest[[#This Row],[experiment_ID]]), "")</f>
        <v>6</v>
      </c>
      <c r="C121" t="s">
        <v>9543</v>
      </c>
    </row>
    <row r="122" spans="1:3" x14ac:dyDescent="0.25">
      <c r="A122" t="s">
        <v>9509</v>
      </c>
      <c r="B122" cm="1">
        <f t="array" ref="B122">IF(ROW() &lt; ROW(INDEX(harvest[experiment_ID],ROWS(harvest[experiment_ID]))), COUNTIF(INDEX(harvest[experiment_ID],1):harvest[[#This Row],[experiment_ID]],harvest[[#This Row],[experiment_ID]]), "")</f>
        <v>1</v>
      </c>
      <c r="C122" t="s">
        <v>9540</v>
      </c>
    </row>
    <row r="123" spans="1:3" x14ac:dyDescent="0.25">
      <c r="A123" t="s">
        <v>9509</v>
      </c>
      <c r="B123" cm="1">
        <f t="array" ref="B123">IF(ROW() &lt; ROW(INDEX(harvest[experiment_ID],ROWS(harvest[experiment_ID]))), COUNTIF(INDEX(harvest[experiment_ID],1):harvest[[#This Row],[experiment_ID]],harvest[[#This Row],[experiment_ID]]), "")</f>
        <v>2</v>
      </c>
      <c r="C123" t="s">
        <v>9535</v>
      </c>
    </row>
    <row r="124" spans="1:3" x14ac:dyDescent="0.25">
      <c r="A124" t="s">
        <v>9509</v>
      </c>
      <c r="B124" cm="1">
        <f t="array" ref="B124">IF(ROW() &lt; ROW(INDEX(harvest[experiment_ID],ROWS(harvest[experiment_ID]))), COUNTIF(INDEX(harvest[experiment_ID],1):harvest[[#This Row],[experiment_ID]],harvest[[#This Row],[experiment_ID]]), "")</f>
        <v>3</v>
      </c>
      <c r="C124" t="s">
        <v>9541</v>
      </c>
    </row>
    <row r="125" spans="1:3" x14ac:dyDescent="0.25">
      <c r="A125" t="s">
        <v>9509</v>
      </c>
      <c r="B125" cm="1">
        <f t="array" ref="B125">IF(ROW() &lt; ROW(INDEX(harvest[experiment_ID],ROWS(harvest[experiment_ID]))), COUNTIF(INDEX(harvest[experiment_ID],1):harvest[[#This Row],[experiment_ID]],harvest[[#This Row],[experiment_ID]]), "")</f>
        <v>4</v>
      </c>
      <c r="C125" t="s">
        <v>9542</v>
      </c>
    </row>
    <row r="126" spans="1:3" x14ac:dyDescent="0.25">
      <c r="A126" t="s">
        <v>9509</v>
      </c>
      <c r="B126" cm="1">
        <f t="array" ref="B126">IF(ROW() &lt; ROW(INDEX(harvest[experiment_ID],ROWS(harvest[experiment_ID]))), COUNTIF(INDEX(harvest[experiment_ID],1):harvest[[#This Row],[experiment_ID]],harvest[[#This Row],[experiment_ID]]), "")</f>
        <v>5</v>
      </c>
      <c r="C126" t="s">
        <v>9538</v>
      </c>
    </row>
    <row r="127" spans="1:3" x14ac:dyDescent="0.25">
      <c r="A127" t="s">
        <v>9509</v>
      </c>
      <c r="B127" cm="1">
        <f t="array" ref="B127">IF(ROW() &lt; ROW(INDEX(harvest[experiment_ID],ROWS(harvest[experiment_ID]))), COUNTIF(INDEX(harvest[experiment_ID],1):harvest[[#This Row],[experiment_ID]],harvest[[#This Row],[experiment_ID]]), "")</f>
        <v>6</v>
      </c>
      <c r="C127" t="s">
        <v>9543</v>
      </c>
    </row>
    <row r="128" spans="1:3" x14ac:dyDescent="0.25">
      <c r="A128" t="s">
        <v>9510</v>
      </c>
      <c r="B128" cm="1">
        <f t="array" ref="B128">IF(ROW() &lt; ROW(INDEX(harvest[experiment_ID],ROWS(harvest[experiment_ID]))), COUNTIF(INDEX(harvest[experiment_ID],1):harvest[[#This Row],[experiment_ID]],harvest[[#This Row],[experiment_ID]]), "")</f>
        <v>1</v>
      </c>
      <c r="C128" t="s">
        <v>9540</v>
      </c>
    </row>
    <row r="129" spans="1:3" x14ac:dyDescent="0.25">
      <c r="A129" t="s">
        <v>9510</v>
      </c>
      <c r="B129" cm="1">
        <f t="array" ref="B129">IF(ROW() &lt; ROW(INDEX(harvest[experiment_ID],ROWS(harvest[experiment_ID]))), COUNTIF(INDEX(harvest[experiment_ID],1):harvest[[#This Row],[experiment_ID]],harvest[[#This Row],[experiment_ID]]), "")</f>
        <v>2</v>
      </c>
      <c r="C129" t="s">
        <v>9535</v>
      </c>
    </row>
    <row r="130" spans="1:3" x14ac:dyDescent="0.25">
      <c r="A130" t="s">
        <v>9510</v>
      </c>
      <c r="B130" cm="1">
        <f t="array" ref="B130">IF(ROW() &lt; ROW(INDEX(harvest[experiment_ID],ROWS(harvest[experiment_ID]))), COUNTIF(INDEX(harvest[experiment_ID],1):harvest[[#This Row],[experiment_ID]],harvest[[#This Row],[experiment_ID]]), "")</f>
        <v>3</v>
      </c>
      <c r="C130" t="s">
        <v>9541</v>
      </c>
    </row>
    <row r="131" spans="1:3" x14ac:dyDescent="0.25">
      <c r="A131" t="s">
        <v>9510</v>
      </c>
      <c r="B131" cm="1">
        <f t="array" ref="B131">IF(ROW() &lt; ROW(INDEX(harvest[experiment_ID],ROWS(harvest[experiment_ID]))), COUNTIF(INDEX(harvest[experiment_ID],1):harvest[[#This Row],[experiment_ID]],harvest[[#This Row],[experiment_ID]]), "")</f>
        <v>4</v>
      </c>
      <c r="C131" t="s">
        <v>9542</v>
      </c>
    </row>
    <row r="132" spans="1:3" x14ac:dyDescent="0.25">
      <c r="A132" t="s">
        <v>9510</v>
      </c>
      <c r="B132" cm="1">
        <f t="array" ref="B132">IF(ROW() &lt; ROW(INDEX(harvest[experiment_ID],ROWS(harvest[experiment_ID]))), COUNTIF(INDEX(harvest[experiment_ID],1):harvest[[#This Row],[experiment_ID]],harvest[[#This Row],[experiment_ID]]), "")</f>
        <v>5</v>
      </c>
      <c r="C132" t="s">
        <v>9538</v>
      </c>
    </row>
    <row r="133" spans="1:3" x14ac:dyDescent="0.25">
      <c r="A133" t="s">
        <v>9510</v>
      </c>
      <c r="B133" cm="1">
        <f t="array" ref="B133">IF(ROW() &lt; ROW(INDEX(harvest[experiment_ID],ROWS(harvest[experiment_ID]))), COUNTIF(INDEX(harvest[experiment_ID],1):harvest[[#This Row],[experiment_ID]],harvest[[#This Row],[experiment_ID]]), "")</f>
        <v>6</v>
      </c>
      <c r="C133" t="s">
        <v>9543</v>
      </c>
    </row>
    <row r="134" spans="1:3" x14ac:dyDescent="0.25">
      <c r="A134" t="s">
        <v>9511</v>
      </c>
      <c r="B134" cm="1">
        <f t="array" ref="B134">IF(ROW() &lt; ROW(INDEX(harvest[experiment_ID],ROWS(harvest[experiment_ID]))), COUNTIF(INDEX(harvest[experiment_ID],1):harvest[[#This Row],[experiment_ID]],harvest[[#This Row],[experiment_ID]]), "")</f>
        <v>1</v>
      </c>
      <c r="C134" t="s">
        <v>9540</v>
      </c>
    </row>
    <row r="135" spans="1:3" x14ac:dyDescent="0.25">
      <c r="A135" t="s">
        <v>9511</v>
      </c>
      <c r="B135" cm="1">
        <f t="array" ref="B135">IF(ROW() &lt; ROW(INDEX(harvest[experiment_ID],ROWS(harvest[experiment_ID]))), COUNTIF(INDEX(harvest[experiment_ID],1):harvest[[#This Row],[experiment_ID]],harvest[[#This Row],[experiment_ID]]), "")</f>
        <v>2</v>
      </c>
      <c r="C135" t="s">
        <v>9535</v>
      </c>
    </row>
    <row r="136" spans="1:3" x14ac:dyDescent="0.25">
      <c r="A136" t="s">
        <v>9511</v>
      </c>
      <c r="B136" cm="1">
        <f t="array" ref="B136">IF(ROW() &lt; ROW(INDEX(harvest[experiment_ID],ROWS(harvest[experiment_ID]))), COUNTIF(INDEX(harvest[experiment_ID],1):harvest[[#This Row],[experiment_ID]],harvest[[#This Row],[experiment_ID]]), "")</f>
        <v>3</v>
      </c>
      <c r="C136" t="s">
        <v>9541</v>
      </c>
    </row>
    <row r="137" spans="1:3" x14ac:dyDescent="0.25">
      <c r="A137" t="s">
        <v>9511</v>
      </c>
      <c r="B137" cm="1">
        <f t="array" ref="B137">IF(ROW() &lt; ROW(INDEX(harvest[experiment_ID],ROWS(harvest[experiment_ID]))), COUNTIF(INDEX(harvest[experiment_ID],1):harvest[[#This Row],[experiment_ID]],harvest[[#This Row],[experiment_ID]]), "")</f>
        <v>4</v>
      </c>
      <c r="C137" t="s">
        <v>9542</v>
      </c>
    </row>
    <row r="138" spans="1:3" x14ac:dyDescent="0.25">
      <c r="A138" t="s">
        <v>9511</v>
      </c>
      <c r="B138" cm="1">
        <f t="array" ref="B138">IF(ROW() &lt; ROW(INDEX(harvest[experiment_ID],ROWS(harvest[experiment_ID]))), COUNTIF(INDEX(harvest[experiment_ID],1):harvest[[#This Row],[experiment_ID]],harvest[[#This Row],[experiment_ID]]), "")</f>
        <v>5</v>
      </c>
      <c r="C138" t="s">
        <v>9538</v>
      </c>
    </row>
    <row r="139" spans="1:3" x14ac:dyDescent="0.25">
      <c r="A139" t="s">
        <v>9511</v>
      </c>
      <c r="B139" cm="1">
        <f t="array" ref="B139">IF(ROW() &lt; ROW(INDEX(harvest[experiment_ID],ROWS(harvest[experiment_ID]))), COUNTIF(INDEX(harvest[experiment_ID],1):harvest[[#This Row],[experiment_ID]],harvest[[#This Row],[experiment_ID]]), "")</f>
        <v>6</v>
      </c>
      <c r="C139" t="s">
        <v>9543</v>
      </c>
    </row>
    <row r="140" spans="1:3" x14ac:dyDescent="0.25">
      <c r="A140" t="s">
        <v>9512</v>
      </c>
      <c r="B140" cm="1">
        <f t="array" ref="B140">IF(ROW() &lt; ROW(INDEX(harvest[experiment_ID],ROWS(harvest[experiment_ID]))), COUNTIF(INDEX(harvest[experiment_ID],1):harvest[[#This Row],[experiment_ID]],harvest[[#This Row],[experiment_ID]]), "")</f>
        <v>1</v>
      </c>
      <c r="C140" t="s">
        <v>9540</v>
      </c>
    </row>
    <row r="141" spans="1:3" x14ac:dyDescent="0.25">
      <c r="A141" t="s">
        <v>9512</v>
      </c>
      <c r="B141" cm="1">
        <f t="array" ref="B141">IF(ROW() &lt; ROW(INDEX(harvest[experiment_ID],ROWS(harvest[experiment_ID]))), COUNTIF(INDEX(harvest[experiment_ID],1):harvest[[#This Row],[experiment_ID]],harvest[[#This Row],[experiment_ID]]), "")</f>
        <v>2</v>
      </c>
      <c r="C141" t="s">
        <v>9535</v>
      </c>
    </row>
    <row r="142" spans="1:3" x14ac:dyDescent="0.25">
      <c r="A142" t="s">
        <v>9512</v>
      </c>
      <c r="B142" cm="1">
        <f t="array" ref="B142">IF(ROW() &lt; ROW(INDEX(harvest[experiment_ID],ROWS(harvest[experiment_ID]))), COUNTIF(INDEX(harvest[experiment_ID],1):harvest[[#This Row],[experiment_ID]],harvest[[#This Row],[experiment_ID]]), "")</f>
        <v>3</v>
      </c>
      <c r="C142" t="s">
        <v>9541</v>
      </c>
    </row>
    <row r="143" spans="1:3" x14ac:dyDescent="0.25">
      <c r="A143" t="s">
        <v>9512</v>
      </c>
      <c r="B143" cm="1">
        <f t="array" ref="B143">IF(ROW() &lt; ROW(INDEX(harvest[experiment_ID],ROWS(harvest[experiment_ID]))), COUNTIF(INDEX(harvest[experiment_ID],1):harvest[[#This Row],[experiment_ID]],harvest[[#This Row],[experiment_ID]]), "")</f>
        <v>4</v>
      </c>
      <c r="C143" t="s">
        <v>9542</v>
      </c>
    </row>
    <row r="144" spans="1:3" x14ac:dyDescent="0.25">
      <c r="A144" t="s">
        <v>9512</v>
      </c>
      <c r="B144" cm="1">
        <f t="array" ref="B144">IF(ROW() &lt; ROW(INDEX(harvest[experiment_ID],ROWS(harvest[experiment_ID]))), COUNTIF(INDEX(harvest[experiment_ID],1):harvest[[#This Row],[experiment_ID]],harvest[[#This Row],[experiment_ID]]), "")</f>
        <v>5</v>
      </c>
      <c r="C144" t="s">
        <v>9538</v>
      </c>
    </row>
    <row r="145" spans="1:3" x14ac:dyDescent="0.25">
      <c r="A145" t="s">
        <v>9512</v>
      </c>
      <c r="B145" cm="1">
        <f t="array" ref="B145">IF(ROW() &lt; ROW(INDEX(harvest[experiment_ID],ROWS(harvest[experiment_ID]))), COUNTIF(INDEX(harvest[experiment_ID],1):harvest[[#This Row],[experiment_ID]],harvest[[#This Row],[experiment_ID]]), "")</f>
        <v>6</v>
      </c>
      <c r="C145" t="s">
        <v>9543</v>
      </c>
    </row>
    <row r="146" spans="1:3" x14ac:dyDescent="0.25">
      <c r="A146" t="s">
        <v>9513</v>
      </c>
      <c r="B146" cm="1">
        <f t="array" ref="B146">IF(ROW() &lt; ROW(INDEX(harvest[experiment_ID],ROWS(harvest[experiment_ID]))), COUNTIF(INDEX(harvest[experiment_ID],1):harvest[[#This Row],[experiment_ID]],harvest[[#This Row],[experiment_ID]]), "")</f>
        <v>1</v>
      </c>
      <c r="C146" t="s">
        <v>9540</v>
      </c>
    </row>
    <row r="147" spans="1:3" x14ac:dyDescent="0.25">
      <c r="A147" t="s">
        <v>9513</v>
      </c>
      <c r="B147" cm="1">
        <f t="array" ref="B147">IF(ROW() &lt; ROW(INDEX(harvest[experiment_ID],ROWS(harvest[experiment_ID]))), COUNTIF(INDEX(harvest[experiment_ID],1):harvest[[#This Row],[experiment_ID]],harvest[[#This Row],[experiment_ID]]), "")</f>
        <v>2</v>
      </c>
      <c r="C147" t="s">
        <v>9535</v>
      </c>
    </row>
    <row r="148" spans="1:3" x14ac:dyDescent="0.25">
      <c r="A148" t="s">
        <v>9513</v>
      </c>
      <c r="B148" cm="1">
        <f t="array" ref="B148">IF(ROW() &lt; ROW(INDEX(harvest[experiment_ID],ROWS(harvest[experiment_ID]))), COUNTIF(INDEX(harvest[experiment_ID],1):harvest[[#This Row],[experiment_ID]],harvest[[#This Row],[experiment_ID]]), "")</f>
        <v>3</v>
      </c>
      <c r="C148" t="s">
        <v>9541</v>
      </c>
    </row>
    <row r="149" spans="1:3" x14ac:dyDescent="0.25">
      <c r="A149" t="s">
        <v>9513</v>
      </c>
      <c r="B149" cm="1">
        <f t="array" ref="B149">IF(ROW() &lt; ROW(INDEX(harvest[experiment_ID],ROWS(harvest[experiment_ID]))), COUNTIF(INDEX(harvest[experiment_ID],1):harvest[[#This Row],[experiment_ID]],harvest[[#This Row],[experiment_ID]]), "")</f>
        <v>4</v>
      </c>
      <c r="C149" t="s">
        <v>9542</v>
      </c>
    </row>
    <row r="150" spans="1:3" x14ac:dyDescent="0.25">
      <c r="A150" t="s">
        <v>9513</v>
      </c>
      <c r="B150" cm="1">
        <f t="array" ref="B150">IF(ROW() &lt; ROW(INDEX(harvest[experiment_ID],ROWS(harvest[experiment_ID]))), COUNTIF(INDEX(harvest[experiment_ID],1):harvest[[#This Row],[experiment_ID]],harvest[[#This Row],[experiment_ID]]), "")</f>
        <v>5</v>
      </c>
      <c r="C150" t="s">
        <v>9538</v>
      </c>
    </row>
    <row r="151" spans="1:3" x14ac:dyDescent="0.25">
      <c r="A151" t="s">
        <v>9513</v>
      </c>
      <c r="B151" cm="1">
        <f t="array" ref="B151">IF(ROW() &lt; ROW(INDEX(harvest[experiment_ID],ROWS(harvest[experiment_ID]))), COUNTIF(INDEX(harvest[experiment_ID],1):harvest[[#This Row],[experiment_ID]],harvest[[#This Row],[experiment_ID]]), "")</f>
        <v>6</v>
      </c>
      <c r="C151" t="s">
        <v>9543</v>
      </c>
    </row>
    <row r="152" spans="1:3" x14ac:dyDescent="0.25">
      <c r="A152" t="s">
        <v>9514</v>
      </c>
      <c r="B152" cm="1">
        <f t="array" ref="B152">IF(ROW() &lt; ROW(INDEX(harvest[experiment_ID],ROWS(harvest[experiment_ID]))), COUNTIF(INDEX(harvest[experiment_ID],1):harvest[[#This Row],[experiment_ID]],harvest[[#This Row],[experiment_ID]]), "")</f>
        <v>1</v>
      </c>
      <c r="C152" t="s">
        <v>9540</v>
      </c>
    </row>
    <row r="153" spans="1:3" x14ac:dyDescent="0.25">
      <c r="A153" t="s">
        <v>9514</v>
      </c>
      <c r="B153" cm="1">
        <f t="array" ref="B153">IF(ROW() &lt; ROW(INDEX(harvest[experiment_ID],ROWS(harvest[experiment_ID]))), COUNTIF(INDEX(harvest[experiment_ID],1):harvest[[#This Row],[experiment_ID]],harvest[[#This Row],[experiment_ID]]), "")</f>
        <v>2</v>
      </c>
      <c r="C153" t="s">
        <v>9535</v>
      </c>
    </row>
    <row r="154" spans="1:3" x14ac:dyDescent="0.25">
      <c r="A154" t="s">
        <v>9514</v>
      </c>
      <c r="B154" cm="1">
        <f t="array" ref="B154">IF(ROW() &lt; ROW(INDEX(harvest[experiment_ID],ROWS(harvest[experiment_ID]))), COUNTIF(INDEX(harvest[experiment_ID],1):harvest[[#This Row],[experiment_ID]],harvest[[#This Row],[experiment_ID]]), "")</f>
        <v>3</v>
      </c>
      <c r="C154" t="s">
        <v>9541</v>
      </c>
    </row>
    <row r="155" spans="1:3" x14ac:dyDescent="0.25">
      <c r="A155" t="s">
        <v>9514</v>
      </c>
      <c r="B155" cm="1">
        <f t="array" ref="B155">IF(ROW() &lt; ROW(INDEX(harvest[experiment_ID],ROWS(harvest[experiment_ID]))), COUNTIF(INDEX(harvest[experiment_ID],1):harvest[[#This Row],[experiment_ID]],harvest[[#This Row],[experiment_ID]]), "")</f>
        <v>4</v>
      </c>
      <c r="C155" t="s">
        <v>9542</v>
      </c>
    </row>
    <row r="156" spans="1:3" x14ac:dyDescent="0.25">
      <c r="A156" t="s">
        <v>9514</v>
      </c>
      <c r="B156" cm="1">
        <f t="array" ref="B156">IF(ROW() &lt; ROW(INDEX(harvest[experiment_ID],ROWS(harvest[experiment_ID]))), COUNTIF(INDEX(harvest[experiment_ID],1):harvest[[#This Row],[experiment_ID]],harvest[[#This Row],[experiment_ID]]), "")</f>
        <v>5</v>
      </c>
      <c r="C156" t="s">
        <v>9538</v>
      </c>
    </row>
    <row r="157" spans="1:3" x14ac:dyDescent="0.25">
      <c r="A157" t="s">
        <v>9514</v>
      </c>
      <c r="B157" cm="1">
        <f t="array" ref="B157">IF(ROW() &lt; ROW(INDEX(harvest[experiment_ID],ROWS(harvest[experiment_ID]))), COUNTIF(INDEX(harvest[experiment_ID],1):harvest[[#This Row],[experiment_ID]],harvest[[#This Row],[experiment_ID]]), "")</f>
        <v>6</v>
      </c>
      <c r="C157" t="s">
        <v>9543</v>
      </c>
    </row>
    <row r="158" spans="1:3" x14ac:dyDescent="0.25">
      <c r="A158" t="s">
        <v>9515</v>
      </c>
      <c r="B158" cm="1">
        <f t="array" ref="B158">IF(ROW() &lt; ROW(INDEX(harvest[experiment_ID],ROWS(harvest[experiment_ID]))), COUNTIF(INDEX(harvest[experiment_ID],1):harvest[[#This Row],[experiment_ID]],harvest[[#This Row],[experiment_ID]]), "")</f>
        <v>1</v>
      </c>
      <c r="C158" t="s">
        <v>9540</v>
      </c>
    </row>
    <row r="159" spans="1:3" x14ac:dyDescent="0.25">
      <c r="A159" t="s">
        <v>9515</v>
      </c>
      <c r="B159" cm="1">
        <f t="array" ref="B159">IF(ROW() &lt; ROW(INDEX(harvest[experiment_ID],ROWS(harvest[experiment_ID]))), COUNTIF(INDEX(harvest[experiment_ID],1):harvest[[#This Row],[experiment_ID]],harvest[[#This Row],[experiment_ID]]), "")</f>
        <v>2</v>
      </c>
      <c r="C159" t="s">
        <v>9535</v>
      </c>
    </row>
    <row r="160" spans="1:3" x14ac:dyDescent="0.25">
      <c r="A160" t="s">
        <v>9515</v>
      </c>
      <c r="B160" cm="1">
        <f t="array" ref="B160">IF(ROW() &lt; ROW(INDEX(harvest[experiment_ID],ROWS(harvest[experiment_ID]))), COUNTIF(INDEX(harvest[experiment_ID],1):harvest[[#This Row],[experiment_ID]],harvest[[#This Row],[experiment_ID]]), "")</f>
        <v>3</v>
      </c>
      <c r="C160" t="s">
        <v>9541</v>
      </c>
    </row>
    <row r="161" spans="1:3" x14ac:dyDescent="0.25">
      <c r="A161" t="s">
        <v>9515</v>
      </c>
      <c r="B161" cm="1">
        <f t="array" ref="B161">IF(ROW() &lt; ROW(INDEX(harvest[experiment_ID],ROWS(harvest[experiment_ID]))), COUNTIF(INDEX(harvest[experiment_ID],1):harvest[[#This Row],[experiment_ID]],harvest[[#This Row],[experiment_ID]]), "")</f>
        <v>4</v>
      </c>
      <c r="C161" t="s">
        <v>9542</v>
      </c>
    </row>
    <row r="162" spans="1:3" x14ac:dyDescent="0.25">
      <c r="A162" t="s">
        <v>9515</v>
      </c>
      <c r="B162" cm="1">
        <f t="array" ref="B162">IF(ROW() &lt; ROW(INDEX(harvest[experiment_ID],ROWS(harvest[experiment_ID]))), COUNTIF(INDEX(harvest[experiment_ID],1):harvest[[#This Row],[experiment_ID]],harvest[[#This Row],[experiment_ID]]), "")</f>
        <v>5</v>
      </c>
      <c r="C162" t="s">
        <v>9538</v>
      </c>
    </row>
    <row r="163" spans="1:3" x14ac:dyDescent="0.25">
      <c r="A163" t="s">
        <v>9515</v>
      </c>
      <c r="B163" cm="1">
        <f t="array" ref="B163">IF(ROW() &lt; ROW(INDEX(harvest[experiment_ID],ROWS(harvest[experiment_ID]))), COUNTIF(INDEX(harvest[experiment_ID],1):harvest[[#This Row],[experiment_ID]],harvest[[#This Row],[experiment_ID]]), "")</f>
        <v>6</v>
      </c>
      <c r="C163" t="s">
        <v>9543</v>
      </c>
    </row>
    <row r="164" spans="1:3" x14ac:dyDescent="0.25">
      <c r="A164" t="s">
        <v>9516</v>
      </c>
      <c r="B164" cm="1">
        <f t="array" ref="B164">IF(ROW() &lt; ROW(INDEX(harvest[experiment_ID],ROWS(harvest[experiment_ID]))), COUNTIF(INDEX(harvest[experiment_ID],1):harvest[[#This Row],[experiment_ID]],harvest[[#This Row],[experiment_ID]]), "")</f>
        <v>1</v>
      </c>
      <c r="C164" t="s">
        <v>9540</v>
      </c>
    </row>
    <row r="165" spans="1:3" x14ac:dyDescent="0.25">
      <c r="A165" t="s">
        <v>9516</v>
      </c>
      <c r="B165" cm="1">
        <f t="array" ref="B165">IF(ROW() &lt; ROW(INDEX(harvest[experiment_ID],ROWS(harvest[experiment_ID]))), COUNTIF(INDEX(harvest[experiment_ID],1):harvest[[#This Row],[experiment_ID]],harvest[[#This Row],[experiment_ID]]), "")</f>
        <v>2</v>
      </c>
      <c r="C165" t="s">
        <v>9535</v>
      </c>
    </row>
    <row r="166" spans="1:3" x14ac:dyDescent="0.25">
      <c r="A166" t="s">
        <v>9516</v>
      </c>
      <c r="B166" cm="1">
        <f t="array" ref="B166">IF(ROW() &lt; ROW(INDEX(harvest[experiment_ID],ROWS(harvest[experiment_ID]))), COUNTIF(INDEX(harvest[experiment_ID],1):harvest[[#This Row],[experiment_ID]],harvest[[#This Row],[experiment_ID]]), "")</f>
        <v>3</v>
      </c>
      <c r="C166" t="s">
        <v>9541</v>
      </c>
    </row>
    <row r="167" spans="1:3" x14ac:dyDescent="0.25">
      <c r="A167" t="s">
        <v>9516</v>
      </c>
      <c r="B167" cm="1">
        <f t="array" ref="B167">IF(ROW() &lt; ROW(INDEX(harvest[experiment_ID],ROWS(harvest[experiment_ID]))), COUNTIF(INDEX(harvest[experiment_ID],1):harvest[[#This Row],[experiment_ID]],harvest[[#This Row],[experiment_ID]]), "")</f>
        <v>4</v>
      </c>
      <c r="C167" t="s">
        <v>9542</v>
      </c>
    </row>
    <row r="168" spans="1:3" x14ac:dyDescent="0.25">
      <c r="A168" t="s">
        <v>9516</v>
      </c>
      <c r="B168" cm="1">
        <f t="array" ref="B168">IF(ROW() &lt; ROW(INDEX(harvest[experiment_ID],ROWS(harvest[experiment_ID]))), COUNTIF(INDEX(harvest[experiment_ID],1):harvest[[#This Row],[experiment_ID]],harvest[[#This Row],[experiment_ID]]), "")</f>
        <v>5</v>
      </c>
      <c r="C168" t="s">
        <v>9538</v>
      </c>
    </row>
    <row r="169" spans="1:3" x14ac:dyDescent="0.25">
      <c r="A169" t="s">
        <v>9516</v>
      </c>
      <c r="B169" cm="1">
        <f t="array" ref="B169">IF(ROW() &lt; ROW(INDEX(harvest[experiment_ID],ROWS(harvest[experiment_ID]))), COUNTIF(INDEX(harvest[experiment_ID],1):harvest[[#This Row],[experiment_ID]],harvest[[#This Row],[experiment_ID]]), "")</f>
        <v>6</v>
      </c>
      <c r="C169" t="s">
        <v>9543</v>
      </c>
    </row>
    <row r="170" spans="1:3" x14ac:dyDescent="0.25">
      <c r="A170" t="s">
        <v>9517</v>
      </c>
      <c r="B170" cm="1">
        <f t="array" ref="B170">IF(ROW() &lt; ROW(INDEX(harvest[experiment_ID],ROWS(harvest[experiment_ID]))), COUNTIF(INDEX(harvest[experiment_ID],1):harvest[[#This Row],[experiment_ID]],harvest[[#This Row],[experiment_ID]]), "")</f>
        <v>1</v>
      </c>
      <c r="C170" t="s">
        <v>9540</v>
      </c>
    </row>
    <row r="171" spans="1:3" x14ac:dyDescent="0.25">
      <c r="A171" t="s">
        <v>9517</v>
      </c>
      <c r="B171" cm="1">
        <f t="array" ref="B171">IF(ROW() &lt; ROW(INDEX(harvest[experiment_ID],ROWS(harvest[experiment_ID]))), COUNTIF(INDEX(harvest[experiment_ID],1):harvest[[#This Row],[experiment_ID]],harvest[[#This Row],[experiment_ID]]), "")</f>
        <v>2</v>
      </c>
      <c r="C171" t="s">
        <v>9535</v>
      </c>
    </row>
    <row r="172" spans="1:3" x14ac:dyDescent="0.25">
      <c r="A172" t="s">
        <v>9517</v>
      </c>
      <c r="B172" cm="1">
        <f t="array" ref="B172">IF(ROW() &lt; ROW(INDEX(harvest[experiment_ID],ROWS(harvest[experiment_ID]))), COUNTIF(INDEX(harvest[experiment_ID],1):harvest[[#This Row],[experiment_ID]],harvest[[#This Row],[experiment_ID]]), "")</f>
        <v>3</v>
      </c>
      <c r="C172" t="s">
        <v>9541</v>
      </c>
    </row>
    <row r="173" spans="1:3" x14ac:dyDescent="0.25">
      <c r="A173" t="s">
        <v>9517</v>
      </c>
      <c r="B173" cm="1">
        <f t="array" ref="B173">IF(ROW() &lt; ROW(INDEX(harvest[experiment_ID],ROWS(harvest[experiment_ID]))), COUNTIF(INDEX(harvest[experiment_ID],1):harvest[[#This Row],[experiment_ID]],harvest[[#This Row],[experiment_ID]]), "")</f>
        <v>4</v>
      </c>
      <c r="C173" t="s">
        <v>9542</v>
      </c>
    </row>
    <row r="174" spans="1:3" x14ac:dyDescent="0.25">
      <c r="A174" t="s">
        <v>9517</v>
      </c>
      <c r="B174" cm="1">
        <f t="array" ref="B174">IF(ROW() &lt; ROW(INDEX(harvest[experiment_ID],ROWS(harvest[experiment_ID]))), COUNTIF(INDEX(harvest[experiment_ID],1):harvest[[#This Row],[experiment_ID]],harvest[[#This Row],[experiment_ID]]), "")</f>
        <v>5</v>
      </c>
      <c r="C174" t="s">
        <v>9538</v>
      </c>
    </row>
    <row r="175" spans="1:3" x14ac:dyDescent="0.25">
      <c r="A175" t="s">
        <v>9517</v>
      </c>
      <c r="B175" cm="1">
        <f t="array" ref="B175">IF(ROW() &lt; ROW(INDEX(harvest[experiment_ID],ROWS(harvest[experiment_ID]))), COUNTIF(INDEX(harvest[experiment_ID],1):harvest[[#This Row],[experiment_ID]],harvest[[#This Row],[experiment_ID]]), "")</f>
        <v>6</v>
      </c>
      <c r="C175" t="s">
        <v>9543</v>
      </c>
    </row>
    <row r="176" spans="1:3" x14ac:dyDescent="0.25">
      <c r="A176" t="s">
        <v>9518</v>
      </c>
      <c r="B176" cm="1">
        <f t="array" ref="B176">IF(ROW() &lt; ROW(INDEX(harvest[experiment_ID],ROWS(harvest[experiment_ID]))), COUNTIF(INDEX(harvest[experiment_ID],1):harvest[[#This Row],[experiment_ID]],harvest[[#This Row],[experiment_ID]]), "")</f>
        <v>1</v>
      </c>
      <c r="C176" t="s">
        <v>9540</v>
      </c>
    </row>
    <row r="177" spans="1:3" x14ac:dyDescent="0.25">
      <c r="A177" t="s">
        <v>9518</v>
      </c>
      <c r="B177" cm="1">
        <f t="array" ref="B177">IF(ROW() &lt; ROW(INDEX(harvest[experiment_ID],ROWS(harvest[experiment_ID]))), COUNTIF(INDEX(harvest[experiment_ID],1):harvest[[#This Row],[experiment_ID]],harvest[[#This Row],[experiment_ID]]), "")</f>
        <v>2</v>
      </c>
      <c r="C177" t="s">
        <v>9535</v>
      </c>
    </row>
    <row r="178" spans="1:3" x14ac:dyDescent="0.25">
      <c r="A178" t="s">
        <v>9518</v>
      </c>
      <c r="B178" cm="1">
        <f t="array" ref="B178">IF(ROW() &lt; ROW(INDEX(harvest[experiment_ID],ROWS(harvest[experiment_ID]))), COUNTIF(INDEX(harvest[experiment_ID],1):harvest[[#This Row],[experiment_ID]],harvest[[#This Row],[experiment_ID]]), "")</f>
        <v>3</v>
      </c>
      <c r="C178" t="s">
        <v>9541</v>
      </c>
    </row>
    <row r="179" spans="1:3" x14ac:dyDescent="0.25">
      <c r="A179" t="s">
        <v>9518</v>
      </c>
      <c r="B179" cm="1">
        <f t="array" ref="B179">IF(ROW() &lt; ROW(INDEX(harvest[experiment_ID],ROWS(harvest[experiment_ID]))), COUNTIF(INDEX(harvest[experiment_ID],1):harvest[[#This Row],[experiment_ID]],harvest[[#This Row],[experiment_ID]]), "")</f>
        <v>4</v>
      </c>
      <c r="C179" t="s">
        <v>9542</v>
      </c>
    </row>
    <row r="180" spans="1:3" x14ac:dyDescent="0.25">
      <c r="A180" t="s">
        <v>9518</v>
      </c>
      <c r="B180" cm="1">
        <f t="array" ref="B180">IF(ROW() &lt; ROW(INDEX(harvest[experiment_ID],ROWS(harvest[experiment_ID]))), COUNTIF(INDEX(harvest[experiment_ID],1):harvest[[#This Row],[experiment_ID]],harvest[[#This Row],[experiment_ID]]), "")</f>
        <v>5</v>
      </c>
      <c r="C180" t="s">
        <v>9538</v>
      </c>
    </row>
    <row r="181" spans="1:3" x14ac:dyDescent="0.25">
      <c r="A181" t="s">
        <v>9518</v>
      </c>
      <c r="B181" cm="1">
        <f t="array" ref="B181">IF(ROW() &lt; ROW(INDEX(harvest[experiment_ID],ROWS(harvest[experiment_ID]))), COUNTIF(INDEX(harvest[experiment_ID],1):harvest[[#This Row],[experiment_ID]],harvest[[#This Row],[experiment_ID]]), "")</f>
        <v>6</v>
      </c>
      <c r="C181" t="s">
        <v>9543</v>
      </c>
    </row>
    <row r="182" spans="1:3" x14ac:dyDescent="0.25">
      <c r="A182" t="s">
        <v>9519</v>
      </c>
      <c r="B182" cm="1">
        <f t="array" ref="B182">IF(ROW() &lt; ROW(INDEX(harvest[experiment_ID],ROWS(harvest[experiment_ID]))), COUNTIF(INDEX(harvest[experiment_ID],1):harvest[[#This Row],[experiment_ID]],harvest[[#This Row],[experiment_ID]]), "")</f>
        <v>1</v>
      </c>
      <c r="C182" t="s">
        <v>9540</v>
      </c>
    </row>
    <row r="183" spans="1:3" x14ac:dyDescent="0.25">
      <c r="A183" t="s">
        <v>9519</v>
      </c>
      <c r="B183" cm="1">
        <f t="array" ref="B183">IF(ROW() &lt; ROW(INDEX(harvest[experiment_ID],ROWS(harvest[experiment_ID]))), COUNTIF(INDEX(harvest[experiment_ID],1):harvest[[#This Row],[experiment_ID]],harvest[[#This Row],[experiment_ID]]), "")</f>
        <v>2</v>
      </c>
      <c r="C183" t="s">
        <v>9535</v>
      </c>
    </row>
    <row r="184" spans="1:3" x14ac:dyDescent="0.25">
      <c r="A184" t="s">
        <v>9519</v>
      </c>
      <c r="B184" cm="1">
        <f t="array" ref="B184">IF(ROW() &lt; ROW(INDEX(harvest[experiment_ID],ROWS(harvest[experiment_ID]))), COUNTIF(INDEX(harvest[experiment_ID],1):harvest[[#This Row],[experiment_ID]],harvest[[#This Row],[experiment_ID]]), "")</f>
        <v>3</v>
      </c>
      <c r="C184" t="s">
        <v>9541</v>
      </c>
    </row>
    <row r="185" spans="1:3" x14ac:dyDescent="0.25">
      <c r="A185" t="s">
        <v>9519</v>
      </c>
      <c r="B185" cm="1">
        <f t="array" ref="B185">IF(ROW() &lt; ROW(INDEX(harvest[experiment_ID],ROWS(harvest[experiment_ID]))), COUNTIF(INDEX(harvest[experiment_ID],1):harvest[[#This Row],[experiment_ID]],harvest[[#This Row],[experiment_ID]]), "")</f>
        <v>4</v>
      </c>
      <c r="C185" t="s">
        <v>9542</v>
      </c>
    </row>
    <row r="186" spans="1:3" x14ac:dyDescent="0.25">
      <c r="A186" t="s">
        <v>9519</v>
      </c>
      <c r="B186" cm="1">
        <f t="array" ref="B186">IF(ROW() &lt; ROW(INDEX(harvest[experiment_ID],ROWS(harvest[experiment_ID]))), COUNTIF(INDEX(harvest[experiment_ID],1):harvest[[#This Row],[experiment_ID]],harvest[[#This Row],[experiment_ID]]), "")</f>
        <v>5</v>
      </c>
      <c r="C186" t="s">
        <v>9538</v>
      </c>
    </row>
    <row r="187" spans="1:3" x14ac:dyDescent="0.25">
      <c r="A187" t="s">
        <v>9519</v>
      </c>
      <c r="B187" cm="1">
        <f t="array" ref="B187">IF(ROW() &lt; ROW(INDEX(harvest[experiment_ID],ROWS(harvest[experiment_ID]))), COUNTIF(INDEX(harvest[experiment_ID],1):harvest[[#This Row],[experiment_ID]],harvest[[#This Row],[experiment_ID]]), "")</f>
        <v>6</v>
      </c>
      <c r="C187" t="s">
        <v>9543</v>
      </c>
    </row>
    <row r="188" spans="1:3" x14ac:dyDescent="0.25">
      <c r="A188" t="s">
        <v>9520</v>
      </c>
      <c r="B188" cm="1">
        <f t="array" ref="B188">IF(ROW() &lt; ROW(INDEX(harvest[experiment_ID],ROWS(harvest[experiment_ID]))), COUNTIF(INDEX(harvest[experiment_ID],1):harvest[[#This Row],[experiment_ID]],harvest[[#This Row],[experiment_ID]]), "")</f>
        <v>1</v>
      </c>
      <c r="C188" t="s">
        <v>9540</v>
      </c>
    </row>
    <row r="189" spans="1:3" x14ac:dyDescent="0.25">
      <c r="A189" t="s">
        <v>9520</v>
      </c>
      <c r="B189" cm="1">
        <f t="array" ref="B189">IF(ROW() &lt; ROW(INDEX(harvest[experiment_ID],ROWS(harvest[experiment_ID]))), COUNTIF(INDEX(harvest[experiment_ID],1):harvest[[#This Row],[experiment_ID]],harvest[[#This Row],[experiment_ID]]), "")</f>
        <v>2</v>
      </c>
      <c r="C189" t="s">
        <v>9535</v>
      </c>
    </row>
    <row r="190" spans="1:3" x14ac:dyDescent="0.25">
      <c r="A190" t="s">
        <v>9520</v>
      </c>
      <c r="B190" cm="1">
        <f t="array" ref="B190">IF(ROW() &lt; ROW(INDEX(harvest[experiment_ID],ROWS(harvest[experiment_ID]))), COUNTIF(INDEX(harvest[experiment_ID],1):harvest[[#This Row],[experiment_ID]],harvest[[#This Row],[experiment_ID]]), "")</f>
        <v>3</v>
      </c>
      <c r="C190" t="s">
        <v>9541</v>
      </c>
    </row>
    <row r="191" spans="1:3" x14ac:dyDescent="0.25">
      <c r="A191" t="s">
        <v>9520</v>
      </c>
      <c r="B191" cm="1">
        <f t="array" ref="B191">IF(ROW() &lt; ROW(INDEX(harvest[experiment_ID],ROWS(harvest[experiment_ID]))), COUNTIF(INDEX(harvest[experiment_ID],1):harvest[[#This Row],[experiment_ID]],harvest[[#This Row],[experiment_ID]]), "")</f>
        <v>4</v>
      </c>
      <c r="C191" t="s">
        <v>9542</v>
      </c>
    </row>
    <row r="192" spans="1:3" x14ac:dyDescent="0.25">
      <c r="A192" t="s">
        <v>9520</v>
      </c>
      <c r="B192" cm="1">
        <f t="array" ref="B192">IF(ROW() &lt; ROW(INDEX(harvest[experiment_ID],ROWS(harvest[experiment_ID]))), COUNTIF(INDEX(harvest[experiment_ID],1):harvest[[#This Row],[experiment_ID]],harvest[[#This Row],[experiment_ID]]), "")</f>
        <v>5</v>
      </c>
      <c r="C192" t="s">
        <v>9538</v>
      </c>
    </row>
    <row r="193" spans="1:3" x14ac:dyDescent="0.25">
      <c r="A193" t="s">
        <v>9520</v>
      </c>
      <c r="B193" cm="1">
        <f t="array" ref="B193">IF(ROW() &lt; ROW(INDEX(harvest[experiment_ID],ROWS(harvest[experiment_ID]))), COUNTIF(INDEX(harvest[experiment_ID],1):harvest[[#This Row],[experiment_ID]],harvest[[#This Row],[experiment_ID]]), "")</f>
        <v>6</v>
      </c>
      <c r="C193" t="s">
        <v>9543</v>
      </c>
    </row>
    <row r="194" spans="1:3" x14ac:dyDescent="0.25">
      <c r="A194" t="s">
        <v>9521</v>
      </c>
      <c r="B194" cm="1">
        <f t="array" ref="B194">IF(ROW() &lt; ROW(INDEX(harvest[experiment_ID],ROWS(harvest[experiment_ID]))), COUNTIF(INDEX(harvest[experiment_ID],1):harvest[[#This Row],[experiment_ID]],harvest[[#This Row],[experiment_ID]]), "")</f>
        <v>1</v>
      </c>
      <c r="C194" t="s">
        <v>9540</v>
      </c>
    </row>
    <row r="195" spans="1:3" x14ac:dyDescent="0.25">
      <c r="A195" t="s">
        <v>9521</v>
      </c>
      <c r="B195" cm="1">
        <f t="array" ref="B195">IF(ROW() &lt; ROW(INDEX(harvest[experiment_ID],ROWS(harvest[experiment_ID]))), COUNTIF(INDEX(harvest[experiment_ID],1):harvest[[#This Row],[experiment_ID]],harvest[[#This Row],[experiment_ID]]), "")</f>
        <v>2</v>
      </c>
      <c r="C195" t="s">
        <v>9535</v>
      </c>
    </row>
    <row r="196" spans="1:3" x14ac:dyDescent="0.25">
      <c r="A196" t="s">
        <v>9521</v>
      </c>
      <c r="B196" cm="1">
        <f t="array" ref="B196">IF(ROW() &lt; ROW(INDEX(harvest[experiment_ID],ROWS(harvest[experiment_ID]))), COUNTIF(INDEX(harvest[experiment_ID],1):harvest[[#This Row],[experiment_ID]],harvest[[#This Row],[experiment_ID]]), "")</f>
        <v>3</v>
      </c>
      <c r="C196" t="s">
        <v>9541</v>
      </c>
    </row>
    <row r="197" spans="1:3" x14ac:dyDescent="0.25">
      <c r="A197" t="s">
        <v>9521</v>
      </c>
      <c r="B197" cm="1">
        <f t="array" ref="B197">IF(ROW() &lt; ROW(INDEX(harvest[experiment_ID],ROWS(harvest[experiment_ID]))), COUNTIF(INDEX(harvest[experiment_ID],1):harvest[[#This Row],[experiment_ID]],harvest[[#This Row],[experiment_ID]]), "")</f>
        <v>4</v>
      </c>
      <c r="C197" t="s">
        <v>9542</v>
      </c>
    </row>
    <row r="198" spans="1:3" x14ac:dyDescent="0.25">
      <c r="A198" t="s">
        <v>9521</v>
      </c>
      <c r="B198" cm="1">
        <f t="array" ref="B198">IF(ROW() &lt; ROW(INDEX(harvest[experiment_ID],ROWS(harvest[experiment_ID]))), COUNTIF(INDEX(harvest[experiment_ID],1):harvest[[#This Row],[experiment_ID]],harvest[[#This Row],[experiment_ID]]), "")</f>
        <v>5</v>
      </c>
      <c r="C198" t="s">
        <v>9538</v>
      </c>
    </row>
    <row r="199" spans="1:3" x14ac:dyDescent="0.25">
      <c r="A199" t="s">
        <v>9521</v>
      </c>
      <c r="B199" cm="1">
        <f t="array" ref="B199">IF(ROW() &lt; ROW(INDEX(harvest[experiment_ID],ROWS(harvest[experiment_ID]))), COUNTIF(INDEX(harvest[experiment_ID],1):harvest[[#This Row],[experiment_ID]],harvest[[#This Row],[experiment_ID]]), "")</f>
        <v>6</v>
      </c>
      <c r="C199" t="s">
        <v>9543</v>
      </c>
    </row>
    <row r="200" spans="1:3" x14ac:dyDescent="0.25">
      <c r="A200" t="s">
        <v>9522</v>
      </c>
      <c r="B200" cm="1">
        <f t="array" ref="B200">IF(ROW() &lt; ROW(INDEX(harvest[experiment_ID],ROWS(harvest[experiment_ID]))), COUNTIF(INDEX(harvest[experiment_ID],1):harvest[[#This Row],[experiment_ID]],harvest[[#This Row],[experiment_ID]]), "")</f>
        <v>1</v>
      </c>
      <c r="C200" t="s">
        <v>9540</v>
      </c>
    </row>
    <row r="201" spans="1:3" x14ac:dyDescent="0.25">
      <c r="A201" t="s">
        <v>9522</v>
      </c>
      <c r="B201" cm="1">
        <f t="array" ref="B201">IF(ROW() &lt; ROW(INDEX(harvest[experiment_ID],ROWS(harvest[experiment_ID]))), COUNTIF(INDEX(harvest[experiment_ID],1):harvest[[#This Row],[experiment_ID]],harvest[[#This Row],[experiment_ID]]), "")</f>
        <v>2</v>
      </c>
      <c r="C201" t="s">
        <v>9535</v>
      </c>
    </row>
    <row r="202" spans="1:3" x14ac:dyDescent="0.25">
      <c r="A202" t="s">
        <v>9522</v>
      </c>
      <c r="B202" cm="1">
        <f t="array" ref="B202">IF(ROW() &lt; ROW(INDEX(harvest[experiment_ID],ROWS(harvest[experiment_ID]))), COUNTIF(INDEX(harvest[experiment_ID],1):harvest[[#This Row],[experiment_ID]],harvest[[#This Row],[experiment_ID]]), "")</f>
        <v>3</v>
      </c>
      <c r="C202" t="s">
        <v>9541</v>
      </c>
    </row>
    <row r="203" spans="1:3" x14ac:dyDescent="0.25">
      <c r="A203" t="s">
        <v>9522</v>
      </c>
      <c r="B203" cm="1">
        <f t="array" ref="B203">IF(ROW() &lt; ROW(INDEX(harvest[experiment_ID],ROWS(harvest[experiment_ID]))), COUNTIF(INDEX(harvest[experiment_ID],1):harvest[[#This Row],[experiment_ID]],harvest[[#This Row],[experiment_ID]]), "")</f>
        <v>4</v>
      </c>
      <c r="C203" t="s">
        <v>9542</v>
      </c>
    </row>
    <row r="204" spans="1:3" x14ac:dyDescent="0.25">
      <c r="A204" t="s">
        <v>9522</v>
      </c>
      <c r="B204" cm="1">
        <f t="array" ref="B204">IF(ROW() &lt; ROW(INDEX(harvest[experiment_ID],ROWS(harvest[experiment_ID]))), COUNTIF(INDEX(harvest[experiment_ID],1):harvest[[#This Row],[experiment_ID]],harvest[[#This Row],[experiment_ID]]), "")</f>
        <v>5</v>
      </c>
      <c r="C204" t="s">
        <v>9538</v>
      </c>
    </row>
    <row r="205" spans="1:3" x14ac:dyDescent="0.25">
      <c r="A205" t="s">
        <v>9522</v>
      </c>
      <c r="B205" cm="1">
        <f t="array" ref="B205">IF(ROW() &lt; ROW(INDEX(harvest[experiment_ID],ROWS(harvest[experiment_ID]))), COUNTIF(INDEX(harvest[experiment_ID],1):harvest[[#This Row],[experiment_ID]],harvest[[#This Row],[experiment_ID]]), "")</f>
        <v>6</v>
      </c>
      <c r="C205" t="s">
        <v>9543</v>
      </c>
    </row>
    <row r="206" spans="1:3" x14ac:dyDescent="0.25">
      <c r="A206" t="s">
        <v>9523</v>
      </c>
      <c r="B206" cm="1">
        <f t="array" ref="B206">IF(ROW() &lt; ROW(INDEX(harvest[experiment_ID],ROWS(harvest[experiment_ID]))), COUNTIF(INDEX(harvest[experiment_ID],1):harvest[[#This Row],[experiment_ID]],harvest[[#This Row],[experiment_ID]]), "")</f>
        <v>1</v>
      </c>
      <c r="C206" t="s">
        <v>9540</v>
      </c>
    </row>
    <row r="207" spans="1:3" x14ac:dyDescent="0.25">
      <c r="A207" t="s">
        <v>9523</v>
      </c>
      <c r="B207" cm="1">
        <f t="array" ref="B207">IF(ROW() &lt; ROW(INDEX(harvest[experiment_ID],ROWS(harvest[experiment_ID]))), COUNTIF(INDEX(harvest[experiment_ID],1):harvest[[#This Row],[experiment_ID]],harvest[[#This Row],[experiment_ID]]), "")</f>
        <v>2</v>
      </c>
      <c r="C207" t="s">
        <v>9535</v>
      </c>
    </row>
    <row r="208" spans="1:3" x14ac:dyDescent="0.25">
      <c r="A208" t="s">
        <v>9523</v>
      </c>
      <c r="B208" cm="1">
        <f t="array" ref="B208">IF(ROW() &lt; ROW(INDEX(harvest[experiment_ID],ROWS(harvest[experiment_ID]))), COUNTIF(INDEX(harvest[experiment_ID],1):harvest[[#This Row],[experiment_ID]],harvest[[#This Row],[experiment_ID]]), "")</f>
        <v>3</v>
      </c>
      <c r="C208" t="s">
        <v>9541</v>
      </c>
    </row>
    <row r="209" spans="1:3" x14ac:dyDescent="0.25">
      <c r="A209" t="s">
        <v>9523</v>
      </c>
      <c r="B209" cm="1">
        <f t="array" ref="B209">IF(ROW() &lt; ROW(INDEX(harvest[experiment_ID],ROWS(harvest[experiment_ID]))), COUNTIF(INDEX(harvest[experiment_ID],1):harvest[[#This Row],[experiment_ID]],harvest[[#This Row],[experiment_ID]]), "")</f>
        <v>4</v>
      </c>
      <c r="C209" t="s">
        <v>9542</v>
      </c>
    </row>
    <row r="210" spans="1:3" x14ac:dyDescent="0.25">
      <c r="A210" t="s">
        <v>9523</v>
      </c>
      <c r="B210" cm="1">
        <f t="array" ref="B210">IF(ROW() &lt; ROW(INDEX(harvest[experiment_ID],ROWS(harvest[experiment_ID]))), COUNTIF(INDEX(harvest[experiment_ID],1):harvest[[#This Row],[experiment_ID]],harvest[[#This Row],[experiment_ID]]), "")</f>
        <v>5</v>
      </c>
      <c r="C210" t="s">
        <v>9538</v>
      </c>
    </row>
    <row r="211" spans="1:3" x14ac:dyDescent="0.25">
      <c r="A211" t="s">
        <v>9523</v>
      </c>
      <c r="B211" cm="1">
        <f t="array" ref="B211">IF(ROW() &lt; ROW(INDEX(harvest[experiment_ID],ROWS(harvest[experiment_ID]))), COUNTIF(INDEX(harvest[experiment_ID],1):harvest[[#This Row],[experiment_ID]],harvest[[#This Row],[experiment_ID]]), "")</f>
        <v>6</v>
      </c>
      <c r="C211" t="s">
        <v>9543</v>
      </c>
    </row>
    <row r="212" spans="1:3" x14ac:dyDescent="0.25">
      <c r="A212" t="s">
        <v>9524</v>
      </c>
      <c r="B212" cm="1">
        <f t="array" ref="B212">IF(ROW() &lt; ROW(INDEX(harvest[experiment_ID],ROWS(harvest[experiment_ID]))), COUNTIF(INDEX(harvest[experiment_ID],1):harvest[[#This Row],[experiment_ID]],harvest[[#This Row],[experiment_ID]]), "")</f>
        <v>1</v>
      </c>
      <c r="C212" t="s">
        <v>9540</v>
      </c>
    </row>
    <row r="213" spans="1:3" x14ac:dyDescent="0.25">
      <c r="A213" t="s">
        <v>9524</v>
      </c>
      <c r="B213" cm="1">
        <f t="array" ref="B213">IF(ROW() &lt; ROW(INDEX(harvest[experiment_ID],ROWS(harvest[experiment_ID]))), COUNTIF(INDEX(harvest[experiment_ID],1):harvest[[#This Row],[experiment_ID]],harvest[[#This Row],[experiment_ID]]), "")</f>
        <v>2</v>
      </c>
      <c r="C213" t="s">
        <v>9535</v>
      </c>
    </row>
    <row r="214" spans="1:3" x14ac:dyDescent="0.25">
      <c r="A214" t="s">
        <v>9524</v>
      </c>
      <c r="B214" cm="1">
        <f t="array" ref="B214">IF(ROW() &lt; ROW(INDEX(harvest[experiment_ID],ROWS(harvest[experiment_ID]))), COUNTIF(INDEX(harvest[experiment_ID],1):harvest[[#This Row],[experiment_ID]],harvest[[#This Row],[experiment_ID]]), "")</f>
        <v>3</v>
      </c>
      <c r="C214" t="s">
        <v>9541</v>
      </c>
    </row>
    <row r="215" spans="1:3" x14ac:dyDescent="0.25">
      <c r="A215" t="s">
        <v>9524</v>
      </c>
      <c r="B215" cm="1">
        <f t="array" ref="B215">IF(ROW() &lt; ROW(INDEX(harvest[experiment_ID],ROWS(harvest[experiment_ID]))), COUNTIF(INDEX(harvest[experiment_ID],1):harvest[[#This Row],[experiment_ID]],harvest[[#This Row],[experiment_ID]]), "")</f>
        <v>4</v>
      </c>
      <c r="C215" t="s">
        <v>9542</v>
      </c>
    </row>
    <row r="216" spans="1:3" x14ac:dyDescent="0.25">
      <c r="A216" t="s">
        <v>9524</v>
      </c>
      <c r="B216" cm="1">
        <f t="array" ref="B216">IF(ROW() &lt; ROW(INDEX(harvest[experiment_ID],ROWS(harvest[experiment_ID]))), COUNTIF(INDEX(harvest[experiment_ID],1):harvest[[#This Row],[experiment_ID]],harvest[[#This Row],[experiment_ID]]), "")</f>
        <v>5</v>
      </c>
      <c r="C216" t="s">
        <v>9538</v>
      </c>
    </row>
    <row r="217" spans="1:3" x14ac:dyDescent="0.25">
      <c r="A217" t="s">
        <v>9524</v>
      </c>
      <c r="B217" cm="1">
        <f t="array" ref="B217">IF(ROW() &lt; ROW(INDEX(harvest[experiment_ID],ROWS(harvest[experiment_ID]))), COUNTIF(INDEX(harvest[experiment_ID],1):harvest[[#This Row],[experiment_ID]],harvest[[#This Row],[experiment_ID]]), "")</f>
        <v>6</v>
      </c>
      <c r="C217" t="s">
        <v>9543</v>
      </c>
    </row>
    <row r="218" spans="1:3" x14ac:dyDescent="0.25">
      <c r="A218" t="s">
        <v>9525</v>
      </c>
      <c r="B218" cm="1">
        <f t="array" ref="B218">IF(ROW() &lt; ROW(INDEX(harvest[experiment_ID],ROWS(harvest[experiment_ID]))), COUNTIF(INDEX(harvest[experiment_ID],1):harvest[[#This Row],[experiment_ID]],harvest[[#This Row],[experiment_ID]]), "")</f>
        <v>1</v>
      </c>
      <c r="C218" t="s">
        <v>9540</v>
      </c>
    </row>
    <row r="219" spans="1:3" x14ac:dyDescent="0.25">
      <c r="A219" t="s">
        <v>9525</v>
      </c>
      <c r="B219" cm="1">
        <f t="array" ref="B219">IF(ROW() &lt; ROW(INDEX(harvest[experiment_ID],ROWS(harvest[experiment_ID]))), COUNTIF(INDEX(harvest[experiment_ID],1):harvest[[#This Row],[experiment_ID]],harvest[[#This Row],[experiment_ID]]), "")</f>
        <v>2</v>
      </c>
      <c r="C219" t="s">
        <v>9535</v>
      </c>
    </row>
    <row r="220" spans="1:3" x14ac:dyDescent="0.25">
      <c r="A220" t="s">
        <v>9525</v>
      </c>
      <c r="B220" cm="1">
        <f t="array" ref="B220">IF(ROW() &lt; ROW(INDEX(harvest[experiment_ID],ROWS(harvest[experiment_ID]))), COUNTIF(INDEX(harvest[experiment_ID],1):harvest[[#This Row],[experiment_ID]],harvest[[#This Row],[experiment_ID]]), "")</f>
        <v>3</v>
      </c>
      <c r="C220" t="s">
        <v>9541</v>
      </c>
    </row>
    <row r="221" spans="1:3" x14ac:dyDescent="0.25">
      <c r="A221" t="s">
        <v>9525</v>
      </c>
      <c r="B221" cm="1">
        <f t="array" ref="B221">IF(ROW() &lt; ROW(INDEX(harvest[experiment_ID],ROWS(harvest[experiment_ID]))), COUNTIF(INDEX(harvest[experiment_ID],1):harvest[[#This Row],[experiment_ID]],harvest[[#This Row],[experiment_ID]]), "")</f>
        <v>4</v>
      </c>
      <c r="C221" t="s">
        <v>9542</v>
      </c>
    </row>
    <row r="222" spans="1:3" x14ac:dyDescent="0.25">
      <c r="A222" t="s">
        <v>9525</v>
      </c>
      <c r="B222" cm="1">
        <f t="array" ref="B222">IF(ROW() &lt; ROW(INDEX(harvest[experiment_ID],ROWS(harvest[experiment_ID]))), COUNTIF(INDEX(harvest[experiment_ID],1):harvest[[#This Row],[experiment_ID]],harvest[[#This Row],[experiment_ID]]), "")</f>
        <v>5</v>
      </c>
      <c r="C222" t="s">
        <v>9538</v>
      </c>
    </row>
    <row r="223" spans="1:3" x14ac:dyDescent="0.25">
      <c r="A223" t="s">
        <v>9525</v>
      </c>
      <c r="B223" cm="1">
        <f t="array" ref="B223">IF(ROW() &lt; ROW(INDEX(harvest[experiment_ID],ROWS(harvest[experiment_ID]))), COUNTIF(INDEX(harvest[experiment_ID],1):harvest[[#This Row],[experiment_ID]],harvest[[#This Row],[experiment_ID]]), "")</f>
        <v>6</v>
      </c>
      <c r="C223" t="s">
        <v>9543</v>
      </c>
    </row>
    <row r="224" spans="1:3" x14ac:dyDescent="0.25">
      <c r="A224" t="s">
        <v>9526</v>
      </c>
      <c r="B224" cm="1">
        <f t="array" ref="B224">IF(ROW() &lt; ROW(INDEX(harvest[experiment_ID],ROWS(harvest[experiment_ID]))), COUNTIF(INDEX(harvest[experiment_ID],1):harvest[[#This Row],[experiment_ID]],harvest[[#This Row],[experiment_ID]]), "")</f>
        <v>1</v>
      </c>
      <c r="C224" t="s">
        <v>9540</v>
      </c>
    </row>
    <row r="225" spans="1:3" x14ac:dyDescent="0.25">
      <c r="A225" t="s">
        <v>9526</v>
      </c>
      <c r="B225" cm="1">
        <f t="array" ref="B225">IF(ROW() &lt; ROW(INDEX(harvest[experiment_ID],ROWS(harvest[experiment_ID]))), COUNTIF(INDEX(harvest[experiment_ID],1):harvest[[#This Row],[experiment_ID]],harvest[[#This Row],[experiment_ID]]), "")</f>
        <v>2</v>
      </c>
      <c r="C225" t="s">
        <v>9535</v>
      </c>
    </row>
    <row r="226" spans="1:3" x14ac:dyDescent="0.25">
      <c r="A226" t="s">
        <v>9526</v>
      </c>
      <c r="B226" cm="1">
        <f t="array" ref="B226">IF(ROW() &lt; ROW(INDEX(harvest[experiment_ID],ROWS(harvest[experiment_ID]))), COUNTIF(INDEX(harvest[experiment_ID],1):harvest[[#This Row],[experiment_ID]],harvest[[#This Row],[experiment_ID]]), "")</f>
        <v>3</v>
      </c>
      <c r="C226" t="s">
        <v>9541</v>
      </c>
    </row>
    <row r="227" spans="1:3" x14ac:dyDescent="0.25">
      <c r="A227" t="s">
        <v>9526</v>
      </c>
      <c r="B227" cm="1">
        <f t="array" ref="B227">IF(ROW() &lt; ROW(INDEX(harvest[experiment_ID],ROWS(harvest[experiment_ID]))), COUNTIF(INDEX(harvest[experiment_ID],1):harvest[[#This Row],[experiment_ID]],harvest[[#This Row],[experiment_ID]]), "")</f>
        <v>4</v>
      </c>
      <c r="C227" t="s">
        <v>9542</v>
      </c>
    </row>
    <row r="228" spans="1:3" x14ac:dyDescent="0.25">
      <c r="A228" t="s">
        <v>9526</v>
      </c>
      <c r="B228" cm="1">
        <f t="array" ref="B228">IF(ROW() &lt; ROW(INDEX(harvest[experiment_ID],ROWS(harvest[experiment_ID]))), COUNTIF(INDEX(harvest[experiment_ID],1):harvest[[#This Row],[experiment_ID]],harvest[[#This Row],[experiment_ID]]), "")</f>
        <v>5</v>
      </c>
      <c r="C228" t="s">
        <v>9538</v>
      </c>
    </row>
    <row r="229" spans="1:3" x14ac:dyDescent="0.25">
      <c r="A229" t="s">
        <v>9526</v>
      </c>
      <c r="B229" cm="1">
        <f t="array" ref="B229">IF(ROW() &lt; ROW(INDEX(harvest[experiment_ID],ROWS(harvest[experiment_ID]))), COUNTIF(INDEX(harvest[experiment_ID],1):harvest[[#This Row],[experiment_ID]],harvest[[#This Row],[experiment_ID]]), "")</f>
        <v>6</v>
      </c>
      <c r="C229" t="s">
        <v>9543</v>
      </c>
    </row>
    <row r="230" spans="1:3" x14ac:dyDescent="0.25">
      <c r="A230" t="s">
        <v>9527</v>
      </c>
      <c r="B230" cm="1">
        <f t="array" ref="B230">IF(ROW() &lt; ROW(INDEX(harvest[experiment_ID],ROWS(harvest[experiment_ID]))), COUNTIF(INDEX(harvest[experiment_ID],1):harvest[[#This Row],[experiment_ID]],harvest[[#This Row],[experiment_ID]]), "")</f>
        <v>1</v>
      </c>
      <c r="C230" t="s">
        <v>9540</v>
      </c>
    </row>
    <row r="231" spans="1:3" x14ac:dyDescent="0.25">
      <c r="A231" t="s">
        <v>9527</v>
      </c>
      <c r="B231" cm="1">
        <f t="array" ref="B231">IF(ROW() &lt; ROW(INDEX(harvest[experiment_ID],ROWS(harvest[experiment_ID]))), COUNTIF(INDEX(harvest[experiment_ID],1):harvest[[#This Row],[experiment_ID]],harvest[[#This Row],[experiment_ID]]), "")</f>
        <v>2</v>
      </c>
      <c r="C231" t="s">
        <v>9535</v>
      </c>
    </row>
    <row r="232" spans="1:3" x14ac:dyDescent="0.25">
      <c r="A232" t="s">
        <v>9527</v>
      </c>
      <c r="B232" cm="1">
        <f t="array" ref="B232">IF(ROW() &lt; ROW(INDEX(harvest[experiment_ID],ROWS(harvest[experiment_ID]))), COUNTIF(INDEX(harvest[experiment_ID],1):harvest[[#This Row],[experiment_ID]],harvest[[#This Row],[experiment_ID]]), "")</f>
        <v>3</v>
      </c>
      <c r="C232" t="s">
        <v>9541</v>
      </c>
    </row>
    <row r="233" spans="1:3" x14ac:dyDescent="0.25">
      <c r="A233" t="s">
        <v>9527</v>
      </c>
      <c r="B233" cm="1">
        <f t="array" ref="B233">IF(ROW() &lt; ROW(INDEX(harvest[experiment_ID],ROWS(harvest[experiment_ID]))), COUNTIF(INDEX(harvest[experiment_ID],1):harvest[[#This Row],[experiment_ID]],harvest[[#This Row],[experiment_ID]]), "")</f>
        <v>4</v>
      </c>
      <c r="C233" t="s">
        <v>9542</v>
      </c>
    </row>
    <row r="234" spans="1:3" x14ac:dyDescent="0.25">
      <c r="A234" t="s">
        <v>9527</v>
      </c>
      <c r="B234" cm="1">
        <f t="array" ref="B234">IF(ROW() &lt; ROW(INDEX(harvest[experiment_ID],ROWS(harvest[experiment_ID]))), COUNTIF(INDEX(harvest[experiment_ID],1):harvest[[#This Row],[experiment_ID]],harvest[[#This Row],[experiment_ID]]), "")</f>
        <v>5</v>
      </c>
      <c r="C234" t="s">
        <v>9538</v>
      </c>
    </row>
    <row r="235" spans="1:3" x14ac:dyDescent="0.25">
      <c r="A235" t="s">
        <v>9527</v>
      </c>
      <c r="B235" cm="1">
        <f t="array" ref="B235">IF(ROW() &lt; ROW(INDEX(harvest[experiment_ID],ROWS(harvest[experiment_ID]))), COUNTIF(INDEX(harvest[experiment_ID],1):harvest[[#This Row],[experiment_ID]],harvest[[#This Row],[experiment_ID]]), "")</f>
        <v>6</v>
      </c>
      <c r="C235" t="s">
        <v>9543</v>
      </c>
    </row>
    <row r="236" spans="1:3" x14ac:dyDescent="0.25">
      <c r="A236" t="s">
        <v>9528</v>
      </c>
      <c r="B236" cm="1">
        <f t="array" ref="B236">IF(ROW() &lt; ROW(INDEX(harvest[experiment_ID],ROWS(harvest[experiment_ID]))), COUNTIF(INDEX(harvest[experiment_ID],1):harvest[[#This Row],[experiment_ID]],harvest[[#This Row],[experiment_ID]]), "")</f>
        <v>1</v>
      </c>
      <c r="C236" t="s">
        <v>9540</v>
      </c>
    </row>
    <row r="237" spans="1:3" x14ac:dyDescent="0.25">
      <c r="A237" t="s">
        <v>9528</v>
      </c>
      <c r="B237" cm="1">
        <f t="array" ref="B237">IF(ROW() &lt; ROW(INDEX(harvest[experiment_ID],ROWS(harvest[experiment_ID]))), COUNTIF(INDEX(harvest[experiment_ID],1):harvest[[#This Row],[experiment_ID]],harvest[[#This Row],[experiment_ID]]), "")</f>
        <v>2</v>
      </c>
      <c r="C237" t="s">
        <v>9535</v>
      </c>
    </row>
    <row r="238" spans="1:3" x14ac:dyDescent="0.25">
      <c r="A238" t="s">
        <v>9528</v>
      </c>
      <c r="B238" cm="1">
        <f t="array" ref="B238">IF(ROW() &lt; ROW(INDEX(harvest[experiment_ID],ROWS(harvest[experiment_ID]))), COUNTIF(INDEX(harvest[experiment_ID],1):harvest[[#This Row],[experiment_ID]],harvest[[#This Row],[experiment_ID]]), "")</f>
        <v>3</v>
      </c>
      <c r="C238" t="s">
        <v>9541</v>
      </c>
    </row>
    <row r="239" spans="1:3" x14ac:dyDescent="0.25">
      <c r="A239" t="s">
        <v>9528</v>
      </c>
      <c r="B239" cm="1">
        <f t="array" ref="B239">IF(ROW() &lt; ROW(INDEX(harvest[experiment_ID],ROWS(harvest[experiment_ID]))), COUNTIF(INDEX(harvest[experiment_ID],1):harvest[[#This Row],[experiment_ID]],harvest[[#This Row],[experiment_ID]]), "")</f>
        <v>4</v>
      </c>
      <c r="C239" t="s">
        <v>9542</v>
      </c>
    </row>
    <row r="240" spans="1:3" x14ac:dyDescent="0.25">
      <c r="A240" t="s">
        <v>9528</v>
      </c>
      <c r="B240" cm="1">
        <f t="array" ref="B240">IF(ROW() &lt; ROW(INDEX(harvest[experiment_ID],ROWS(harvest[experiment_ID]))), COUNTIF(INDEX(harvest[experiment_ID],1):harvest[[#This Row],[experiment_ID]],harvest[[#This Row],[experiment_ID]]), "")</f>
        <v>5</v>
      </c>
      <c r="C240" t="s">
        <v>9538</v>
      </c>
    </row>
    <row r="241" spans="1:3" x14ac:dyDescent="0.25">
      <c r="A241" t="s">
        <v>9528</v>
      </c>
      <c r="B241" cm="1">
        <f t="array" ref="B241">IF(ROW() &lt; ROW(INDEX(harvest[experiment_ID],ROWS(harvest[experiment_ID]))), COUNTIF(INDEX(harvest[experiment_ID],1):harvest[[#This Row],[experiment_ID]],harvest[[#This Row],[experiment_ID]]), "")</f>
        <v>6</v>
      </c>
      <c r="C241" t="s">
        <v>9543</v>
      </c>
    </row>
    <row r="242" spans="1:3" x14ac:dyDescent="0.25">
      <c r="A242" t="s">
        <v>9529</v>
      </c>
      <c r="B242" cm="1">
        <f t="array" ref="B242">IF(ROW() &lt; ROW(INDEX(harvest[experiment_ID],ROWS(harvest[experiment_ID]))), COUNTIF(INDEX(harvest[experiment_ID],1):harvest[[#This Row],[experiment_ID]],harvest[[#This Row],[experiment_ID]]), "")</f>
        <v>1</v>
      </c>
      <c r="C242" t="s">
        <v>9540</v>
      </c>
    </row>
    <row r="243" spans="1:3" x14ac:dyDescent="0.25">
      <c r="A243" t="s">
        <v>9529</v>
      </c>
      <c r="B243" cm="1">
        <f t="array" ref="B243">IF(ROW() &lt; ROW(INDEX(harvest[experiment_ID],ROWS(harvest[experiment_ID]))), COUNTIF(INDEX(harvest[experiment_ID],1):harvest[[#This Row],[experiment_ID]],harvest[[#This Row],[experiment_ID]]), "")</f>
        <v>2</v>
      </c>
      <c r="C243" t="s">
        <v>9535</v>
      </c>
    </row>
    <row r="244" spans="1:3" x14ac:dyDescent="0.25">
      <c r="A244" t="s">
        <v>9529</v>
      </c>
      <c r="B244" cm="1">
        <f t="array" ref="B244">IF(ROW() &lt; ROW(INDEX(harvest[experiment_ID],ROWS(harvest[experiment_ID]))), COUNTIF(INDEX(harvest[experiment_ID],1):harvest[[#This Row],[experiment_ID]],harvest[[#This Row],[experiment_ID]]), "")</f>
        <v>3</v>
      </c>
      <c r="C244" t="s">
        <v>9541</v>
      </c>
    </row>
    <row r="245" spans="1:3" x14ac:dyDescent="0.25">
      <c r="A245" t="s">
        <v>9529</v>
      </c>
      <c r="B245" cm="1">
        <f t="array" ref="B245">IF(ROW() &lt; ROW(INDEX(harvest[experiment_ID],ROWS(harvest[experiment_ID]))), COUNTIF(INDEX(harvest[experiment_ID],1):harvest[[#This Row],[experiment_ID]],harvest[[#This Row],[experiment_ID]]), "")</f>
        <v>4</v>
      </c>
      <c r="C245" t="s">
        <v>9542</v>
      </c>
    </row>
    <row r="246" spans="1:3" x14ac:dyDescent="0.25">
      <c r="A246" t="s">
        <v>9529</v>
      </c>
      <c r="B246" cm="1">
        <f t="array" ref="B246">IF(ROW() &lt; ROW(INDEX(harvest[experiment_ID],ROWS(harvest[experiment_ID]))), COUNTIF(INDEX(harvest[experiment_ID],1):harvest[[#This Row],[experiment_ID]],harvest[[#This Row],[experiment_ID]]), "")</f>
        <v>5</v>
      </c>
      <c r="C246" t="s">
        <v>9538</v>
      </c>
    </row>
    <row r="247" spans="1:3" x14ac:dyDescent="0.25">
      <c r="A247" t="s">
        <v>9529</v>
      </c>
      <c r="B247" cm="1">
        <f t="array" ref="B247">IF(ROW() &lt; ROW(INDEX(harvest[experiment_ID],ROWS(harvest[experiment_ID]))), COUNTIF(INDEX(harvest[experiment_ID],1):harvest[[#This Row],[experiment_ID]],harvest[[#This Row],[experiment_ID]]), "")</f>
        <v>6</v>
      </c>
      <c r="C247" t="s">
        <v>9543</v>
      </c>
    </row>
    <row r="248" spans="1:3" x14ac:dyDescent="0.25">
      <c r="A248" t="s">
        <v>9533</v>
      </c>
      <c r="B248" cm="1">
        <f t="array" ref="B248">IF(ROW() &lt; ROW(INDEX(harvest[experiment_ID],ROWS(harvest[experiment_ID]))), COUNTIF(INDEX(harvest[experiment_ID],1):harvest[[#This Row],[experiment_ID]],harvest[[#This Row],[experiment_ID]]), "")</f>
        <v>1</v>
      </c>
      <c r="C248" t="s">
        <v>9540</v>
      </c>
    </row>
    <row r="249" spans="1:3" x14ac:dyDescent="0.25">
      <c r="A249" t="s">
        <v>9533</v>
      </c>
      <c r="B249" cm="1">
        <f t="array" ref="B249">IF(ROW() &lt; ROW(INDEX(harvest[experiment_ID],ROWS(harvest[experiment_ID]))), COUNTIF(INDEX(harvest[experiment_ID],1):harvest[[#This Row],[experiment_ID]],harvest[[#This Row],[experiment_ID]]), "")</f>
        <v>2</v>
      </c>
      <c r="C249" t="s">
        <v>9535</v>
      </c>
    </row>
    <row r="250" spans="1:3" x14ac:dyDescent="0.25">
      <c r="A250" t="s">
        <v>9533</v>
      </c>
      <c r="B250" cm="1">
        <f t="array" ref="B250">IF(ROW() &lt; ROW(INDEX(harvest[experiment_ID],ROWS(harvest[experiment_ID]))), COUNTIF(INDEX(harvest[experiment_ID],1):harvest[[#This Row],[experiment_ID]],harvest[[#This Row],[experiment_ID]]), "")</f>
        <v>3</v>
      </c>
      <c r="C250" t="s">
        <v>9541</v>
      </c>
    </row>
    <row r="251" spans="1:3" x14ac:dyDescent="0.25">
      <c r="A251" t="s">
        <v>9533</v>
      </c>
      <c r="B251" cm="1">
        <f t="array" ref="B251">IF(ROW() &lt; ROW(INDEX(harvest[experiment_ID],ROWS(harvest[experiment_ID]))), COUNTIF(INDEX(harvest[experiment_ID],1):harvest[[#This Row],[experiment_ID]],harvest[[#This Row],[experiment_ID]]), "")</f>
        <v>4</v>
      </c>
      <c r="C251" t="s">
        <v>9542</v>
      </c>
    </row>
    <row r="252" spans="1:3" x14ac:dyDescent="0.25">
      <c r="A252" t="s">
        <v>9533</v>
      </c>
      <c r="B252" cm="1">
        <f t="array" ref="B252">IF(ROW() &lt; ROW(INDEX(harvest[experiment_ID],ROWS(harvest[experiment_ID]))), COUNTIF(INDEX(harvest[experiment_ID],1):harvest[[#This Row],[experiment_ID]],harvest[[#This Row],[experiment_ID]]), "")</f>
        <v>5</v>
      </c>
      <c r="C252" t="s">
        <v>9538</v>
      </c>
    </row>
    <row r="253" spans="1:3" x14ac:dyDescent="0.25">
      <c r="A253" t="s">
        <v>9533</v>
      </c>
      <c r="B253" cm="1">
        <f t="array" ref="B253">IF(ROW() &lt; ROW(INDEX(harvest[experiment_ID],ROWS(harvest[experiment_ID]))), COUNTIF(INDEX(harvest[experiment_ID],1):harvest[[#This Row],[experiment_ID]],harvest[[#This Row],[experiment_ID]]), "")</f>
        <v>6</v>
      </c>
      <c r="C253" t="s">
        <v>9543</v>
      </c>
    </row>
    <row r="254" spans="1:3" x14ac:dyDescent="0.25">
      <c r="A254" t="s">
        <v>9646</v>
      </c>
      <c r="B254" cm="1">
        <f t="array" ref="B254">IF(ROW() &lt; ROW(INDEX(harvest[experiment_ID],ROWS(harvest[experiment_ID]))), COUNTIF(INDEX(harvest[experiment_ID],1):harvest[[#This Row],[experiment_ID]],harvest[[#This Row],[experiment_ID]]), "")</f>
        <v>1</v>
      </c>
      <c r="C254" s="172"/>
    </row>
    <row r="255" spans="1:3" x14ac:dyDescent="0.25">
      <c r="A255" t="s">
        <v>9645</v>
      </c>
      <c r="B255" cm="1">
        <f t="array" ref="B255">IF(ROW() &lt; ROW(INDEX(harvest[experiment_ID],ROWS(harvest[experiment_ID]))), COUNTIF(INDEX(harvest[experiment_ID],1):harvest[[#This Row],[experiment_ID]],harvest[[#This Row],[experiment_ID]]), "")</f>
        <v>1</v>
      </c>
      <c r="C255" s="172"/>
    </row>
    <row r="256" spans="1:3" x14ac:dyDescent="0.25">
      <c r="B256" t="str" cm="1">
        <f t="array" ref="B256">IF(ROW() &lt; ROW(INDEX(harvest[experiment_ID],ROWS(harvest[experiment_ID]))), COUNTIF(INDEX(harvest[experiment_ID],1):harvest[[#This Row],[experiment_ID]],harvest[[#This Row],[experiment_ID]]), "")</f>
        <v/>
      </c>
    </row>
  </sheetData>
  <mergeCells count="1">
    <mergeCell ref="A1:H1"/>
  </mergeCells>
  <phoneticPr fontId="23" type="noConversion"/>
  <dataValidations count="2">
    <dataValidation allowBlank="1" showDropDown="1" showInputMessage="1" showErrorMessage="1" sqref="C5:D256" xr:uid="{A59DDF80-8D67-4F50-810C-C74DB79457AD}"/>
    <dataValidation type="list" allowBlank="1" showInputMessage="1" showErrorMessage="1" sqref="A5:A256"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56"/>
  <sheetViews>
    <sheetView zoomScaleNormal="100" workbookViewId="0">
      <pane ySplit="4" topLeftCell="A5" activePane="bottomLeft" state="frozen"/>
      <selection pane="bottomLeft" activeCell="B4" sqref="B4"/>
    </sheetView>
  </sheetViews>
  <sheetFormatPr defaultColWidth="8.85546875" defaultRowHeight="15" x14ac:dyDescent="0.25"/>
  <cols>
    <col min="1" max="1" width="16.42578125" customWidth="1"/>
    <col min="2" max="2" width="10.7109375" customWidth="1"/>
    <col min="3" max="26" width="20.7109375" customWidth="1"/>
  </cols>
  <sheetData>
    <row r="1" spans="1:14" ht="150" customHeight="1" x14ac:dyDescent="0.25">
      <c r="A1" s="198" t="s">
        <v>6598</v>
      </c>
      <c r="B1" s="198"/>
      <c r="C1" s="198"/>
      <c r="D1" s="198"/>
      <c r="E1" s="198"/>
      <c r="F1" s="198"/>
      <c r="G1" s="198"/>
      <c r="H1" s="198"/>
    </row>
    <row r="2" spans="1:14" ht="28.5" customHeight="1" x14ac:dyDescent="0.25">
      <c r="A2" s="30"/>
      <c r="B2" s="30"/>
    </row>
    <row r="3" spans="1:14" s="81"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7523</v>
      </c>
    </row>
    <row r="5" spans="1:14" x14ac:dyDescent="0.25">
      <c r="A5" t="s">
        <v>9234</v>
      </c>
      <c r="B5" s="128">
        <v>1</v>
      </c>
      <c r="C5" s="21">
        <v>44354</v>
      </c>
      <c r="D5" s="127"/>
      <c r="E5" s="127" t="s">
        <v>788</v>
      </c>
      <c r="F5" s="127"/>
      <c r="G5" s="106"/>
      <c r="H5" s="106"/>
      <c r="I5" s="127"/>
      <c r="J5" s="127"/>
    </row>
    <row r="6" spans="1:14" x14ac:dyDescent="0.25">
      <c r="A6" t="s">
        <v>9235</v>
      </c>
      <c r="B6" s="128">
        <v>1</v>
      </c>
      <c r="C6" s="21">
        <v>44720</v>
      </c>
      <c r="D6" s="127"/>
      <c r="E6" s="127" t="s">
        <v>788</v>
      </c>
      <c r="F6" s="127"/>
      <c r="G6" s="106"/>
      <c r="H6" s="106"/>
      <c r="I6" s="127"/>
      <c r="J6" s="127"/>
    </row>
    <row r="7" spans="1:14" x14ac:dyDescent="0.25">
      <c r="A7" s="127" t="s">
        <v>9247</v>
      </c>
      <c r="B7" s="128">
        <v>1</v>
      </c>
      <c r="C7" s="21">
        <v>34115</v>
      </c>
      <c r="D7" s="127"/>
      <c r="E7" s="127"/>
      <c r="F7" s="127"/>
      <c r="G7" s="106"/>
      <c r="H7" s="106"/>
      <c r="I7" s="127"/>
      <c r="J7" s="127" t="s">
        <v>8619</v>
      </c>
    </row>
    <row r="8" spans="1:14" x14ac:dyDescent="0.25">
      <c r="A8" s="127" t="s">
        <v>9248</v>
      </c>
      <c r="B8" s="128">
        <v>1</v>
      </c>
      <c r="C8" s="21">
        <v>34486</v>
      </c>
      <c r="D8" s="127"/>
      <c r="E8" s="127" t="s">
        <v>788</v>
      </c>
      <c r="F8" s="127"/>
      <c r="G8" s="106"/>
      <c r="H8" s="106"/>
      <c r="I8" s="127"/>
      <c r="J8" s="127"/>
    </row>
    <row r="9" spans="1:14" x14ac:dyDescent="0.25">
      <c r="A9" s="127" t="s">
        <v>9279</v>
      </c>
      <c r="B9" s="128">
        <v>1</v>
      </c>
      <c r="C9" s="21"/>
      <c r="D9" s="127"/>
      <c r="E9" s="127"/>
      <c r="F9" s="127"/>
      <c r="G9" s="106"/>
      <c r="H9" s="106"/>
      <c r="I9" s="127"/>
      <c r="J9" s="127" t="s">
        <v>8686</v>
      </c>
    </row>
    <row r="10" spans="1:14" x14ac:dyDescent="0.25">
      <c r="A10" s="127" t="s">
        <v>9280</v>
      </c>
      <c r="B10" s="128">
        <v>1</v>
      </c>
      <c r="C10" s="21"/>
      <c r="D10" s="127"/>
      <c r="E10" s="127"/>
      <c r="F10" s="127"/>
      <c r="G10" s="106"/>
      <c r="H10" s="106"/>
      <c r="I10" s="127"/>
      <c r="J10" s="127" t="s">
        <v>8686</v>
      </c>
    </row>
    <row r="11" spans="1:14" x14ac:dyDescent="0.25">
      <c r="A11" s="127" t="s">
        <v>9281</v>
      </c>
      <c r="B11" s="128">
        <v>1</v>
      </c>
      <c r="C11" s="21"/>
      <c r="D11" s="127"/>
      <c r="E11" s="127"/>
      <c r="F11" s="127"/>
      <c r="G11" s="106"/>
      <c r="H11" s="106"/>
      <c r="I11" s="127"/>
      <c r="J11" s="127" t="s">
        <v>8686</v>
      </c>
    </row>
    <row r="12" spans="1:14" x14ac:dyDescent="0.25">
      <c r="A12" s="127" t="s">
        <v>9282</v>
      </c>
      <c r="B12" s="128">
        <v>1</v>
      </c>
      <c r="C12" s="21"/>
      <c r="D12" s="127"/>
      <c r="E12" s="127"/>
      <c r="F12" s="127"/>
      <c r="G12" s="106"/>
      <c r="H12" s="106"/>
      <c r="I12" s="127"/>
      <c r="J12" s="127" t="s">
        <v>8686</v>
      </c>
    </row>
    <row r="13" spans="1:14" x14ac:dyDescent="0.25">
      <c r="A13" s="127" t="s">
        <v>9283</v>
      </c>
      <c r="B13" s="128">
        <v>1</v>
      </c>
      <c r="C13" s="21"/>
      <c r="D13" s="127"/>
      <c r="E13" s="127"/>
      <c r="F13" s="127"/>
      <c r="G13" s="106"/>
      <c r="H13" s="106"/>
      <c r="I13" s="127"/>
      <c r="J13" s="127" t="s">
        <v>8686</v>
      </c>
    </row>
    <row r="14" spans="1:14" x14ac:dyDescent="0.25">
      <c r="A14" s="127" t="s">
        <v>9284</v>
      </c>
      <c r="B14" s="128">
        <v>1</v>
      </c>
      <c r="C14" s="21"/>
      <c r="D14" s="127"/>
      <c r="E14" s="127"/>
      <c r="F14" s="127"/>
      <c r="G14" s="106"/>
      <c r="H14" s="106"/>
      <c r="I14" s="127"/>
      <c r="J14" s="127" t="s">
        <v>8686</v>
      </c>
    </row>
    <row r="15" spans="1:14" x14ac:dyDescent="0.25">
      <c r="A15" s="127" t="s">
        <v>9285</v>
      </c>
      <c r="B15" s="128">
        <v>1</v>
      </c>
      <c r="C15" s="21"/>
      <c r="D15" s="127"/>
      <c r="E15" s="127"/>
      <c r="F15" s="127"/>
      <c r="G15" s="106"/>
      <c r="H15" s="106"/>
      <c r="I15" s="127"/>
      <c r="J15" s="127" t="s">
        <v>8686</v>
      </c>
    </row>
    <row r="16" spans="1:14" x14ac:dyDescent="0.25">
      <c r="A16" s="127" t="s">
        <v>9286</v>
      </c>
      <c r="B16" s="128">
        <v>1</v>
      </c>
      <c r="C16" s="21"/>
      <c r="D16" s="127"/>
      <c r="E16" s="127"/>
      <c r="F16" s="127"/>
      <c r="G16" s="106"/>
      <c r="H16" s="106"/>
      <c r="I16" s="127"/>
      <c r="J16" s="127" t="s">
        <v>8686</v>
      </c>
    </row>
    <row r="17" spans="1:10" x14ac:dyDescent="0.25">
      <c r="A17" s="127" t="s">
        <v>9287</v>
      </c>
      <c r="B17" s="128">
        <v>1</v>
      </c>
      <c r="C17" s="21"/>
      <c r="D17" s="127"/>
      <c r="E17" s="127"/>
      <c r="F17" s="127"/>
      <c r="G17" s="106"/>
      <c r="H17" s="106"/>
      <c r="I17" s="127"/>
      <c r="J17" s="127" t="s">
        <v>8686</v>
      </c>
    </row>
    <row r="18" spans="1:10" x14ac:dyDescent="0.25">
      <c r="A18" s="127" t="s">
        <v>9288</v>
      </c>
      <c r="B18" s="128">
        <v>1</v>
      </c>
      <c r="C18" s="21"/>
      <c r="D18" s="127"/>
      <c r="E18" s="127"/>
      <c r="F18" s="127"/>
      <c r="G18" s="106"/>
      <c r="H18" s="106"/>
      <c r="I18" s="127"/>
      <c r="J18" s="127" t="s">
        <v>8686</v>
      </c>
    </row>
    <row r="19" spans="1:10" x14ac:dyDescent="0.25">
      <c r="A19" s="127" t="s">
        <v>9289</v>
      </c>
      <c r="B19" s="128">
        <v>1</v>
      </c>
      <c r="C19" s="21"/>
      <c r="D19" s="127"/>
      <c r="E19" s="127"/>
      <c r="F19" s="127"/>
      <c r="G19" s="106"/>
      <c r="H19" s="106"/>
      <c r="I19" s="127"/>
      <c r="J19" s="127" t="s">
        <v>8686</v>
      </c>
    </row>
    <row r="20" spans="1:10" x14ac:dyDescent="0.25">
      <c r="A20" s="127" t="s">
        <v>9290</v>
      </c>
      <c r="B20" s="128">
        <v>1</v>
      </c>
      <c r="C20" s="21"/>
      <c r="D20" s="127"/>
      <c r="E20" s="127"/>
      <c r="F20" s="127"/>
      <c r="G20" s="106"/>
      <c r="H20" s="106"/>
      <c r="I20" s="127"/>
      <c r="J20" s="127" t="s">
        <v>8686</v>
      </c>
    </row>
    <row r="21" spans="1:10" x14ac:dyDescent="0.25">
      <c r="A21" s="127" t="s">
        <v>9291</v>
      </c>
      <c r="B21" s="128">
        <v>1</v>
      </c>
      <c r="C21" s="21"/>
      <c r="D21" s="127"/>
      <c r="E21" s="127"/>
      <c r="F21" s="127"/>
      <c r="G21" s="106"/>
      <c r="H21" s="106"/>
      <c r="I21" s="127"/>
      <c r="J21" s="127" t="s">
        <v>8686</v>
      </c>
    </row>
    <row r="22" spans="1:10" x14ac:dyDescent="0.25">
      <c r="A22" s="127" t="s">
        <v>9292</v>
      </c>
      <c r="B22" s="128">
        <v>1</v>
      </c>
      <c r="C22" s="21"/>
      <c r="D22" s="127"/>
      <c r="E22" s="127"/>
      <c r="F22" s="127"/>
      <c r="G22" s="106"/>
      <c r="H22" s="106"/>
      <c r="I22" s="127"/>
      <c r="J22" s="127" t="s">
        <v>8686</v>
      </c>
    </row>
    <row r="23" spans="1:10" x14ac:dyDescent="0.25">
      <c r="A23" s="127" t="s">
        <v>9293</v>
      </c>
      <c r="B23" s="128">
        <v>1</v>
      </c>
      <c r="C23" s="21"/>
      <c r="D23" s="127"/>
      <c r="E23" s="127"/>
      <c r="F23" s="127"/>
      <c r="G23" s="106"/>
      <c r="H23" s="106"/>
      <c r="I23" s="127"/>
      <c r="J23" s="127" t="s">
        <v>8686</v>
      </c>
    </row>
    <row r="24" spans="1:10" x14ac:dyDescent="0.25">
      <c r="A24" s="127" t="s">
        <v>9294</v>
      </c>
      <c r="B24" s="128">
        <v>1</v>
      </c>
      <c r="C24" s="21"/>
      <c r="D24" s="127"/>
      <c r="E24" s="127"/>
      <c r="F24" s="127"/>
      <c r="G24" s="106"/>
      <c r="H24" s="106"/>
      <c r="I24" s="127"/>
      <c r="J24" s="127" t="s">
        <v>8686</v>
      </c>
    </row>
    <row r="25" spans="1:10" x14ac:dyDescent="0.25">
      <c r="A25" s="127" t="s">
        <v>9295</v>
      </c>
      <c r="B25" s="128">
        <v>1</v>
      </c>
      <c r="C25" s="21"/>
      <c r="D25" s="127"/>
      <c r="E25" s="127"/>
      <c r="F25" s="127"/>
      <c r="G25" s="106"/>
      <c r="H25" s="106"/>
      <c r="I25" s="127"/>
      <c r="J25" s="127" t="s">
        <v>8686</v>
      </c>
    </row>
    <row r="26" spans="1:10" x14ac:dyDescent="0.25">
      <c r="A26" s="127" t="s">
        <v>9296</v>
      </c>
      <c r="B26" s="128">
        <v>1</v>
      </c>
      <c r="C26" s="21"/>
      <c r="D26" s="127"/>
      <c r="E26" s="127"/>
      <c r="F26" s="127"/>
      <c r="G26" s="106"/>
      <c r="H26" s="106"/>
      <c r="I26" s="127"/>
      <c r="J26" s="127" t="s">
        <v>8686</v>
      </c>
    </row>
    <row r="27" spans="1:10" x14ac:dyDescent="0.25">
      <c r="A27" s="127" t="s">
        <v>9297</v>
      </c>
      <c r="B27" s="128">
        <v>1</v>
      </c>
      <c r="C27" s="21"/>
      <c r="D27" s="127"/>
      <c r="E27" s="127"/>
      <c r="F27" s="127"/>
      <c r="G27" s="106"/>
      <c r="H27" s="106"/>
      <c r="I27" s="127"/>
      <c r="J27" s="127" t="s">
        <v>8686</v>
      </c>
    </row>
    <row r="28" spans="1:10" x14ac:dyDescent="0.25">
      <c r="A28" s="127" t="s">
        <v>9298</v>
      </c>
      <c r="B28" s="128">
        <v>1</v>
      </c>
      <c r="C28" s="21"/>
      <c r="D28" s="127"/>
      <c r="E28" s="127"/>
      <c r="F28" s="127"/>
      <c r="G28" s="106"/>
      <c r="H28" s="106"/>
      <c r="I28" s="127"/>
      <c r="J28" s="127" t="s">
        <v>8686</v>
      </c>
    </row>
    <row r="29" spans="1:10" x14ac:dyDescent="0.25">
      <c r="A29" s="127" t="s">
        <v>9299</v>
      </c>
      <c r="B29" s="128">
        <v>1</v>
      </c>
      <c r="C29" s="21"/>
      <c r="D29" s="127"/>
      <c r="E29" s="127"/>
      <c r="F29" s="127"/>
      <c r="G29" s="106"/>
      <c r="H29" s="106"/>
      <c r="I29" s="127"/>
      <c r="J29" s="127" t="s">
        <v>8686</v>
      </c>
    </row>
    <row r="30" spans="1:10" x14ac:dyDescent="0.25">
      <c r="A30" s="127" t="s">
        <v>9300</v>
      </c>
      <c r="B30" s="128">
        <v>1</v>
      </c>
      <c r="C30" s="21"/>
      <c r="D30" s="127"/>
      <c r="E30" s="127"/>
      <c r="F30" s="127"/>
      <c r="G30" s="106"/>
      <c r="H30" s="106"/>
      <c r="I30" s="127"/>
      <c r="J30" s="127" t="s">
        <v>8686</v>
      </c>
    </row>
    <row r="31" spans="1:10" x14ac:dyDescent="0.25">
      <c r="A31" s="127" t="s">
        <v>9301</v>
      </c>
      <c r="B31" s="128">
        <v>1</v>
      </c>
      <c r="C31" s="21"/>
      <c r="D31" s="127"/>
      <c r="E31" s="127"/>
      <c r="F31" s="127"/>
      <c r="G31" s="106"/>
      <c r="H31" s="106"/>
      <c r="I31" s="127"/>
      <c r="J31" s="127" t="s">
        <v>8686</v>
      </c>
    </row>
    <row r="32" spans="1:10" x14ac:dyDescent="0.25">
      <c r="A32" s="127" t="s">
        <v>9302</v>
      </c>
      <c r="B32" s="128">
        <v>1</v>
      </c>
      <c r="C32" s="21"/>
      <c r="D32" s="127"/>
      <c r="E32" s="127"/>
      <c r="F32" s="127"/>
      <c r="G32" s="106"/>
      <c r="H32" s="106"/>
      <c r="I32" s="127"/>
      <c r="J32" s="127" t="s">
        <v>8686</v>
      </c>
    </row>
    <row r="33" spans="1:10" x14ac:dyDescent="0.25">
      <c r="A33" s="127" t="s">
        <v>9303</v>
      </c>
      <c r="B33" s="128">
        <v>1</v>
      </c>
      <c r="C33" s="21"/>
      <c r="D33" s="127"/>
      <c r="E33" s="127"/>
      <c r="F33" s="127"/>
      <c r="G33" s="106"/>
      <c r="H33" s="106"/>
      <c r="I33" s="127"/>
      <c r="J33" s="127" t="s">
        <v>8686</v>
      </c>
    </row>
    <row r="34" spans="1:10" x14ac:dyDescent="0.25">
      <c r="A34" s="127" t="s">
        <v>9304</v>
      </c>
      <c r="B34" s="128">
        <v>1</v>
      </c>
      <c r="C34" s="21"/>
      <c r="D34" s="127"/>
      <c r="E34" s="127"/>
      <c r="F34" s="127"/>
      <c r="G34" s="106"/>
      <c r="H34" s="106"/>
      <c r="I34" s="127"/>
      <c r="J34" s="127" t="s">
        <v>8686</v>
      </c>
    </row>
    <row r="35" spans="1:10" x14ac:dyDescent="0.25">
      <c r="A35" s="127" t="s">
        <v>9305</v>
      </c>
      <c r="B35" s="128">
        <v>1</v>
      </c>
      <c r="C35" s="21"/>
      <c r="D35" s="127"/>
      <c r="E35" s="127"/>
      <c r="F35" s="127"/>
      <c r="G35" s="106"/>
      <c r="H35" s="106"/>
      <c r="I35" s="127"/>
      <c r="J35" s="127" t="s">
        <v>8686</v>
      </c>
    </row>
    <row r="36" spans="1:10" x14ac:dyDescent="0.25">
      <c r="A36" s="127" t="s">
        <v>9306</v>
      </c>
      <c r="B36" s="128">
        <v>1</v>
      </c>
      <c r="C36" s="21"/>
      <c r="D36" s="127"/>
      <c r="E36" s="127"/>
      <c r="F36" s="127"/>
      <c r="G36" s="106"/>
      <c r="H36" s="106"/>
      <c r="I36" s="127"/>
      <c r="J36" s="127" t="s">
        <v>8686</v>
      </c>
    </row>
    <row r="37" spans="1:10" x14ac:dyDescent="0.25">
      <c r="A37" s="127" t="s">
        <v>9307</v>
      </c>
      <c r="B37" s="128">
        <v>1</v>
      </c>
      <c r="C37" s="21"/>
      <c r="D37" s="127"/>
      <c r="E37" s="127"/>
      <c r="F37" s="127"/>
      <c r="G37" s="106"/>
      <c r="H37" s="106"/>
      <c r="I37" s="127"/>
      <c r="J37" s="127" t="s">
        <v>8686</v>
      </c>
    </row>
    <row r="38" spans="1:10" x14ac:dyDescent="0.25">
      <c r="A38" s="127" t="s">
        <v>9308</v>
      </c>
      <c r="B38" s="128">
        <v>1</v>
      </c>
      <c r="C38" s="21"/>
      <c r="D38" s="127"/>
      <c r="E38" s="127"/>
      <c r="F38" s="127"/>
      <c r="G38" s="106"/>
      <c r="H38" s="106"/>
      <c r="I38" s="127"/>
      <c r="J38" s="127" t="s">
        <v>8686</v>
      </c>
    </row>
    <row r="39" spans="1:10" x14ac:dyDescent="0.25">
      <c r="A39" s="127" t="s">
        <v>9309</v>
      </c>
      <c r="B39" s="128">
        <v>1</v>
      </c>
      <c r="C39" s="21"/>
      <c r="D39" s="127"/>
      <c r="E39" s="127"/>
      <c r="F39" s="127"/>
      <c r="G39" s="106"/>
      <c r="H39" s="106"/>
      <c r="I39" s="127"/>
      <c r="J39" s="127" t="s">
        <v>8686</v>
      </c>
    </row>
    <row r="40" spans="1:10" x14ac:dyDescent="0.25">
      <c r="A40" s="127" t="s">
        <v>9310</v>
      </c>
      <c r="B40" s="128">
        <v>1</v>
      </c>
      <c r="C40" s="21"/>
      <c r="D40" s="127"/>
      <c r="E40" s="127"/>
      <c r="F40" s="127"/>
      <c r="G40" s="106"/>
      <c r="H40" s="106"/>
      <c r="I40" s="127"/>
      <c r="J40" s="127" t="s">
        <v>8686</v>
      </c>
    </row>
    <row r="41" spans="1:10" x14ac:dyDescent="0.25">
      <c r="A41" s="127" t="s">
        <v>9311</v>
      </c>
      <c r="B41" s="128">
        <v>1</v>
      </c>
      <c r="C41" s="21"/>
      <c r="D41" s="127"/>
      <c r="E41" s="127"/>
      <c r="F41" s="127"/>
      <c r="G41" s="106"/>
      <c r="H41" s="106"/>
      <c r="I41" s="127"/>
      <c r="J41" s="127" t="s">
        <v>8686</v>
      </c>
    </row>
    <row r="42" spans="1:10" x14ac:dyDescent="0.25">
      <c r="A42" s="127" t="s">
        <v>9312</v>
      </c>
      <c r="B42" s="128">
        <v>1</v>
      </c>
      <c r="C42" s="21"/>
      <c r="D42" s="127"/>
      <c r="E42" s="127"/>
      <c r="F42" s="127"/>
      <c r="G42" s="106"/>
      <c r="H42" s="106"/>
      <c r="I42" s="127"/>
      <c r="J42" s="127" t="s">
        <v>8686</v>
      </c>
    </row>
    <row r="43" spans="1:10" x14ac:dyDescent="0.25">
      <c r="A43" s="127" t="s">
        <v>9313</v>
      </c>
      <c r="B43" s="128">
        <v>1</v>
      </c>
      <c r="C43" s="21"/>
      <c r="D43" s="127"/>
      <c r="E43" s="127"/>
      <c r="F43" s="127"/>
      <c r="G43" s="106"/>
      <c r="H43" s="106"/>
      <c r="I43" s="127"/>
      <c r="J43" s="127" t="s">
        <v>8686</v>
      </c>
    </row>
    <row r="44" spans="1:10" x14ac:dyDescent="0.25">
      <c r="A44" s="127" t="s">
        <v>9314</v>
      </c>
      <c r="B44" s="128">
        <v>1</v>
      </c>
      <c r="C44" s="21"/>
      <c r="D44" s="127"/>
      <c r="E44" s="127"/>
      <c r="F44" s="127"/>
      <c r="G44" s="106"/>
      <c r="H44" s="106"/>
      <c r="I44" s="127"/>
      <c r="J44" s="127" t="s">
        <v>8686</v>
      </c>
    </row>
    <row r="45" spans="1:10" x14ac:dyDescent="0.25">
      <c r="A45" s="127" t="s">
        <v>9366</v>
      </c>
      <c r="B45" s="128">
        <v>1</v>
      </c>
      <c r="C45" s="21">
        <v>39428</v>
      </c>
      <c r="D45" s="127"/>
      <c r="E45" s="127"/>
      <c r="F45" s="127"/>
      <c r="G45" s="106"/>
      <c r="H45" s="106"/>
      <c r="I45" s="127"/>
      <c r="J45" s="127"/>
    </row>
    <row r="46" spans="1:10" x14ac:dyDescent="0.25">
      <c r="A46" s="127" t="s">
        <v>9366</v>
      </c>
      <c r="B46" s="128">
        <v>2</v>
      </c>
      <c r="C46" s="21">
        <v>39449</v>
      </c>
      <c r="D46" s="127"/>
      <c r="E46" s="127"/>
      <c r="F46" s="127"/>
      <c r="G46" s="106"/>
      <c r="H46" s="106"/>
      <c r="I46" s="127"/>
      <c r="J46" s="127"/>
    </row>
    <row r="47" spans="1:10" x14ac:dyDescent="0.25">
      <c r="A47" s="127" t="s">
        <v>9367</v>
      </c>
      <c r="B47" s="128">
        <v>1</v>
      </c>
      <c r="C47" s="21">
        <v>39790</v>
      </c>
      <c r="D47" s="127"/>
      <c r="E47" s="127"/>
      <c r="F47" s="127"/>
      <c r="G47" s="106"/>
      <c r="H47" s="106"/>
      <c r="I47" s="127"/>
      <c r="J47" s="127"/>
    </row>
    <row r="48" spans="1:10" x14ac:dyDescent="0.25">
      <c r="A48" s="127" t="s">
        <v>9367</v>
      </c>
      <c r="B48" s="128">
        <v>2</v>
      </c>
      <c r="C48" s="21">
        <v>39797</v>
      </c>
      <c r="D48" s="127"/>
      <c r="E48" s="127"/>
      <c r="F48" s="127"/>
      <c r="G48" s="106"/>
      <c r="H48" s="106"/>
      <c r="I48" s="127"/>
      <c r="J48" s="127"/>
    </row>
    <row r="49" spans="1:10" x14ac:dyDescent="0.25">
      <c r="A49" s="127" t="s">
        <v>9368</v>
      </c>
      <c r="B49" s="128">
        <v>1</v>
      </c>
      <c r="C49" s="21">
        <v>40151</v>
      </c>
      <c r="D49" s="127"/>
      <c r="E49" s="127"/>
      <c r="F49" s="127"/>
      <c r="G49" s="106"/>
      <c r="H49" s="106"/>
      <c r="I49" s="127"/>
      <c r="J49" s="127"/>
    </row>
    <row r="50" spans="1:10" x14ac:dyDescent="0.25">
      <c r="A50" s="127" t="s">
        <v>9368</v>
      </c>
      <c r="B50" s="128">
        <v>2</v>
      </c>
      <c r="C50" s="21">
        <v>40162</v>
      </c>
      <c r="D50" s="127"/>
      <c r="E50" s="127"/>
      <c r="F50" s="127"/>
      <c r="G50" s="106"/>
      <c r="H50" s="106"/>
      <c r="I50" s="127"/>
      <c r="J50" s="127"/>
    </row>
    <row r="51" spans="1:10" x14ac:dyDescent="0.25">
      <c r="A51" s="127" t="s">
        <v>9411</v>
      </c>
      <c r="B51" s="128">
        <v>1</v>
      </c>
      <c r="C51" s="21">
        <v>29128</v>
      </c>
      <c r="D51" s="127"/>
      <c r="E51" s="127"/>
      <c r="F51" s="127"/>
      <c r="G51" s="106"/>
      <c r="H51" s="106"/>
      <c r="I51" s="127"/>
      <c r="J51" s="127"/>
    </row>
    <row r="52" spans="1:10" x14ac:dyDescent="0.25">
      <c r="A52" s="127" t="s">
        <v>9412</v>
      </c>
      <c r="B52" s="128">
        <v>1</v>
      </c>
      <c r="C52" s="21">
        <v>29498</v>
      </c>
      <c r="D52" s="127"/>
      <c r="E52" s="127"/>
      <c r="F52" s="127"/>
      <c r="G52" s="106"/>
      <c r="H52" s="106"/>
      <c r="I52" s="127"/>
      <c r="J52" s="127"/>
    </row>
    <row r="53" spans="1:10" x14ac:dyDescent="0.25">
      <c r="A53" s="127" t="s">
        <v>9413</v>
      </c>
      <c r="B53" s="128">
        <v>1</v>
      </c>
      <c r="C53" s="21">
        <v>29768</v>
      </c>
      <c r="D53" s="127"/>
      <c r="E53" s="127"/>
      <c r="F53" s="127"/>
      <c r="G53" s="106"/>
      <c r="H53" s="106"/>
      <c r="I53" s="127"/>
      <c r="J53" s="127"/>
    </row>
    <row r="54" spans="1:10" x14ac:dyDescent="0.25">
      <c r="A54" s="127" t="s">
        <v>9414</v>
      </c>
      <c r="B54" s="128">
        <v>1</v>
      </c>
      <c r="C54" s="21">
        <v>30136</v>
      </c>
      <c r="D54" s="127"/>
      <c r="E54" s="127"/>
      <c r="F54" s="127"/>
      <c r="G54" s="106"/>
      <c r="H54" s="106"/>
      <c r="I54" s="127"/>
      <c r="J54" s="127"/>
    </row>
    <row r="55" spans="1:10" x14ac:dyDescent="0.25">
      <c r="A55" s="127" t="s">
        <v>9415</v>
      </c>
      <c r="B55" s="128">
        <v>1</v>
      </c>
      <c r="C55" s="21">
        <v>30506</v>
      </c>
      <c r="D55" s="127"/>
      <c r="E55" s="127"/>
      <c r="F55" s="127"/>
      <c r="G55" s="106"/>
      <c r="H55" s="106"/>
      <c r="I55" s="127"/>
      <c r="J55" s="127"/>
    </row>
    <row r="56" spans="1:10" x14ac:dyDescent="0.25">
      <c r="A56" s="127" t="s">
        <v>9416</v>
      </c>
      <c r="B56" s="128">
        <v>1</v>
      </c>
      <c r="C56" s="21">
        <v>30866</v>
      </c>
      <c r="D56" s="127"/>
      <c r="E56" s="127"/>
      <c r="F56" s="127"/>
      <c r="G56" s="106"/>
      <c r="H56" s="106"/>
      <c r="I56" s="127"/>
      <c r="J56" s="127"/>
    </row>
    <row r="57" spans="1:10" x14ac:dyDescent="0.25">
      <c r="A57" s="127" t="s">
        <v>9417</v>
      </c>
      <c r="B57" s="128">
        <v>1</v>
      </c>
      <c r="C57" s="21">
        <v>31320</v>
      </c>
      <c r="D57" s="127"/>
      <c r="E57" s="127"/>
      <c r="F57" s="127"/>
      <c r="G57" s="106"/>
      <c r="H57" s="106"/>
      <c r="I57" s="127"/>
      <c r="J57" s="127"/>
    </row>
    <row r="58" spans="1:10" x14ac:dyDescent="0.25">
      <c r="A58" s="127" t="s">
        <v>9418</v>
      </c>
      <c r="B58" s="128">
        <v>1</v>
      </c>
      <c r="C58" s="21">
        <v>31685</v>
      </c>
      <c r="D58" s="127"/>
      <c r="E58" s="127"/>
      <c r="F58" s="127"/>
      <c r="G58" s="106"/>
      <c r="H58" s="106"/>
      <c r="I58" s="127"/>
      <c r="J58" s="127"/>
    </row>
    <row r="59" spans="1:10" x14ac:dyDescent="0.25">
      <c r="A59" s="127" t="s">
        <v>9419</v>
      </c>
      <c r="B59" s="128">
        <v>1</v>
      </c>
      <c r="C59" s="21">
        <v>31988</v>
      </c>
      <c r="D59" s="127"/>
      <c r="E59" s="127"/>
      <c r="F59" s="127"/>
      <c r="G59" s="106"/>
      <c r="H59" s="106"/>
      <c r="I59" s="127"/>
      <c r="J59" s="127"/>
    </row>
    <row r="60" spans="1:10" x14ac:dyDescent="0.25">
      <c r="A60" s="127" t="s">
        <v>9420</v>
      </c>
      <c r="B60" s="128">
        <v>1</v>
      </c>
      <c r="C60" s="21">
        <v>32354</v>
      </c>
      <c r="D60" s="127"/>
      <c r="E60" s="127"/>
      <c r="F60" s="127"/>
      <c r="G60" s="106"/>
      <c r="H60" s="106"/>
      <c r="I60" s="127"/>
      <c r="J60" s="127"/>
    </row>
    <row r="61" spans="1:10" x14ac:dyDescent="0.25">
      <c r="A61" s="127" t="s">
        <v>9421</v>
      </c>
      <c r="B61" s="128">
        <v>1</v>
      </c>
      <c r="C61" s="21">
        <v>32719</v>
      </c>
      <c r="D61" s="127"/>
      <c r="E61" s="127"/>
      <c r="F61" s="127"/>
      <c r="G61" s="106"/>
      <c r="H61" s="106"/>
      <c r="I61" s="127"/>
      <c r="J61" s="127"/>
    </row>
    <row r="62" spans="1:10" x14ac:dyDescent="0.25">
      <c r="A62" s="127" t="s">
        <v>9422</v>
      </c>
      <c r="B62" s="128">
        <v>1</v>
      </c>
      <c r="C62" s="21">
        <v>33084</v>
      </c>
      <c r="D62" s="127"/>
      <c r="E62" s="127"/>
      <c r="F62" s="127"/>
      <c r="G62" s="106"/>
      <c r="H62" s="106"/>
      <c r="I62" s="127"/>
      <c r="J62" s="127"/>
    </row>
    <row r="63" spans="1:10" x14ac:dyDescent="0.25">
      <c r="A63" s="127" t="s">
        <v>9423</v>
      </c>
      <c r="B63" s="128">
        <v>1</v>
      </c>
      <c r="C63" s="21">
        <v>33511</v>
      </c>
      <c r="D63" s="127"/>
      <c r="E63" s="127"/>
      <c r="F63" s="127"/>
      <c r="G63" s="106"/>
      <c r="H63" s="106"/>
      <c r="I63" s="127"/>
      <c r="J63" s="127"/>
    </row>
    <row r="64" spans="1:10" x14ac:dyDescent="0.25">
      <c r="A64" s="127" t="s">
        <v>9424</v>
      </c>
      <c r="B64" s="128">
        <v>1</v>
      </c>
      <c r="C64" s="21">
        <v>33893</v>
      </c>
      <c r="D64" s="127"/>
      <c r="E64" s="127"/>
      <c r="F64" s="127"/>
      <c r="G64" s="106"/>
      <c r="H64" s="106"/>
      <c r="I64" s="127"/>
      <c r="J64" s="127"/>
    </row>
    <row r="65" spans="1:10" x14ac:dyDescent="0.25">
      <c r="A65" s="127" t="s">
        <v>9434</v>
      </c>
      <c r="B65" s="128">
        <v>1</v>
      </c>
      <c r="C65" s="21">
        <v>36321</v>
      </c>
      <c r="D65" s="127"/>
      <c r="E65" s="127"/>
      <c r="F65" s="127"/>
      <c r="G65" s="106"/>
      <c r="H65" s="106"/>
      <c r="I65" s="127"/>
      <c r="J65" s="127"/>
    </row>
    <row r="66" spans="1:10" x14ac:dyDescent="0.25">
      <c r="A66" s="127" t="s">
        <v>9435</v>
      </c>
      <c r="B66" s="128">
        <v>2</v>
      </c>
      <c r="C66" s="21">
        <v>36687</v>
      </c>
      <c r="D66" s="127"/>
      <c r="E66" s="127"/>
      <c r="F66" s="127"/>
      <c r="G66" s="106"/>
      <c r="H66" s="106"/>
      <c r="I66" s="127"/>
      <c r="J66" s="127"/>
    </row>
    <row r="67" spans="1:10" x14ac:dyDescent="0.25">
      <c r="A67" s="127" t="s">
        <v>9436</v>
      </c>
      <c r="B67" s="128">
        <v>3</v>
      </c>
      <c r="C67" s="21">
        <v>37052</v>
      </c>
      <c r="D67" s="127"/>
      <c r="E67" s="127"/>
      <c r="F67" s="127"/>
      <c r="G67" s="106"/>
      <c r="H67" s="106"/>
      <c r="I67" s="127"/>
      <c r="J67" s="127"/>
    </row>
    <row r="68" spans="1:10" x14ac:dyDescent="0.25">
      <c r="A68" s="127" t="s">
        <v>9500</v>
      </c>
      <c r="B68" s="128">
        <v>1</v>
      </c>
      <c r="C68" s="21">
        <v>27185</v>
      </c>
      <c r="D68" s="127"/>
      <c r="E68" s="127"/>
      <c r="F68" s="127"/>
      <c r="G68" s="106"/>
      <c r="H68" s="106"/>
      <c r="I68" s="21"/>
      <c r="J68" s="127"/>
    </row>
    <row r="69" spans="1:10" x14ac:dyDescent="0.25">
      <c r="A69" s="127" t="s">
        <v>9500</v>
      </c>
      <c r="B69" s="128">
        <v>2</v>
      </c>
      <c r="C69" s="21">
        <v>27204</v>
      </c>
      <c r="D69" s="127"/>
      <c r="E69" s="127"/>
      <c r="F69" s="127"/>
      <c r="G69" s="106"/>
      <c r="H69" s="106"/>
      <c r="I69" s="21"/>
      <c r="J69" s="127"/>
    </row>
    <row r="70" spans="1:10" x14ac:dyDescent="0.25">
      <c r="A70" s="127" t="s">
        <v>9500</v>
      </c>
      <c r="B70" s="128">
        <v>3</v>
      </c>
      <c r="C70" s="21">
        <v>27217</v>
      </c>
      <c r="D70" s="127"/>
      <c r="E70" s="127"/>
      <c r="F70" s="127"/>
      <c r="G70" s="106"/>
      <c r="H70" s="106"/>
      <c r="I70" s="21"/>
      <c r="J70" s="127"/>
    </row>
    <row r="71" spans="1:10" x14ac:dyDescent="0.25">
      <c r="A71" s="127" t="s">
        <v>9500</v>
      </c>
      <c r="B71" s="128">
        <v>4</v>
      </c>
      <c r="C71" s="21">
        <v>27194</v>
      </c>
      <c r="D71" s="127"/>
      <c r="E71" s="127"/>
      <c r="F71" s="127"/>
      <c r="G71" s="106"/>
      <c r="H71" s="106"/>
      <c r="I71" s="21"/>
      <c r="J71" s="127"/>
    </row>
    <row r="72" spans="1:10" x14ac:dyDescent="0.25">
      <c r="A72" s="127" t="s">
        <v>9500</v>
      </c>
      <c r="B72" s="128">
        <v>5</v>
      </c>
      <c r="C72" s="21">
        <v>27210</v>
      </c>
      <c r="D72" s="127"/>
      <c r="E72" s="127"/>
      <c r="F72" s="127"/>
      <c r="G72" s="106"/>
      <c r="H72" s="106"/>
      <c r="I72" s="21"/>
      <c r="J72" s="127"/>
    </row>
    <row r="73" spans="1:10" x14ac:dyDescent="0.25">
      <c r="A73" s="127" t="s">
        <v>9500</v>
      </c>
      <c r="B73" s="128">
        <v>6</v>
      </c>
      <c r="C73" s="21">
        <v>27226</v>
      </c>
      <c r="D73" s="127"/>
      <c r="E73" s="127"/>
      <c r="F73" s="127"/>
      <c r="G73" s="106"/>
      <c r="H73" s="106"/>
      <c r="I73" s="21"/>
      <c r="J73" s="127"/>
    </row>
    <row r="74" spans="1:10" x14ac:dyDescent="0.25">
      <c r="A74" s="127" t="s">
        <v>9501</v>
      </c>
      <c r="B74" s="128">
        <v>1</v>
      </c>
      <c r="C74" s="21">
        <v>27550</v>
      </c>
      <c r="D74" s="127"/>
      <c r="E74" s="127"/>
      <c r="F74" s="127"/>
      <c r="G74" s="106"/>
      <c r="H74" s="106"/>
      <c r="I74" s="127"/>
      <c r="J74" s="127"/>
    </row>
    <row r="75" spans="1:10" x14ac:dyDescent="0.25">
      <c r="A75" s="127" t="s">
        <v>9501</v>
      </c>
      <c r="B75" s="128">
        <v>2</v>
      </c>
      <c r="C75" s="21">
        <v>27569</v>
      </c>
      <c r="D75" s="127"/>
      <c r="E75" s="127"/>
      <c r="F75" s="127"/>
      <c r="G75" s="106"/>
      <c r="H75" s="106"/>
      <c r="I75" s="127"/>
      <c r="J75" s="127"/>
    </row>
    <row r="76" spans="1:10" x14ac:dyDescent="0.25">
      <c r="A76" s="127" t="s">
        <v>9501</v>
      </c>
      <c r="B76" s="128">
        <v>3</v>
      </c>
      <c r="C76" s="21">
        <v>27582</v>
      </c>
      <c r="D76" s="127"/>
      <c r="E76" s="127"/>
      <c r="F76" s="127"/>
      <c r="G76" s="106"/>
      <c r="H76" s="106"/>
      <c r="I76" s="127"/>
      <c r="J76" s="127"/>
    </row>
    <row r="77" spans="1:10" x14ac:dyDescent="0.25">
      <c r="A77" s="127" t="s">
        <v>9501</v>
      </c>
      <c r="B77" s="128">
        <v>4</v>
      </c>
      <c r="C77" s="21">
        <v>27559</v>
      </c>
      <c r="D77" s="127"/>
      <c r="E77" s="127"/>
      <c r="F77" s="127"/>
      <c r="G77" s="106"/>
      <c r="H77" s="106"/>
      <c r="I77" s="127"/>
      <c r="J77" s="127"/>
    </row>
    <row r="78" spans="1:10" x14ac:dyDescent="0.25">
      <c r="A78" s="127" t="s">
        <v>9501</v>
      </c>
      <c r="B78" s="128">
        <v>5</v>
      </c>
      <c r="C78" s="21">
        <v>27575</v>
      </c>
      <c r="D78" s="127"/>
      <c r="E78" s="127"/>
      <c r="F78" s="127"/>
      <c r="G78" s="106"/>
      <c r="H78" s="106"/>
      <c r="I78" s="127"/>
      <c r="J78" s="127"/>
    </row>
    <row r="79" spans="1:10" x14ac:dyDescent="0.25">
      <c r="A79" s="127" t="s">
        <v>9501</v>
      </c>
      <c r="B79" s="128">
        <v>6</v>
      </c>
      <c r="C79" s="21">
        <v>27591</v>
      </c>
      <c r="D79" s="127"/>
      <c r="E79" s="127"/>
      <c r="F79" s="127"/>
      <c r="G79" s="106"/>
      <c r="H79" s="106"/>
      <c r="I79" s="127"/>
      <c r="J79" s="127"/>
    </row>
    <row r="80" spans="1:10" x14ac:dyDescent="0.25">
      <c r="A80" s="127" t="s">
        <v>9502</v>
      </c>
      <c r="B80" s="128">
        <v>1</v>
      </c>
      <c r="C80" s="21">
        <v>27916</v>
      </c>
      <c r="D80" s="127"/>
      <c r="E80" s="127"/>
      <c r="F80" s="127"/>
      <c r="G80" s="106"/>
      <c r="H80" s="106"/>
      <c r="I80" s="127"/>
      <c r="J80" s="127"/>
    </row>
    <row r="81" spans="1:10" x14ac:dyDescent="0.25">
      <c r="A81" s="127" t="s">
        <v>9502</v>
      </c>
      <c r="B81" s="128">
        <v>2</v>
      </c>
      <c r="C81" s="21">
        <v>27935</v>
      </c>
      <c r="D81" s="127"/>
      <c r="E81" s="127"/>
      <c r="F81" s="127"/>
      <c r="G81" s="106"/>
      <c r="H81" s="106"/>
      <c r="I81" s="127"/>
      <c r="J81" s="127"/>
    </row>
    <row r="82" spans="1:10" x14ac:dyDescent="0.25">
      <c r="A82" s="127" t="s">
        <v>9502</v>
      </c>
      <c r="B82" s="128">
        <v>3</v>
      </c>
      <c r="C82" s="21">
        <v>27948</v>
      </c>
      <c r="D82" s="127"/>
      <c r="E82" s="127"/>
      <c r="F82" s="127"/>
      <c r="G82" s="106"/>
      <c r="H82" s="106"/>
      <c r="I82" s="127"/>
      <c r="J82" s="127"/>
    </row>
    <row r="83" spans="1:10" x14ac:dyDescent="0.25">
      <c r="A83" s="127" t="s">
        <v>9502</v>
      </c>
      <c r="B83" s="128">
        <v>4</v>
      </c>
      <c r="C83" s="21">
        <v>27925</v>
      </c>
      <c r="D83" s="127"/>
      <c r="E83" s="127"/>
      <c r="F83" s="127"/>
      <c r="G83" s="106"/>
      <c r="H83" s="106"/>
      <c r="I83" s="127"/>
      <c r="J83" s="127"/>
    </row>
    <row r="84" spans="1:10" x14ac:dyDescent="0.25">
      <c r="A84" s="127" t="s">
        <v>9502</v>
      </c>
      <c r="B84" s="128">
        <v>5</v>
      </c>
      <c r="C84" s="21">
        <v>27941</v>
      </c>
      <c r="D84" s="127"/>
      <c r="E84" s="127"/>
      <c r="F84" s="127"/>
      <c r="G84" s="106"/>
      <c r="H84" s="106"/>
      <c r="I84" s="127"/>
      <c r="J84" s="127"/>
    </row>
    <row r="85" spans="1:10" x14ac:dyDescent="0.25">
      <c r="A85" s="127" t="s">
        <v>9502</v>
      </c>
      <c r="B85" s="128">
        <v>6</v>
      </c>
      <c r="C85" s="21">
        <v>27957</v>
      </c>
      <c r="D85" s="127"/>
      <c r="E85" s="127"/>
      <c r="F85" s="127"/>
      <c r="G85" s="106"/>
      <c r="H85" s="106"/>
      <c r="I85" s="127"/>
      <c r="J85" s="127"/>
    </row>
    <row r="86" spans="1:10" x14ac:dyDescent="0.25">
      <c r="A86" s="127" t="s">
        <v>9503</v>
      </c>
      <c r="B86" s="128">
        <v>1</v>
      </c>
      <c r="C86" s="21">
        <v>28281</v>
      </c>
      <c r="D86" s="127"/>
      <c r="E86" s="127"/>
      <c r="F86" s="127"/>
      <c r="G86" s="106"/>
      <c r="H86" s="106"/>
      <c r="I86" s="127"/>
      <c r="J86" s="127"/>
    </row>
    <row r="87" spans="1:10" x14ac:dyDescent="0.25">
      <c r="A87" s="127" t="s">
        <v>9503</v>
      </c>
      <c r="B87" s="128">
        <v>2</v>
      </c>
      <c r="C87" s="21">
        <v>28300</v>
      </c>
      <c r="D87" s="127"/>
      <c r="E87" s="127"/>
      <c r="F87" s="127"/>
      <c r="G87" s="106"/>
      <c r="H87" s="106"/>
      <c r="I87" s="127"/>
      <c r="J87" s="127"/>
    </row>
    <row r="88" spans="1:10" x14ac:dyDescent="0.25">
      <c r="A88" s="127" t="s">
        <v>9503</v>
      </c>
      <c r="B88" s="128">
        <v>3</v>
      </c>
      <c r="C88" s="21">
        <v>28313</v>
      </c>
      <c r="D88" s="127"/>
      <c r="E88" s="127"/>
      <c r="F88" s="127"/>
      <c r="G88" s="106"/>
      <c r="H88" s="106"/>
      <c r="I88" s="127"/>
      <c r="J88" s="127"/>
    </row>
    <row r="89" spans="1:10" x14ac:dyDescent="0.25">
      <c r="A89" s="127" t="s">
        <v>9503</v>
      </c>
      <c r="B89" s="128">
        <v>4</v>
      </c>
      <c r="C89" s="21">
        <v>28290</v>
      </c>
      <c r="D89" s="127"/>
      <c r="E89" s="127"/>
      <c r="F89" s="127"/>
      <c r="G89" s="106"/>
      <c r="H89" s="106"/>
      <c r="I89" s="127"/>
      <c r="J89" s="127"/>
    </row>
    <row r="90" spans="1:10" x14ac:dyDescent="0.25">
      <c r="A90" s="127" t="s">
        <v>9503</v>
      </c>
      <c r="B90" s="128">
        <v>5</v>
      </c>
      <c r="C90" s="21">
        <v>28306</v>
      </c>
      <c r="D90" s="127"/>
      <c r="E90" s="127"/>
      <c r="F90" s="127"/>
      <c r="G90" s="106"/>
      <c r="H90" s="106"/>
      <c r="I90" s="127"/>
      <c r="J90" s="127"/>
    </row>
    <row r="91" spans="1:10" x14ac:dyDescent="0.25">
      <c r="A91" s="127" t="s">
        <v>9503</v>
      </c>
      <c r="B91" s="128">
        <v>6</v>
      </c>
      <c r="C91" s="21">
        <v>28322</v>
      </c>
      <c r="D91" s="127"/>
      <c r="E91" s="127"/>
      <c r="F91" s="127"/>
      <c r="G91" s="106"/>
      <c r="H91" s="106"/>
      <c r="I91" s="127"/>
      <c r="J91" s="127"/>
    </row>
    <row r="92" spans="1:10" x14ac:dyDescent="0.25">
      <c r="A92" s="127" t="s">
        <v>9504</v>
      </c>
      <c r="B92" s="128">
        <v>1</v>
      </c>
      <c r="C92" s="21">
        <v>28646</v>
      </c>
      <c r="D92" s="127"/>
      <c r="E92" s="127"/>
      <c r="F92" s="127"/>
      <c r="G92" s="106"/>
      <c r="H92" s="106"/>
      <c r="I92" s="127"/>
      <c r="J92" s="127"/>
    </row>
    <row r="93" spans="1:10" x14ac:dyDescent="0.25">
      <c r="A93" s="127" t="s">
        <v>9504</v>
      </c>
      <c r="B93" s="128">
        <v>2</v>
      </c>
      <c r="C93" s="21">
        <v>28665</v>
      </c>
      <c r="D93" s="127"/>
      <c r="E93" s="127"/>
      <c r="F93" s="127"/>
      <c r="G93" s="106"/>
      <c r="H93" s="106"/>
      <c r="I93" s="127"/>
      <c r="J93" s="127"/>
    </row>
    <row r="94" spans="1:10" x14ac:dyDescent="0.25">
      <c r="A94" s="127" t="s">
        <v>9504</v>
      </c>
      <c r="B94" s="128">
        <v>3</v>
      </c>
      <c r="C94" s="21">
        <v>28678</v>
      </c>
      <c r="D94" s="127"/>
      <c r="E94" s="127"/>
      <c r="F94" s="127"/>
      <c r="G94" s="106"/>
      <c r="H94" s="106"/>
      <c r="I94" s="127"/>
      <c r="J94" s="127"/>
    </row>
    <row r="95" spans="1:10" x14ac:dyDescent="0.25">
      <c r="A95" s="127" t="s">
        <v>9504</v>
      </c>
      <c r="B95" s="128">
        <v>4</v>
      </c>
      <c r="C95" s="21">
        <v>28655</v>
      </c>
      <c r="D95" s="127"/>
      <c r="E95" s="127"/>
      <c r="F95" s="127"/>
      <c r="G95" s="106"/>
      <c r="H95" s="106"/>
      <c r="I95" s="127"/>
      <c r="J95" s="127"/>
    </row>
    <row r="96" spans="1:10" x14ac:dyDescent="0.25">
      <c r="A96" s="127" t="s">
        <v>9504</v>
      </c>
      <c r="B96" s="128">
        <v>5</v>
      </c>
      <c r="C96" s="21">
        <v>28671</v>
      </c>
      <c r="D96" s="127"/>
      <c r="E96" s="127"/>
      <c r="F96" s="127"/>
      <c r="G96" s="106"/>
      <c r="H96" s="106"/>
      <c r="I96" s="127"/>
      <c r="J96" s="127"/>
    </row>
    <row r="97" spans="1:10" x14ac:dyDescent="0.25">
      <c r="A97" s="127" t="s">
        <v>9504</v>
      </c>
      <c r="B97" s="128">
        <v>6</v>
      </c>
      <c r="C97" s="21">
        <v>28687</v>
      </c>
      <c r="D97" s="127"/>
      <c r="E97" s="127"/>
      <c r="F97" s="127"/>
      <c r="G97" s="106"/>
      <c r="H97" s="106"/>
      <c r="I97" s="127"/>
      <c r="J97" s="127"/>
    </row>
    <row r="98" spans="1:10" x14ac:dyDescent="0.25">
      <c r="A98" s="127" t="s">
        <v>9505</v>
      </c>
      <c r="B98" s="128">
        <v>1</v>
      </c>
      <c r="C98" s="21">
        <v>29011</v>
      </c>
      <c r="D98" s="127"/>
      <c r="E98" s="127"/>
      <c r="F98" s="127"/>
      <c r="G98" s="106"/>
      <c r="H98" s="106"/>
      <c r="I98" s="127"/>
      <c r="J98" s="127"/>
    </row>
    <row r="99" spans="1:10" x14ac:dyDescent="0.25">
      <c r="A99" s="127" t="s">
        <v>9505</v>
      </c>
      <c r="B99" s="128">
        <v>2</v>
      </c>
      <c r="C99" s="21">
        <v>29030</v>
      </c>
      <c r="D99" s="127"/>
      <c r="E99" s="127"/>
      <c r="F99" s="127"/>
      <c r="G99" s="106"/>
      <c r="H99" s="106"/>
      <c r="I99" s="127"/>
      <c r="J99" s="127"/>
    </row>
    <row r="100" spans="1:10" x14ac:dyDescent="0.25">
      <c r="A100" s="127" t="s">
        <v>9505</v>
      </c>
      <c r="B100" s="128">
        <v>3</v>
      </c>
      <c r="C100" s="21">
        <v>29043</v>
      </c>
      <c r="D100" s="127"/>
      <c r="E100" s="127"/>
      <c r="F100" s="127"/>
      <c r="G100" s="106"/>
      <c r="H100" s="106"/>
      <c r="I100" s="127"/>
      <c r="J100" s="127"/>
    </row>
    <row r="101" spans="1:10" x14ac:dyDescent="0.25">
      <c r="A101" s="127" t="s">
        <v>9505</v>
      </c>
      <c r="B101" s="128">
        <v>4</v>
      </c>
      <c r="C101" s="21">
        <v>29020</v>
      </c>
      <c r="D101" s="127"/>
      <c r="E101" s="127"/>
      <c r="F101" s="127"/>
      <c r="G101" s="106"/>
      <c r="H101" s="106"/>
      <c r="I101" s="127"/>
      <c r="J101" s="127"/>
    </row>
    <row r="102" spans="1:10" x14ac:dyDescent="0.25">
      <c r="A102" s="127" t="s">
        <v>9505</v>
      </c>
      <c r="B102" s="128">
        <v>5</v>
      </c>
      <c r="C102" s="21">
        <v>29036</v>
      </c>
      <c r="D102" s="127"/>
      <c r="E102" s="127"/>
      <c r="F102" s="127"/>
      <c r="G102" s="106"/>
      <c r="H102" s="106"/>
      <c r="I102" s="127"/>
      <c r="J102" s="127"/>
    </row>
    <row r="103" spans="1:10" x14ac:dyDescent="0.25">
      <c r="A103" s="127" t="s">
        <v>9505</v>
      </c>
      <c r="B103" s="128">
        <v>6</v>
      </c>
      <c r="C103" s="21">
        <v>29052</v>
      </c>
      <c r="D103" s="127"/>
      <c r="E103" s="127"/>
      <c r="F103" s="127"/>
      <c r="G103" s="106"/>
      <c r="H103" s="106"/>
      <c r="I103" s="127"/>
      <c r="J103" s="127"/>
    </row>
    <row r="104" spans="1:10" x14ac:dyDescent="0.25">
      <c r="A104" s="127" t="s">
        <v>9506</v>
      </c>
      <c r="B104" s="128">
        <v>1</v>
      </c>
      <c r="C104" s="21">
        <v>29377</v>
      </c>
      <c r="D104" s="127"/>
      <c r="E104" s="127"/>
      <c r="F104" s="127"/>
      <c r="G104" s="106"/>
      <c r="H104" s="106"/>
      <c r="I104" s="127"/>
      <c r="J104" s="127"/>
    </row>
    <row r="105" spans="1:10" x14ac:dyDescent="0.25">
      <c r="A105" s="127" t="s">
        <v>9506</v>
      </c>
      <c r="B105" s="128">
        <v>2</v>
      </c>
      <c r="C105" s="21">
        <v>29396</v>
      </c>
      <c r="D105" s="127"/>
      <c r="E105" s="127"/>
      <c r="F105" s="127"/>
      <c r="G105" s="106"/>
      <c r="H105" s="106"/>
      <c r="I105" s="127"/>
      <c r="J105" s="127"/>
    </row>
    <row r="106" spans="1:10" x14ac:dyDescent="0.25">
      <c r="A106" s="127" t="s">
        <v>9506</v>
      </c>
      <c r="B106" s="128">
        <v>3</v>
      </c>
      <c r="C106" s="21">
        <v>29409</v>
      </c>
      <c r="D106" s="127"/>
      <c r="E106" s="127"/>
      <c r="F106" s="127"/>
      <c r="G106" s="106"/>
      <c r="H106" s="106"/>
      <c r="I106" s="127"/>
      <c r="J106" s="127"/>
    </row>
    <row r="107" spans="1:10" x14ac:dyDescent="0.25">
      <c r="A107" s="127" t="s">
        <v>9506</v>
      </c>
      <c r="B107" s="128">
        <v>4</v>
      </c>
      <c r="C107" s="21">
        <v>29386</v>
      </c>
      <c r="D107" s="127"/>
      <c r="E107" s="127"/>
      <c r="F107" s="127"/>
      <c r="G107" s="106"/>
      <c r="H107" s="106"/>
      <c r="I107" s="127"/>
      <c r="J107" s="127"/>
    </row>
    <row r="108" spans="1:10" x14ac:dyDescent="0.25">
      <c r="A108" s="127" t="s">
        <v>9506</v>
      </c>
      <c r="B108" s="128">
        <v>5</v>
      </c>
      <c r="C108" s="21">
        <v>29402</v>
      </c>
      <c r="D108" s="127"/>
      <c r="E108" s="127"/>
      <c r="F108" s="127"/>
      <c r="G108" s="106"/>
      <c r="H108" s="106"/>
      <c r="I108" s="127"/>
      <c r="J108" s="127"/>
    </row>
    <row r="109" spans="1:10" x14ac:dyDescent="0.25">
      <c r="A109" s="127" t="s">
        <v>9506</v>
      </c>
      <c r="B109" s="128">
        <v>6</v>
      </c>
      <c r="C109" s="21">
        <v>29418</v>
      </c>
      <c r="D109" s="127"/>
      <c r="E109" s="127"/>
      <c r="F109" s="127"/>
      <c r="G109" s="106"/>
      <c r="H109" s="106"/>
      <c r="I109" s="127"/>
      <c r="J109" s="127"/>
    </row>
    <row r="110" spans="1:10" x14ac:dyDescent="0.25">
      <c r="A110" s="127" t="s">
        <v>9507</v>
      </c>
      <c r="B110" s="128">
        <v>1</v>
      </c>
      <c r="C110" s="21">
        <v>29742</v>
      </c>
      <c r="D110" s="127"/>
      <c r="E110" s="127"/>
      <c r="F110" s="127"/>
      <c r="G110" s="106"/>
      <c r="H110" s="106"/>
      <c r="I110" s="127"/>
      <c r="J110" s="127"/>
    </row>
    <row r="111" spans="1:10" x14ac:dyDescent="0.25">
      <c r="A111" s="127" t="s">
        <v>9507</v>
      </c>
      <c r="B111" s="128">
        <v>2</v>
      </c>
      <c r="C111" s="21">
        <v>29761</v>
      </c>
      <c r="D111" s="127"/>
      <c r="E111" s="127"/>
      <c r="F111" s="127"/>
      <c r="G111" s="106"/>
      <c r="H111" s="106"/>
      <c r="I111" s="127"/>
      <c r="J111" s="127"/>
    </row>
    <row r="112" spans="1:10" x14ac:dyDescent="0.25">
      <c r="A112" s="127" t="s">
        <v>9507</v>
      </c>
      <c r="B112" s="128">
        <v>3</v>
      </c>
      <c r="C112" s="21">
        <v>29774</v>
      </c>
      <c r="D112" s="127"/>
      <c r="E112" s="127"/>
      <c r="F112" s="127"/>
      <c r="G112" s="106"/>
      <c r="H112" s="106"/>
      <c r="I112" s="127"/>
      <c r="J112" s="127"/>
    </row>
    <row r="113" spans="1:10" x14ac:dyDescent="0.25">
      <c r="A113" s="127" t="s">
        <v>9507</v>
      </c>
      <c r="B113" s="128">
        <v>4</v>
      </c>
      <c r="C113" s="21">
        <v>29751</v>
      </c>
      <c r="D113" s="127"/>
      <c r="E113" s="127"/>
      <c r="F113" s="127"/>
      <c r="G113" s="106"/>
      <c r="H113" s="106"/>
      <c r="I113" s="127"/>
      <c r="J113" s="127"/>
    </row>
    <row r="114" spans="1:10" x14ac:dyDescent="0.25">
      <c r="A114" s="127" t="s">
        <v>9507</v>
      </c>
      <c r="B114" s="128">
        <v>5</v>
      </c>
      <c r="C114" s="21">
        <v>29767</v>
      </c>
      <c r="D114" s="127"/>
      <c r="E114" s="127"/>
      <c r="F114" s="127"/>
      <c r="G114" s="106"/>
      <c r="H114" s="106"/>
      <c r="I114" s="127"/>
      <c r="J114" s="127"/>
    </row>
    <row r="115" spans="1:10" x14ac:dyDescent="0.25">
      <c r="A115" s="127" t="s">
        <v>9507</v>
      </c>
      <c r="B115" s="128">
        <v>6</v>
      </c>
      <c r="C115" s="21">
        <v>29783</v>
      </c>
      <c r="D115" s="127"/>
      <c r="E115" s="127"/>
      <c r="F115" s="127"/>
      <c r="G115" s="106"/>
      <c r="H115" s="106"/>
      <c r="I115" s="127"/>
      <c r="J115" s="127"/>
    </row>
    <row r="116" spans="1:10" x14ac:dyDescent="0.25">
      <c r="A116" s="127" t="s">
        <v>9508</v>
      </c>
      <c r="B116" s="128">
        <v>1</v>
      </c>
      <c r="C116" s="21">
        <v>30107</v>
      </c>
      <c r="D116" s="127"/>
      <c r="E116" s="127"/>
      <c r="F116" s="127"/>
      <c r="G116" s="106"/>
      <c r="H116" s="106"/>
      <c r="I116" s="127"/>
      <c r="J116" s="127"/>
    </row>
    <row r="117" spans="1:10" x14ac:dyDescent="0.25">
      <c r="A117" s="127" t="s">
        <v>9508</v>
      </c>
      <c r="B117" s="128">
        <v>2</v>
      </c>
      <c r="C117" s="21">
        <v>30126</v>
      </c>
      <c r="D117" s="127"/>
      <c r="E117" s="127"/>
      <c r="F117" s="127"/>
      <c r="G117" s="106"/>
      <c r="H117" s="106"/>
      <c r="I117" s="127"/>
      <c r="J117" s="127"/>
    </row>
    <row r="118" spans="1:10" x14ac:dyDescent="0.25">
      <c r="A118" s="127" t="s">
        <v>9508</v>
      </c>
      <c r="B118" s="128">
        <v>3</v>
      </c>
      <c r="C118" s="21">
        <v>30139</v>
      </c>
      <c r="D118" s="127"/>
      <c r="E118" s="127"/>
      <c r="F118" s="127"/>
      <c r="G118" s="106"/>
      <c r="H118" s="106"/>
      <c r="I118" s="127"/>
      <c r="J118" s="127"/>
    </row>
    <row r="119" spans="1:10" x14ac:dyDescent="0.25">
      <c r="A119" s="127" t="s">
        <v>9508</v>
      </c>
      <c r="B119" s="128">
        <v>4</v>
      </c>
      <c r="C119" s="21">
        <v>30116</v>
      </c>
      <c r="D119" s="127"/>
      <c r="E119" s="127"/>
      <c r="F119" s="127"/>
      <c r="G119" s="106"/>
      <c r="H119" s="106"/>
      <c r="I119" s="127"/>
      <c r="J119" s="127"/>
    </row>
    <row r="120" spans="1:10" x14ac:dyDescent="0.25">
      <c r="A120" s="127" t="s">
        <v>9508</v>
      </c>
      <c r="B120" s="128">
        <v>5</v>
      </c>
      <c r="C120" s="21">
        <v>30132</v>
      </c>
      <c r="D120" s="127"/>
      <c r="E120" s="127"/>
      <c r="F120" s="127"/>
      <c r="G120" s="106"/>
      <c r="H120" s="106"/>
      <c r="I120" s="127"/>
      <c r="J120" s="127"/>
    </row>
    <row r="121" spans="1:10" x14ac:dyDescent="0.25">
      <c r="A121" s="127" t="s">
        <v>9508</v>
      </c>
      <c r="B121" s="128">
        <v>6</v>
      </c>
      <c r="C121" s="21">
        <v>30148</v>
      </c>
      <c r="D121" s="127"/>
      <c r="E121" s="127"/>
      <c r="F121" s="127"/>
      <c r="G121" s="106"/>
      <c r="H121" s="106"/>
      <c r="I121" s="127"/>
      <c r="J121" s="127"/>
    </row>
    <row r="122" spans="1:10" x14ac:dyDescent="0.25">
      <c r="A122" s="127" t="s">
        <v>9509</v>
      </c>
      <c r="B122" s="128">
        <v>1</v>
      </c>
      <c r="C122" s="21">
        <v>30472</v>
      </c>
      <c r="D122" s="127"/>
      <c r="E122" s="127"/>
      <c r="F122" s="127"/>
      <c r="G122" s="106"/>
      <c r="H122" s="106"/>
      <c r="I122" s="127"/>
      <c r="J122" s="127"/>
    </row>
    <row r="123" spans="1:10" x14ac:dyDescent="0.25">
      <c r="A123" s="127" t="s">
        <v>9509</v>
      </c>
      <c r="B123" s="128">
        <v>2</v>
      </c>
      <c r="C123" s="21">
        <v>30491</v>
      </c>
      <c r="D123" s="127"/>
      <c r="E123" s="127"/>
      <c r="F123" s="127"/>
      <c r="G123" s="106"/>
      <c r="H123" s="106"/>
      <c r="I123" s="127"/>
      <c r="J123" s="127"/>
    </row>
    <row r="124" spans="1:10" x14ac:dyDescent="0.25">
      <c r="A124" s="127" t="s">
        <v>9509</v>
      </c>
      <c r="B124" s="128">
        <v>3</v>
      </c>
      <c r="C124" s="21">
        <v>30504</v>
      </c>
      <c r="D124" s="127"/>
      <c r="E124" s="127"/>
      <c r="F124" s="127"/>
      <c r="G124" s="106"/>
      <c r="H124" s="106"/>
      <c r="I124" s="127"/>
      <c r="J124" s="127"/>
    </row>
    <row r="125" spans="1:10" x14ac:dyDescent="0.25">
      <c r="A125" s="127" t="s">
        <v>9509</v>
      </c>
      <c r="B125" s="128">
        <v>4</v>
      </c>
      <c r="C125" s="21">
        <v>30481</v>
      </c>
      <c r="D125" s="127"/>
      <c r="E125" s="127"/>
      <c r="F125" s="127"/>
      <c r="G125" s="106"/>
      <c r="H125" s="106"/>
      <c r="I125" s="127"/>
      <c r="J125" s="127"/>
    </row>
    <row r="126" spans="1:10" x14ac:dyDescent="0.25">
      <c r="A126" s="127" t="s">
        <v>9509</v>
      </c>
      <c r="B126" s="128">
        <v>5</v>
      </c>
      <c r="C126" s="21">
        <v>30497</v>
      </c>
      <c r="D126" s="127"/>
      <c r="E126" s="127"/>
      <c r="F126" s="127"/>
      <c r="G126" s="106"/>
      <c r="H126" s="106"/>
      <c r="I126" s="127"/>
      <c r="J126" s="127"/>
    </row>
    <row r="127" spans="1:10" x14ac:dyDescent="0.25">
      <c r="A127" s="127" t="s">
        <v>9509</v>
      </c>
      <c r="B127" s="128">
        <v>6</v>
      </c>
      <c r="C127" s="21">
        <v>30513</v>
      </c>
      <c r="D127" s="127"/>
      <c r="E127" s="127"/>
      <c r="F127" s="127"/>
      <c r="G127" s="106"/>
      <c r="H127" s="106"/>
      <c r="I127" s="127"/>
      <c r="J127" s="127"/>
    </row>
    <row r="128" spans="1:10" x14ac:dyDescent="0.25">
      <c r="A128" s="127" t="s">
        <v>9510</v>
      </c>
      <c r="B128" s="128">
        <v>1</v>
      </c>
      <c r="C128" s="21">
        <v>30838</v>
      </c>
      <c r="D128" s="127"/>
      <c r="E128" s="127"/>
      <c r="F128" s="127"/>
      <c r="G128" s="106"/>
      <c r="H128" s="106"/>
      <c r="I128" s="127"/>
      <c r="J128" s="127"/>
    </row>
    <row r="129" spans="1:10" x14ac:dyDescent="0.25">
      <c r="A129" s="127" t="s">
        <v>9510</v>
      </c>
      <c r="B129" s="128">
        <v>2</v>
      </c>
      <c r="C129" s="21">
        <v>30857</v>
      </c>
      <c r="D129" s="127"/>
      <c r="E129" s="127"/>
      <c r="F129" s="127"/>
      <c r="G129" s="106"/>
      <c r="H129" s="106"/>
      <c r="I129" s="127"/>
      <c r="J129" s="127"/>
    </row>
    <row r="130" spans="1:10" x14ac:dyDescent="0.25">
      <c r="A130" s="127" t="s">
        <v>9510</v>
      </c>
      <c r="B130" s="128">
        <v>3</v>
      </c>
      <c r="C130" s="21">
        <v>30870</v>
      </c>
      <c r="D130" s="127"/>
      <c r="E130" s="127"/>
      <c r="F130" s="127"/>
      <c r="G130" s="106"/>
      <c r="H130" s="106"/>
      <c r="I130" s="127"/>
      <c r="J130" s="127"/>
    </row>
    <row r="131" spans="1:10" x14ac:dyDescent="0.25">
      <c r="A131" s="127" t="s">
        <v>9510</v>
      </c>
      <c r="B131" s="128">
        <v>4</v>
      </c>
      <c r="C131" s="21">
        <v>30847</v>
      </c>
      <c r="D131" s="127"/>
      <c r="E131" s="127"/>
      <c r="F131" s="127"/>
      <c r="G131" s="106"/>
      <c r="H131" s="106"/>
      <c r="I131" s="127"/>
      <c r="J131" s="127"/>
    </row>
    <row r="132" spans="1:10" x14ac:dyDescent="0.25">
      <c r="A132" s="127" t="s">
        <v>9510</v>
      </c>
      <c r="B132" s="128">
        <v>5</v>
      </c>
      <c r="C132" s="21">
        <v>30863</v>
      </c>
      <c r="D132" s="127"/>
      <c r="E132" s="127"/>
      <c r="F132" s="127"/>
      <c r="G132" s="106"/>
      <c r="H132" s="106"/>
      <c r="I132" s="127"/>
      <c r="J132" s="127"/>
    </row>
    <row r="133" spans="1:10" x14ac:dyDescent="0.25">
      <c r="A133" s="127" t="s">
        <v>9510</v>
      </c>
      <c r="B133" s="128">
        <v>6</v>
      </c>
      <c r="C133" s="21">
        <v>30879</v>
      </c>
      <c r="D133" s="127"/>
      <c r="E133" s="127"/>
      <c r="F133" s="127"/>
      <c r="G133" s="106"/>
      <c r="H133" s="106"/>
      <c r="I133" s="127"/>
      <c r="J133" s="127"/>
    </row>
    <row r="134" spans="1:10" x14ac:dyDescent="0.25">
      <c r="A134" s="127" t="s">
        <v>9511</v>
      </c>
      <c r="B134" s="128">
        <v>1</v>
      </c>
      <c r="C134" s="21">
        <v>31203</v>
      </c>
      <c r="D134" s="127"/>
      <c r="E134" s="127"/>
      <c r="F134" s="127"/>
      <c r="G134" s="106"/>
      <c r="H134" s="106"/>
      <c r="I134" s="127"/>
      <c r="J134" s="127"/>
    </row>
    <row r="135" spans="1:10" x14ac:dyDescent="0.25">
      <c r="A135" s="127" t="s">
        <v>9511</v>
      </c>
      <c r="B135" s="128">
        <v>2</v>
      </c>
      <c r="C135" s="21">
        <v>31222</v>
      </c>
      <c r="D135" s="127"/>
      <c r="E135" s="127"/>
      <c r="F135" s="127"/>
      <c r="G135" s="106"/>
      <c r="H135" s="106"/>
      <c r="I135" s="127"/>
      <c r="J135" s="127"/>
    </row>
    <row r="136" spans="1:10" x14ac:dyDescent="0.25">
      <c r="A136" s="127" t="s">
        <v>9511</v>
      </c>
      <c r="B136" s="128">
        <v>3</v>
      </c>
      <c r="C136" s="21">
        <v>31235</v>
      </c>
      <c r="D136" s="127"/>
      <c r="E136" s="127"/>
      <c r="F136" s="127"/>
      <c r="G136" s="106"/>
      <c r="H136" s="106"/>
      <c r="I136" s="127"/>
      <c r="J136" s="127"/>
    </row>
    <row r="137" spans="1:10" x14ac:dyDescent="0.25">
      <c r="A137" s="127" t="s">
        <v>9511</v>
      </c>
      <c r="B137" s="128">
        <v>4</v>
      </c>
      <c r="C137" s="21">
        <v>31212</v>
      </c>
      <c r="D137" s="127"/>
      <c r="E137" s="127"/>
      <c r="F137" s="127"/>
      <c r="G137" s="106"/>
      <c r="H137" s="106"/>
      <c r="I137" s="127"/>
      <c r="J137" s="127"/>
    </row>
    <row r="138" spans="1:10" x14ac:dyDescent="0.25">
      <c r="A138" s="127" t="s">
        <v>9511</v>
      </c>
      <c r="B138" s="128">
        <v>5</v>
      </c>
      <c r="C138" s="21">
        <v>31228</v>
      </c>
      <c r="D138" s="127"/>
      <c r="E138" s="127"/>
      <c r="F138" s="127"/>
      <c r="G138" s="106"/>
      <c r="H138" s="106"/>
      <c r="I138" s="127"/>
      <c r="J138" s="127"/>
    </row>
    <row r="139" spans="1:10" x14ac:dyDescent="0.25">
      <c r="A139" s="127" t="s">
        <v>9511</v>
      </c>
      <c r="B139" s="128">
        <v>6</v>
      </c>
      <c r="C139" s="21">
        <v>31244</v>
      </c>
      <c r="D139" s="127"/>
      <c r="E139" s="127"/>
      <c r="F139" s="127"/>
      <c r="G139" s="106"/>
      <c r="H139" s="106"/>
      <c r="I139" s="127"/>
      <c r="J139" s="127"/>
    </row>
    <row r="140" spans="1:10" x14ac:dyDescent="0.25">
      <c r="A140" s="127" t="s">
        <v>9512</v>
      </c>
      <c r="B140" s="128">
        <v>1</v>
      </c>
      <c r="C140" s="21">
        <v>31568</v>
      </c>
      <c r="D140" s="127"/>
      <c r="E140" s="127"/>
      <c r="F140" s="127"/>
      <c r="G140" s="106"/>
      <c r="H140" s="106"/>
      <c r="I140" s="127"/>
      <c r="J140" s="127"/>
    </row>
    <row r="141" spans="1:10" x14ac:dyDescent="0.25">
      <c r="A141" s="127" t="s">
        <v>9512</v>
      </c>
      <c r="B141" s="128">
        <v>2</v>
      </c>
      <c r="C141" s="21">
        <v>31587</v>
      </c>
      <c r="D141" s="127"/>
      <c r="E141" s="127"/>
      <c r="F141" s="127"/>
      <c r="G141" s="106"/>
      <c r="H141" s="106"/>
      <c r="I141" s="127"/>
      <c r="J141" s="127"/>
    </row>
    <row r="142" spans="1:10" x14ac:dyDescent="0.25">
      <c r="A142" s="127" t="s">
        <v>9512</v>
      </c>
      <c r="B142" s="128">
        <v>3</v>
      </c>
      <c r="C142" s="21">
        <v>31600</v>
      </c>
      <c r="D142" s="127"/>
      <c r="E142" s="127"/>
      <c r="F142" s="127"/>
      <c r="G142" s="106"/>
      <c r="H142" s="106"/>
      <c r="I142" s="127"/>
      <c r="J142" s="127"/>
    </row>
    <row r="143" spans="1:10" x14ac:dyDescent="0.25">
      <c r="A143" s="127" t="s">
        <v>9512</v>
      </c>
      <c r="B143" s="128">
        <v>4</v>
      </c>
      <c r="C143" s="21">
        <v>31577</v>
      </c>
      <c r="D143" s="127"/>
      <c r="E143" s="127"/>
      <c r="F143" s="127"/>
      <c r="G143" s="106"/>
      <c r="H143" s="106"/>
      <c r="I143" s="127"/>
      <c r="J143" s="127"/>
    </row>
    <row r="144" spans="1:10" x14ac:dyDescent="0.25">
      <c r="A144" s="127" t="s">
        <v>9512</v>
      </c>
      <c r="B144" s="128">
        <v>5</v>
      </c>
      <c r="C144" s="21">
        <v>31593</v>
      </c>
      <c r="D144" s="127"/>
      <c r="E144" s="127"/>
      <c r="F144" s="127"/>
      <c r="G144" s="106"/>
      <c r="H144" s="106"/>
      <c r="I144" s="127"/>
      <c r="J144" s="127"/>
    </row>
    <row r="145" spans="1:10" x14ac:dyDescent="0.25">
      <c r="A145" s="127" t="s">
        <v>9512</v>
      </c>
      <c r="B145" s="128">
        <v>6</v>
      </c>
      <c r="C145" s="21">
        <v>31609</v>
      </c>
      <c r="D145" s="127"/>
      <c r="E145" s="127"/>
      <c r="F145" s="127"/>
      <c r="G145" s="106"/>
      <c r="H145" s="106"/>
      <c r="I145" s="127"/>
      <c r="J145" s="127"/>
    </row>
    <row r="146" spans="1:10" x14ac:dyDescent="0.25">
      <c r="A146" s="127" t="s">
        <v>9513</v>
      </c>
      <c r="B146" s="128">
        <v>1</v>
      </c>
      <c r="C146" s="21">
        <v>31933</v>
      </c>
      <c r="D146" s="127"/>
      <c r="E146" s="127"/>
      <c r="F146" s="127"/>
      <c r="G146" s="106"/>
      <c r="H146" s="106"/>
      <c r="I146" s="127"/>
      <c r="J146" s="127"/>
    </row>
    <row r="147" spans="1:10" x14ac:dyDescent="0.25">
      <c r="A147" s="127" t="s">
        <v>9513</v>
      </c>
      <c r="B147" s="128">
        <v>2</v>
      </c>
      <c r="C147" s="21">
        <v>31952</v>
      </c>
      <c r="D147" s="127"/>
      <c r="E147" s="127"/>
      <c r="F147" s="127"/>
      <c r="G147" s="106"/>
      <c r="H147" s="106"/>
      <c r="I147" s="127"/>
      <c r="J147" s="127"/>
    </row>
    <row r="148" spans="1:10" x14ac:dyDescent="0.25">
      <c r="A148" s="127" t="s">
        <v>9513</v>
      </c>
      <c r="B148" s="128">
        <v>3</v>
      </c>
      <c r="C148" s="21">
        <v>31965</v>
      </c>
      <c r="D148" s="127"/>
      <c r="E148" s="127"/>
      <c r="F148" s="127"/>
      <c r="G148" s="106"/>
      <c r="H148" s="106"/>
      <c r="I148" s="127"/>
      <c r="J148" s="127"/>
    </row>
    <row r="149" spans="1:10" x14ac:dyDescent="0.25">
      <c r="A149" s="127" t="s">
        <v>9513</v>
      </c>
      <c r="B149" s="128">
        <v>4</v>
      </c>
      <c r="C149" s="21">
        <v>31942</v>
      </c>
      <c r="D149" s="127"/>
      <c r="E149" s="127"/>
      <c r="F149" s="127"/>
      <c r="G149" s="106"/>
      <c r="H149" s="106"/>
      <c r="I149" s="127"/>
      <c r="J149" s="127"/>
    </row>
    <row r="150" spans="1:10" x14ac:dyDescent="0.25">
      <c r="A150" s="127" t="s">
        <v>9513</v>
      </c>
      <c r="B150" s="128">
        <v>5</v>
      </c>
      <c r="C150" s="21">
        <v>31958</v>
      </c>
      <c r="D150" s="127"/>
      <c r="E150" s="127"/>
      <c r="F150" s="127"/>
      <c r="G150" s="106"/>
      <c r="H150" s="106"/>
      <c r="I150" s="127"/>
      <c r="J150" s="127"/>
    </row>
    <row r="151" spans="1:10" x14ac:dyDescent="0.25">
      <c r="A151" s="127" t="s">
        <v>9513</v>
      </c>
      <c r="B151" s="128">
        <v>6</v>
      </c>
      <c r="C151" s="21">
        <v>31974</v>
      </c>
      <c r="D151" s="127"/>
      <c r="E151" s="127"/>
      <c r="F151" s="127"/>
      <c r="G151" s="106"/>
      <c r="H151" s="106"/>
      <c r="I151" s="127"/>
      <c r="J151" s="127"/>
    </row>
    <row r="152" spans="1:10" x14ac:dyDescent="0.25">
      <c r="A152" s="127" t="s">
        <v>9514</v>
      </c>
      <c r="B152" s="128">
        <v>1</v>
      </c>
      <c r="C152" s="21">
        <v>32299</v>
      </c>
      <c r="D152" s="127"/>
      <c r="E152" s="127"/>
      <c r="F152" s="127"/>
      <c r="G152" s="106"/>
      <c r="H152" s="106"/>
      <c r="I152" s="127"/>
      <c r="J152" s="127"/>
    </row>
    <row r="153" spans="1:10" x14ac:dyDescent="0.25">
      <c r="A153" s="127" t="s">
        <v>9514</v>
      </c>
      <c r="B153" s="128">
        <v>2</v>
      </c>
      <c r="C153" s="21">
        <v>32318</v>
      </c>
      <c r="D153" s="127"/>
      <c r="E153" s="127"/>
      <c r="F153" s="127"/>
      <c r="G153" s="106"/>
      <c r="H153" s="106"/>
      <c r="I153" s="127"/>
      <c r="J153" s="127"/>
    </row>
    <row r="154" spans="1:10" x14ac:dyDescent="0.25">
      <c r="A154" s="127" t="s">
        <v>9514</v>
      </c>
      <c r="B154" s="128">
        <v>3</v>
      </c>
      <c r="C154" s="21">
        <v>32331</v>
      </c>
      <c r="D154" s="127"/>
      <c r="E154" s="127"/>
      <c r="F154" s="127"/>
      <c r="G154" s="106"/>
      <c r="H154" s="106"/>
      <c r="I154" s="127"/>
      <c r="J154" s="127"/>
    </row>
    <row r="155" spans="1:10" x14ac:dyDescent="0.25">
      <c r="A155" s="127" t="s">
        <v>9514</v>
      </c>
      <c r="B155" s="128">
        <v>4</v>
      </c>
      <c r="C155" s="21">
        <v>32308</v>
      </c>
      <c r="D155" s="127"/>
      <c r="E155" s="127"/>
      <c r="F155" s="127"/>
      <c r="G155" s="106"/>
      <c r="H155" s="106"/>
      <c r="I155" s="127"/>
      <c r="J155" s="127"/>
    </row>
    <row r="156" spans="1:10" x14ac:dyDescent="0.25">
      <c r="A156" s="127" t="s">
        <v>9514</v>
      </c>
      <c r="B156" s="128">
        <v>5</v>
      </c>
      <c r="C156" s="21">
        <v>32324</v>
      </c>
      <c r="D156" s="127"/>
      <c r="E156" s="127"/>
      <c r="F156" s="127"/>
      <c r="G156" s="106"/>
      <c r="H156" s="106"/>
      <c r="I156" s="127"/>
      <c r="J156" s="127"/>
    </row>
    <row r="157" spans="1:10" x14ac:dyDescent="0.25">
      <c r="A157" s="127" t="s">
        <v>9514</v>
      </c>
      <c r="B157" s="128">
        <v>6</v>
      </c>
      <c r="C157" s="21">
        <v>32340</v>
      </c>
      <c r="D157" s="127"/>
      <c r="E157" s="127"/>
      <c r="F157" s="127"/>
      <c r="G157" s="106"/>
      <c r="H157" s="106"/>
      <c r="I157" s="127"/>
      <c r="J157" s="127"/>
    </row>
    <row r="158" spans="1:10" x14ac:dyDescent="0.25">
      <c r="A158" s="127" t="s">
        <v>9515</v>
      </c>
      <c r="B158" s="128">
        <v>1</v>
      </c>
      <c r="C158" s="21">
        <v>32664</v>
      </c>
      <c r="D158" s="127"/>
      <c r="E158" s="127"/>
      <c r="F158" s="127"/>
      <c r="G158" s="106"/>
      <c r="H158" s="106"/>
      <c r="I158" s="127"/>
      <c r="J158" s="127"/>
    </row>
    <row r="159" spans="1:10" x14ac:dyDescent="0.25">
      <c r="A159" s="127" t="s">
        <v>9515</v>
      </c>
      <c r="B159" s="128">
        <v>2</v>
      </c>
      <c r="C159" s="21">
        <v>32683</v>
      </c>
      <c r="D159" s="127"/>
      <c r="E159" s="127"/>
      <c r="F159" s="127"/>
      <c r="G159" s="106"/>
      <c r="H159" s="106"/>
      <c r="I159" s="127"/>
      <c r="J159" s="127"/>
    </row>
    <row r="160" spans="1:10" x14ac:dyDescent="0.25">
      <c r="A160" s="127" t="s">
        <v>9515</v>
      </c>
      <c r="B160" s="128">
        <v>3</v>
      </c>
      <c r="C160" s="21">
        <v>32696</v>
      </c>
      <c r="D160" s="127"/>
      <c r="E160" s="127"/>
      <c r="F160" s="127"/>
      <c r="G160" s="106"/>
      <c r="H160" s="106"/>
      <c r="I160" s="127"/>
      <c r="J160" s="127"/>
    </row>
    <row r="161" spans="1:10" x14ac:dyDescent="0.25">
      <c r="A161" s="127" t="s">
        <v>9515</v>
      </c>
      <c r="B161" s="128">
        <v>4</v>
      </c>
      <c r="C161" s="21">
        <v>32673</v>
      </c>
      <c r="D161" s="127"/>
      <c r="E161" s="127"/>
      <c r="F161" s="127"/>
      <c r="G161" s="106"/>
      <c r="H161" s="106"/>
      <c r="I161" s="127"/>
      <c r="J161" s="127"/>
    </row>
    <row r="162" spans="1:10" x14ac:dyDescent="0.25">
      <c r="A162" s="127" t="s">
        <v>9515</v>
      </c>
      <c r="B162" s="128">
        <v>5</v>
      </c>
      <c r="C162" s="21">
        <v>32689</v>
      </c>
      <c r="D162" s="127"/>
      <c r="E162" s="127"/>
      <c r="F162" s="127"/>
      <c r="G162" s="106"/>
      <c r="H162" s="106"/>
      <c r="I162" s="127"/>
      <c r="J162" s="127"/>
    </row>
    <row r="163" spans="1:10" x14ac:dyDescent="0.25">
      <c r="A163" s="127" t="s">
        <v>9515</v>
      </c>
      <c r="B163" s="128">
        <v>6</v>
      </c>
      <c r="C163" s="21">
        <v>32705</v>
      </c>
      <c r="D163" s="127"/>
      <c r="E163" s="127"/>
      <c r="F163" s="127"/>
      <c r="G163" s="106"/>
      <c r="H163" s="106"/>
      <c r="I163" s="127"/>
      <c r="J163" s="127"/>
    </row>
    <row r="164" spans="1:10" x14ac:dyDescent="0.25">
      <c r="A164" s="127" t="s">
        <v>9516</v>
      </c>
      <c r="B164" s="128">
        <v>1</v>
      </c>
      <c r="C164" s="21">
        <v>33029</v>
      </c>
      <c r="D164" s="127"/>
      <c r="E164" s="127"/>
      <c r="F164" s="127"/>
      <c r="G164" s="106"/>
      <c r="H164" s="106"/>
      <c r="I164" s="127"/>
      <c r="J164" s="127"/>
    </row>
    <row r="165" spans="1:10" x14ac:dyDescent="0.25">
      <c r="A165" s="127" t="s">
        <v>9516</v>
      </c>
      <c r="B165" s="128">
        <v>2</v>
      </c>
      <c r="C165" s="21">
        <v>33048</v>
      </c>
      <c r="D165" s="127"/>
      <c r="E165" s="127"/>
      <c r="F165" s="127"/>
      <c r="G165" s="106"/>
      <c r="H165" s="106"/>
      <c r="I165" s="127"/>
      <c r="J165" s="127"/>
    </row>
    <row r="166" spans="1:10" x14ac:dyDescent="0.25">
      <c r="A166" s="127" t="s">
        <v>9516</v>
      </c>
      <c r="B166" s="128">
        <v>3</v>
      </c>
      <c r="C166" s="21">
        <v>33061</v>
      </c>
      <c r="D166" s="127"/>
      <c r="E166" s="127"/>
      <c r="F166" s="127"/>
      <c r="G166" s="106"/>
      <c r="H166" s="106"/>
      <c r="I166" s="127"/>
      <c r="J166" s="127"/>
    </row>
    <row r="167" spans="1:10" x14ac:dyDescent="0.25">
      <c r="A167" s="127" t="s">
        <v>9516</v>
      </c>
      <c r="B167" s="128">
        <v>4</v>
      </c>
      <c r="C167" s="21">
        <v>33038</v>
      </c>
      <c r="D167" s="127"/>
      <c r="E167" s="127"/>
      <c r="F167" s="127"/>
      <c r="G167" s="106"/>
      <c r="H167" s="106"/>
      <c r="I167" s="127"/>
      <c r="J167" s="127"/>
    </row>
    <row r="168" spans="1:10" x14ac:dyDescent="0.25">
      <c r="A168" s="127" t="s">
        <v>9516</v>
      </c>
      <c r="B168" s="128">
        <v>5</v>
      </c>
      <c r="C168" s="21">
        <v>33054</v>
      </c>
      <c r="D168" s="127"/>
      <c r="E168" s="127"/>
      <c r="F168" s="127"/>
      <c r="G168" s="106"/>
      <c r="H168" s="106"/>
      <c r="I168" s="127"/>
      <c r="J168" s="127"/>
    </row>
    <row r="169" spans="1:10" x14ac:dyDescent="0.25">
      <c r="A169" s="127" t="s">
        <v>9516</v>
      </c>
      <c r="B169" s="128">
        <v>6</v>
      </c>
      <c r="C169" s="21">
        <v>33070</v>
      </c>
      <c r="D169" s="127"/>
      <c r="E169" s="127"/>
      <c r="F169" s="127"/>
      <c r="G169" s="106"/>
      <c r="H169" s="106"/>
      <c r="I169" s="127"/>
      <c r="J169" s="127"/>
    </row>
    <row r="170" spans="1:10" x14ac:dyDescent="0.25">
      <c r="A170" s="127" t="s">
        <v>9517</v>
      </c>
      <c r="B170" s="128">
        <v>1</v>
      </c>
      <c r="C170" s="21">
        <v>33394</v>
      </c>
      <c r="D170" s="127"/>
      <c r="E170" s="127"/>
      <c r="F170" s="127"/>
      <c r="G170" s="106"/>
      <c r="H170" s="106"/>
      <c r="I170" s="127"/>
      <c r="J170" s="127"/>
    </row>
    <row r="171" spans="1:10" x14ac:dyDescent="0.25">
      <c r="A171" s="127" t="s">
        <v>9517</v>
      </c>
      <c r="B171" s="128">
        <v>2</v>
      </c>
      <c r="C171" s="21">
        <v>33413</v>
      </c>
      <c r="D171" s="127"/>
      <c r="E171" s="127"/>
      <c r="F171" s="127"/>
      <c r="G171" s="106"/>
      <c r="H171" s="106"/>
      <c r="I171" s="127"/>
      <c r="J171" s="127"/>
    </row>
    <row r="172" spans="1:10" x14ac:dyDescent="0.25">
      <c r="A172" s="127" t="s">
        <v>9517</v>
      </c>
      <c r="B172" s="128">
        <v>3</v>
      </c>
      <c r="C172" s="21">
        <v>33426</v>
      </c>
      <c r="D172" s="127"/>
      <c r="E172" s="127"/>
      <c r="F172" s="127"/>
      <c r="G172" s="106"/>
      <c r="H172" s="106"/>
      <c r="I172" s="127"/>
      <c r="J172" s="127"/>
    </row>
    <row r="173" spans="1:10" x14ac:dyDescent="0.25">
      <c r="A173" s="127" t="s">
        <v>9517</v>
      </c>
      <c r="B173" s="128">
        <v>4</v>
      </c>
      <c r="C173" s="21">
        <v>33403</v>
      </c>
      <c r="D173" s="127"/>
      <c r="E173" s="127"/>
      <c r="F173" s="127"/>
      <c r="G173" s="106"/>
      <c r="H173" s="106"/>
      <c r="I173" s="127"/>
      <c r="J173" s="127"/>
    </row>
    <row r="174" spans="1:10" x14ac:dyDescent="0.25">
      <c r="A174" s="127" t="s">
        <v>9517</v>
      </c>
      <c r="B174" s="128">
        <v>5</v>
      </c>
      <c r="C174" s="21">
        <v>33419</v>
      </c>
      <c r="D174" s="127"/>
      <c r="E174" s="127"/>
      <c r="F174" s="127"/>
      <c r="G174" s="106"/>
      <c r="H174" s="106"/>
      <c r="I174" s="127"/>
      <c r="J174" s="127"/>
    </row>
    <row r="175" spans="1:10" x14ac:dyDescent="0.25">
      <c r="A175" s="127" t="s">
        <v>9517</v>
      </c>
      <c r="B175" s="128">
        <v>6</v>
      </c>
      <c r="C175" s="21">
        <v>33435</v>
      </c>
      <c r="D175" s="127"/>
      <c r="E175" s="127"/>
      <c r="F175" s="127"/>
      <c r="G175" s="106"/>
      <c r="H175" s="106"/>
      <c r="I175" s="127"/>
      <c r="J175" s="127"/>
    </row>
    <row r="176" spans="1:10" x14ac:dyDescent="0.25">
      <c r="A176" s="127" t="s">
        <v>9518</v>
      </c>
      <c r="B176" s="128">
        <v>1</v>
      </c>
      <c r="C176" s="21">
        <v>33760</v>
      </c>
      <c r="D176" s="127"/>
      <c r="E176" s="127"/>
      <c r="F176" s="127"/>
      <c r="G176" s="106"/>
      <c r="H176" s="106"/>
      <c r="I176" s="127"/>
      <c r="J176" s="127"/>
    </row>
    <row r="177" spans="1:10" x14ac:dyDescent="0.25">
      <c r="A177" s="127" t="s">
        <v>9518</v>
      </c>
      <c r="B177" s="128">
        <v>2</v>
      </c>
      <c r="C177" s="21">
        <v>33779</v>
      </c>
      <c r="D177" s="127"/>
      <c r="E177" s="127"/>
      <c r="F177" s="127"/>
      <c r="G177" s="106"/>
      <c r="H177" s="106"/>
      <c r="I177" s="127"/>
      <c r="J177" s="127"/>
    </row>
    <row r="178" spans="1:10" x14ac:dyDescent="0.25">
      <c r="A178" s="127" t="s">
        <v>9518</v>
      </c>
      <c r="B178" s="128">
        <v>3</v>
      </c>
      <c r="C178" s="21">
        <v>33792</v>
      </c>
      <c r="D178" s="127"/>
      <c r="E178" s="127"/>
      <c r="F178" s="127"/>
      <c r="G178" s="106"/>
      <c r="H178" s="106"/>
      <c r="I178" s="127"/>
      <c r="J178" s="127"/>
    </row>
    <row r="179" spans="1:10" x14ac:dyDescent="0.25">
      <c r="A179" s="127" t="s">
        <v>9518</v>
      </c>
      <c r="B179" s="128">
        <v>4</v>
      </c>
      <c r="C179" s="21">
        <v>33769</v>
      </c>
      <c r="D179" s="127"/>
      <c r="E179" s="127"/>
      <c r="F179" s="127"/>
      <c r="G179" s="106"/>
      <c r="H179" s="106"/>
      <c r="I179" s="127"/>
      <c r="J179" s="127"/>
    </row>
    <row r="180" spans="1:10" x14ac:dyDescent="0.25">
      <c r="A180" s="127" t="s">
        <v>9518</v>
      </c>
      <c r="B180" s="128">
        <v>5</v>
      </c>
      <c r="C180" s="21">
        <v>33785</v>
      </c>
      <c r="D180" s="127"/>
      <c r="E180" s="127"/>
      <c r="F180" s="127"/>
      <c r="G180" s="106"/>
      <c r="H180" s="106"/>
      <c r="I180" s="127"/>
      <c r="J180" s="127"/>
    </row>
    <row r="181" spans="1:10" x14ac:dyDescent="0.25">
      <c r="A181" s="127" t="s">
        <v>9518</v>
      </c>
      <c r="B181" s="128">
        <v>6</v>
      </c>
      <c r="C181" s="21">
        <v>33801</v>
      </c>
      <c r="D181" s="127"/>
      <c r="E181" s="127"/>
      <c r="F181" s="127"/>
      <c r="G181" s="106"/>
      <c r="H181" s="106"/>
      <c r="I181" s="127"/>
      <c r="J181" s="127"/>
    </row>
    <row r="182" spans="1:10" x14ac:dyDescent="0.25">
      <c r="A182" s="127" t="s">
        <v>9519</v>
      </c>
      <c r="B182" s="128">
        <v>1</v>
      </c>
      <c r="C182" s="21">
        <v>34125</v>
      </c>
      <c r="D182" s="127"/>
      <c r="E182" s="127"/>
      <c r="F182" s="127"/>
      <c r="G182" s="106"/>
      <c r="H182" s="106"/>
      <c r="I182" s="127"/>
      <c r="J182" s="127"/>
    </row>
    <row r="183" spans="1:10" x14ac:dyDescent="0.25">
      <c r="A183" s="127" t="s">
        <v>9519</v>
      </c>
      <c r="B183" s="128">
        <v>2</v>
      </c>
      <c r="C183" s="21">
        <v>34144</v>
      </c>
      <c r="D183" s="127"/>
      <c r="E183" s="127"/>
      <c r="F183" s="127"/>
      <c r="G183" s="106"/>
      <c r="H183" s="106"/>
      <c r="I183" s="127"/>
      <c r="J183" s="127"/>
    </row>
    <row r="184" spans="1:10" x14ac:dyDescent="0.25">
      <c r="A184" s="127" t="s">
        <v>9519</v>
      </c>
      <c r="B184" s="128">
        <v>3</v>
      </c>
      <c r="C184" s="21">
        <v>34157</v>
      </c>
      <c r="D184" s="127"/>
      <c r="E184" s="127"/>
      <c r="F184" s="127"/>
      <c r="G184" s="106"/>
      <c r="H184" s="106"/>
      <c r="I184" s="127"/>
      <c r="J184" s="127"/>
    </row>
    <row r="185" spans="1:10" x14ac:dyDescent="0.25">
      <c r="A185" s="127" t="s">
        <v>9519</v>
      </c>
      <c r="B185" s="128">
        <v>4</v>
      </c>
      <c r="C185" s="21">
        <v>34134</v>
      </c>
      <c r="D185" s="127"/>
      <c r="E185" s="127"/>
      <c r="F185" s="127"/>
      <c r="G185" s="106"/>
      <c r="H185" s="106"/>
      <c r="I185" s="127"/>
      <c r="J185" s="127"/>
    </row>
    <row r="186" spans="1:10" x14ac:dyDescent="0.25">
      <c r="A186" s="127" t="s">
        <v>9519</v>
      </c>
      <c r="B186" s="128">
        <v>5</v>
      </c>
      <c r="C186" s="21">
        <v>34150</v>
      </c>
      <c r="D186" s="127"/>
      <c r="E186" s="127"/>
      <c r="F186" s="127"/>
      <c r="G186" s="106"/>
      <c r="H186" s="106"/>
      <c r="I186" s="127"/>
      <c r="J186" s="127"/>
    </row>
    <row r="187" spans="1:10" x14ac:dyDescent="0.25">
      <c r="A187" s="127" t="s">
        <v>9519</v>
      </c>
      <c r="B187" s="128">
        <v>6</v>
      </c>
      <c r="C187" s="21">
        <v>34166</v>
      </c>
      <c r="D187" s="127"/>
      <c r="E187" s="127"/>
      <c r="F187" s="127"/>
      <c r="G187" s="106"/>
      <c r="H187" s="106"/>
      <c r="I187" s="127"/>
      <c r="J187" s="127"/>
    </row>
    <row r="188" spans="1:10" x14ac:dyDescent="0.25">
      <c r="A188" s="127" t="s">
        <v>9520</v>
      </c>
      <c r="B188" s="128">
        <v>1</v>
      </c>
      <c r="C188" s="21">
        <v>34490</v>
      </c>
      <c r="D188" s="127"/>
      <c r="E188" s="127"/>
      <c r="F188" s="127"/>
      <c r="G188" s="106"/>
      <c r="H188" s="106"/>
      <c r="I188" s="127"/>
      <c r="J188" s="127"/>
    </row>
    <row r="189" spans="1:10" x14ac:dyDescent="0.25">
      <c r="A189" s="127" t="s">
        <v>9520</v>
      </c>
      <c r="B189" s="128">
        <v>2</v>
      </c>
      <c r="C189" s="21">
        <v>34509</v>
      </c>
      <c r="D189" s="127"/>
      <c r="E189" s="127"/>
      <c r="F189" s="127"/>
      <c r="G189" s="106"/>
      <c r="H189" s="106"/>
      <c r="I189" s="127"/>
      <c r="J189" s="127"/>
    </row>
    <row r="190" spans="1:10" x14ac:dyDescent="0.25">
      <c r="A190" s="127" t="s">
        <v>9520</v>
      </c>
      <c r="B190" s="128">
        <v>3</v>
      </c>
      <c r="C190" s="21">
        <v>34522</v>
      </c>
      <c r="D190" s="127"/>
      <c r="E190" s="127"/>
      <c r="F190" s="127"/>
      <c r="G190" s="106"/>
      <c r="H190" s="106"/>
      <c r="I190" s="127"/>
      <c r="J190" s="127"/>
    </row>
    <row r="191" spans="1:10" x14ac:dyDescent="0.25">
      <c r="A191" s="127" t="s">
        <v>9520</v>
      </c>
      <c r="B191" s="128">
        <v>4</v>
      </c>
      <c r="C191" s="21">
        <v>34499</v>
      </c>
      <c r="D191" s="127"/>
      <c r="E191" s="127"/>
      <c r="F191" s="127"/>
      <c r="G191" s="106"/>
      <c r="H191" s="106"/>
      <c r="I191" s="127"/>
      <c r="J191" s="127"/>
    </row>
    <row r="192" spans="1:10" x14ac:dyDescent="0.25">
      <c r="A192" s="127" t="s">
        <v>9520</v>
      </c>
      <c r="B192" s="128">
        <v>5</v>
      </c>
      <c r="C192" s="21">
        <v>34515</v>
      </c>
      <c r="D192" s="127"/>
      <c r="E192" s="127"/>
      <c r="F192" s="127"/>
      <c r="G192" s="106"/>
      <c r="H192" s="106"/>
      <c r="I192" s="127"/>
      <c r="J192" s="127"/>
    </row>
    <row r="193" spans="1:10" x14ac:dyDescent="0.25">
      <c r="A193" s="127" t="s">
        <v>9520</v>
      </c>
      <c r="B193" s="128">
        <v>6</v>
      </c>
      <c r="C193" s="21">
        <v>34531</v>
      </c>
      <c r="D193" s="127"/>
      <c r="E193" s="127"/>
      <c r="F193" s="127"/>
      <c r="G193" s="106"/>
      <c r="H193" s="106"/>
      <c r="I193" s="127"/>
      <c r="J193" s="127"/>
    </row>
    <row r="194" spans="1:10" x14ac:dyDescent="0.25">
      <c r="A194" s="127" t="s">
        <v>9521</v>
      </c>
      <c r="B194" s="128">
        <v>1</v>
      </c>
      <c r="C194" s="21">
        <v>34855</v>
      </c>
      <c r="D194" s="127"/>
      <c r="E194" s="127"/>
      <c r="F194" s="127"/>
      <c r="G194" s="106"/>
      <c r="H194" s="106"/>
      <c r="I194" s="127"/>
      <c r="J194" s="127"/>
    </row>
    <row r="195" spans="1:10" x14ac:dyDescent="0.25">
      <c r="A195" s="127" t="s">
        <v>9521</v>
      </c>
      <c r="B195" s="128">
        <v>2</v>
      </c>
      <c r="C195" s="21">
        <v>34874</v>
      </c>
      <c r="D195" s="127"/>
      <c r="E195" s="127"/>
      <c r="F195" s="127"/>
      <c r="G195" s="106"/>
      <c r="H195" s="106"/>
      <c r="I195" s="127"/>
      <c r="J195" s="127"/>
    </row>
    <row r="196" spans="1:10" x14ac:dyDescent="0.25">
      <c r="A196" s="127" t="s">
        <v>9521</v>
      </c>
      <c r="B196" s="128">
        <v>3</v>
      </c>
      <c r="C196" s="21">
        <v>34887</v>
      </c>
      <c r="D196" s="127"/>
      <c r="E196" s="127"/>
      <c r="F196" s="127"/>
      <c r="G196" s="106"/>
      <c r="H196" s="106"/>
      <c r="I196" s="127"/>
      <c r="J196" s="127"/>
    </row>
    <row r="197" spans="1:10" x14ac:dyDescent="0.25">
      <c r="A197" s="127" t="s">
        <v>9521</v>
      </c>
      <c r="B197" s="128">
        <v>4</v>
      </c>
      <c r="C197" s="21">
        <v>34864</v>
      </c>
      <c r="D197" s="127"/>
      <c r="E197" s="127"/>
      <c r="F197" s="127"/>
      <c r="G197" s="106"/>
      <c r="H197" s="106"/>
      <c r="I197" s="127"/>
      <c r="J197" s="127"/>
    </row>
    <row r="198" spans="1:10" x14ac:dyDescent="0.25">
      <c r="A198" s="127" t="s">
        <v>9521</v>
      </c>
      <c r="B198" s="128">
        <v>5</v>
      </c>
      <c r="C198" s="21">
        <v>34880</v>
      </c>
      <c r="D198" s="127"/>
      <c r="E198" s="127"/>
      <c r="F198" s="127"/>
      <c r="G198" s="106"/>
      <c r="H198" s="106"/>
      <c r="I198" s="127"/>
      <c r="J198" s="127"/>
    </row>
    <row r="199" spans="1:10" x14ac:dyDescent="0.25">
      <c r="A199" s="127" t="s">
        <v>9521</v>
      </c>
      <c r="B199" s="128">
        <v>6</v>
      </c>
      <c r="C199" s="21">
        <v>34896</v>
      </c>
      <c r="D199" s="127"/>
      <c r="E199" s="127"/>
      <c r="F199" s="127"/>
      <c r="G199" s="106"/>
      <c r="H199" s="106"/>
      <c r="I199" s="127"/>
      <c r="J199" s="127"/>
    </row>
    <row r="200" spans="1:10" x14ac:dyDescent="0.25">
      <c r="A200" s="127" t="s">
        <v>9522</v>
      </c>
      <c r="B200" s="128">
        <v>1</v>
      </c>
      <c r="C200" s="21">
        <v>35221</v>
      </c>
      <c r="D200" s="127"/>
      <c r="E200" s="127"/>
      <c r="F200" s="127"/>
      <c r="G200" s="106"/>
      <c r="H200" s="106"/>
      <c r="I200" s="127"/>
      <c r="J200" s="127"/>
    </row>
    <row r="201" spans="1:10" x14ac:dyDescent="0.25">
      <c r="A201" s="127" t="s">
        <v>9522</v>
      </c>
      <c r="B201" s="128">
        <v>2</v>
      </c>
      <c r="C201" s="21">
        <v>35240</v>
      </c>
      <c r="D201" s="127"/>
      <c r="E201" s="127"/>
      <c r="F201" s="127"/>
      <c r="G201" s="106"/>
      <c r="H201" s="106"/>
      <c r="I201" s="127"/>
      <c r="J201" s="127"/>
    </row>
    <row r="202" spans="1:10" x14ac:dyDescent="0.25">
      <c r="A202" s="127" t="s">
        <v>9522</v>
      </c>
      <c r="B202" s="128">
        <v>3</v>
      </c>
      <c r="C202" s="21">
        <v>35253</v>
      </c>
      <c r="D202" s="127"/>
      <c r="E202" s="127"/>
      <c r="F202" s="127"/>
      <c r="G202" s="106"/>
      <c r="H202" s="106"/>
      <c r="I202" s="127"/>
      <c r="J202" s="127"/>
    </row>
    <row r="203" spans="1:10" x14ac:dyDescent="0.25">
      <c r="A203" s="127" t="s">
        <v>9522</v>
      </c>
      <c r="B203" s="128">
        <v>4</v>
      </c>
      <c r="C203" s="21">
        <v>35230</v>
      </c>
      <c r="D203" s="127"/>
      <c r="E203" s="127"/>
      <c r="F203" s="127"/>
      <c r="G203" s="106"/>
      <c r="H203" s="106"/>
      <c r="I203" s="127"/>
      <c r="J203" s="127"/>
    </row>
    <row r="204" spans="1:10" x14ac:dyDescent="0.25">
      <c r="A204" s="127" t="s">
        <v>9522</v>
      </c>
      <c r="B204" s="128">
        <v>5</v>
      </c>
      <c r="C204" s="21">
        <v>35246</v>
      </c>
      <c r="D204" s="127"/>
      <c r="E204" s="127"/>
      <c r="F204" s="127"/>
      <c r="G204" s="106"/>
      <c r="H204" s="106"/>
      <c r="I204" s="127"/>
      <c r="J204" s="127"/>
    </row>
    <row r="205" spans="1:10" x14ac:dyDescent="0.25">
      <c r="A205" s="127" t="s">
        <v>9522</v>
      </c>
      <c r="B205" s="128">
        <v>6</v>
      </c>
      <c r="C205" s="21">
        <v>35262</v>
      </c>
      <c r="D205" s="127"/>
      <c r="E205" s="127"/>
      <c r="F205" s="127"/>
      <c r="G205" s="106"/>
      <c r="H205" s="106"/>
      <c r="I205" s="127"/>
      <c r="J205" s="127"/>
    </row>
    <row r="206" spans="1:10" x14ac:dyDescent="0.25">
      <c r="A206" s="127" t="s">
        <v>9523</v>
      </c>
      <c r="B206" s="128">
        <v>1</v>
      </c>
      <c r="C206" s="21">
        <v>35586</v>
      </c>
      <c r="D206" s="127"/>
      <c r="E206" s="127"/>
      <c r="F206" s="127"/>
      <c r="G206" s="106"/>
      <c r="H206" s="106"/>
      <c r="I206" s="127"/>
      <c r="J206" s="127"/>
    </row>
    <row r="207" spans="1:10" x14ac:dyDescent="0.25">
      <c r="A207" s="127" t="s">
        <v>9523</v>
      </c>
      <c r="B207" s="128">
        <v>2</v>
      </c>
      <c r="C207" s="21">
        <v>35605</v>
      </c>
      <c r="D207" s="127"/>
      <c r="E207" s="127"/>
      <c r="F207" s="127"/>
      <c r="G207" s="106"/>
      <c r="H207" s="106"/>
      <c r="I207" s="127"/>
      <c r="J207" s="127"/>
    </row>
    <row r="208" spans="1:10" x14ac:dyDescent="0.25">
      <c r="A208" s="127" t="s">
        <v>9523</v>
      </c>
      <c r="B208" s="128">
        <v>3</v>
      </c>
      <c r="C208" s="21">
        <v>35618</v>
      </c>
      <c r="D208" s="127"/>
      <c r="E208" s="127"/>
      <c r="F208" s="127"/>
      <c r="G208" s="106"/>
      <c r="H208" s="106"/>
      <c r="I208" s="127"/>
      <c r="J208" s="127"/>
    </row>
    <row r="209" spans="1:10" x14ac:dyDescent="0.25">
      <c r="A209" s="127" t="s">
        <v>9523</v>
      </c>
      <c r="B209" s="128">
        <v>4</v>
      </c>
      <c r="C209" s="21">
        <v>35595</v>
      </c>
      <c r="D209" s="127"/>
      <c r="E209" s="127"/>
      <c r="F209" s="127"/>
      <c r="G209" s="106"/>
      <c r="H209" s="106"/>
      <c r="I209" s="127"/>
      <c r="J209" s="127"/>
    </row>
    <row r="210" spans="1:10" x14ac:dyDescent="0.25">
      <c r="A210" s="127" t="s">
        <v>9523</v>
      </c>
      <c r="B210" s="128">
        <v>5</v>
      </c>
      <c r="C210" s="21">
        <v>35611</v>
      </c>
      <c r="D210" s="127"/>
      <c r="E210" s="127"/>
      <c r="F210" s="127"/>
      <c r="G210" s="106"/>
      <c r="H210" s="106"/>
      <c r="I210" s="127"/>
      <c r="J210" s="127"/>
    </row>
    <row r="211" spans="1:10" x14ac:dyDescent="0.25">
      <c r="A211" s="127" t="s">
        <v>9523</v>
      </c>
      <c r="B211" s="128">
        <v>6</v>
      </c>
      <c r="C211" s="21">
        <v>35627</v>
      </c>
      <c r="D211" s="127"/>
      <c r="E211" s="127"/>
      <c r="F211" s="127"/>
      <c r="G211" s="106"/>
      <c r="H211" s="106"/>
      <c r="I211" s="127"/>
      <c r="J211" s="127"/>
    </row>
    <row r="212" spans="1:10" x14ac:dyDescent="0.25">
      <c r="A212" s="127" t="s">
        <v>9524</v>
      </c>
      <c r="B212" s="128">
        <v>1</v>
      </c>
      <c r="C212" s="21">
        <v>35951</v>
      </c>
      <c r="D212" s="127"/>
      <c r="E212" s="127"/>
      <c r="F212" s="127"/>
      <c r="G212" s="106"/>
      <c r="H212" s="106"/>
      <c r="I212" s="127"/>
      <c r="J212" s="127"/>
    </row>
    <row r="213" spans="1:10" x14ac:dyDescent="0.25">
      <c r="A213" s="127" t="s">
        <v>9524</v>
      </c>
      <c r="B213" s="128">
        <v>2</v>
      </c>
      <c r="C213" s="21">
        <v>35970</v>
      </c>
      <c r="D213" s="127"/>
      <c r="E213" s="127"/>
      <c r="F213" s="127"/>
      <c r="G213" s="106"/>
      <c r="H213" s="106"/>
      <c r="I213" s="127"/>
      <c r="J213" s="127"/>
    </row>
    <row r="214" spans="1:10" x14ac:dyDescent="0.25">
      <c r="A214" s="127" t="s">
        <v>9524</v>
      </c>
      <c r="B214" s="128">
        <v>3</v>
      </c>
      <c r="C214" s="21">
        <v>35983</v>
      </c>
      <c r="D214" s="127"/>
      <c r="E214" s="127"/>
      <c r="F214" s="127"/>
      <c r="G214" s="106"/>
      <c r="H214" s="106"/>
      <c r="I214" s="127"/>
      <c r="J214" s="127"/>
    </row>
    <row r="215" spans="1:10" x14ac:dyDescent="0.25">
      <c r="A215" s="127" t="s">
        <v>9524</v>
      </c>
      <c r="B215" s="128">
        <v>4</v>
      </c>
      <c r="C215" s="21">
        <v>35960</v>
      </c>
      <c r="D215" s="127"/>
      <c r="E215" s="127"/>
      <c r="F215" s="127"/>
      <c r="G215" s="106"/>
      <c r="H215" s="106"/>
      <c r="I215" s="127"/>
      <c r="J215" s="127"/>
    </row>
    <row r="216" spans="1:10" x14ac:dyDescent="0.25">
      <c r="A216" s="127" t="s">
        <v>9524</v>
      </c>
      <c r="B216" s="128">
        <v>5</v>
      </c>
      <c r="C216" s="21">
        <v>35976</v>
      </c>
      <c r="D216" s="127"/>
      <c r="E216" s="127"/>
      <c r="F216" s="127"/>
      <c r="G216" s="106"/>
      <c r="H216" s="106"/>
      <c r="I216" s="127"/>
      <c r="J216" s="127"/>
    </row>
    <row r="217" spans="1:10" x14ac:dyDescent="0.25">
      <c r="A217" s="127" t="s">
        <v>9524</v>
      </c>
      <c r="B217" s="128">
        <v>6</v>
      </c>
      <c r="C217" s="21">
        <v>35992</v>
      </c>
      <c r="D217" s="127"/>
      <c r="E217" s="127"/>
      <c r="F217" s="127"/>
      <c r="G217" s="106"/>
      <c r="H217" s="106"/>
      <c r="I217" s="127"/>
      <c r="J217" s="127"/>
    </row>
    <row r="218" spans="1:10" x14ac:dyDescent="0.25">
      <c r="A218" s="127" t="s">
        <v>9525</v>
      </c>
      <c r="B218" s="128">
        <v>1</v>
      </c>
      <c r="C218" s="21">
        <v>36316</v>
      </c>
      <c r="D218" s="127"/>
      <c r="E218" s="127"/>
      <c r="F218" s="127"/>
      <c r="G218" s="106"/>
      <c r="H218" s="106"/>
      <c r="I218" s="127"/>
      <c r="J218" s="127"/>
    </row>
    <row r="219" spans="1:10" x14ac:dyDescent="0.25">
      <c r="A219" s="127" t="s">
        <v>9525</v>
      </c>
      <c r="B219" s="128">
        <v>2</v>
      </c>
      <c r="C219" s="21">
        <v>36335</v>
      </c>
      <c r="D219" s="127"/>
      <c r="E219" s="127"/>
      <c r="F219" s="127"/>
      <c r="G219" s="106"/>
      <c r="H219" s="106"/>
      <c r="I219" s="127"/>
      <c r="J219" s="127"/>
    </row>
    <row r="220" spans="1:10" x14ac:dyDescent="0.25">
      <c r="A220" s="127" t="s">
        <v>9525</v>
      </c>
      <c r="B220" s="128">
        <v>3</v>
      </c>
      <c r="C220" s="21">
        <v>36348</v>
      </c>
      <c r="D220" s="127"/>
      <c r="E220" s="127"/>
      <c r="F220" s="127"/>
      <c r="G220" s="106"/>
      <c r="H220" s="106"/>
      <c r="I220" s="127"/>
      <c r="J220" s="127"/>
    </row>
    <row r="221" spans="1:10" x14ac:dyDescent="0.25">
      <c r="A221" s="127" t="s">
        <v>9525</v>
      </c>
      <c r="B221" s="128">
        <v>4</v>
      </c>
      <c r="C221" s="21">
        <v>36325</v>
      </c>
      <c r="D221" s="127"/>
      <c r="E221" s="127"/>
      <c r="F221" s="127"/>
      <c r="G221" s="106"/>
      <c r="H221" s="106"/>
      <c r="I221" s="127"/>
      <c r="J221" s="127"/>
    </row>
    <row r="222" spans="1:10" x14ac:dyDescent="0.25">
      <c r="A222" s="127" t="s">
        <v>9525</v>
      </c>
      <c r="B222" s="128">
        <v>5</v>
      </c>
      <c r="C222" s="21">
        <v>36341</v>
      </c>
      <c r="D222" s="127"/>
      <c r="E222" s="127"/>
      <c r="F222" s="127"/>
      <c r="G222" s="106"/>
      <c r="H222" s="106"/>
      <c r="I222" s="127"/>
      <c r="J222" s="127"/>
    </row>
    <row r="223" spans="1:10" x14ac:dyDescent="0.25">
      <c r="A223" s="127" t="s">
        <v>9525</v>
      </c>
      <c r="B223" s="128">
        <v>6</v>
      </c>
      <c r="C223" s="21">
        <v>36357</v>
      </c>
      <c r="D223" s="127"/>
      <c r="E223" s="127"/>
      <c r="F223" s="127"/>
      <c r="G223" s="106"/>
      <c r="H223" s="106"/>
      <c r="I223" s="127"/>
      <c r="J223" s="127"/>
    </row>
    <row r="224" spans="1:10" x14ac:dyDescent="0.25">
      <c r="A224" s="127" t="s">
        <v>9526</v>
      </c>
      <c r="B224" s="128">
        <v>1</v>
      </c>
      <c r="C224" s="21">
        <v>36682</v>
      </c>
      <c r="D224" s="127"/>
      <c r="E224" s="127"/>
      <c r="F224" s="127"/>
      <c r="G224" s="106"/>
      <c r="H224" s="106"/>
      <c r="I224" s="127"/>
      <c r="J224" s="127"/>
    </row>
    <row r="225" spans="1:10" x14ac:dyDescent="0.25">
      <c r="A225" s="127" t="s">
        <v>9526</v>
      </c>
      <c r="B225" s="128">
        <v>2</v>
      </c>
      <c r="C225" s="21">
        <v>36701</v>
      </c>
      <c r="D225" s="127"/>
      <c r="E225" s="127"/>
      <c r="F225" s="127"/>
      <c r="G225" s="106"/>
      <c r="H225" s="106"/>
      <c r="I225" s="127"/>
      <c r="J225" s="127"/>
    </row>
    <row r="226" spans="1:10" x14ac:dyDescent="0.25">
      <c r="A226" s="127" t="s">
        <v>9526</v>
      </c>
      <c r="B226" s="128">
        <v>3</v>
      </c>
      <c r="C226" s="21">
        <v>36714</v>
      </c>
      <c r="D226" s="127"/>
      <c r="E226" s="127"/>
      <c r="F226" s="127"/>
      <c r="G226" s="106"/>
      <c r="H226" s="106"/>
      <c r="I226" s="127"/>
      <c r="J226" s="127"/>
    </row>
    <row r="227" spans="1:10" x14ac:dyDescent="0.25">
      <c r="A227" s="127" t="s">
        <v>9526</v>
      </c>
      <c r="B227" s="128">
        <v>4</v>
      </c>
      <c r="C227" s="21">
        <v>36691</v>
      </c>
      <c r="D227" s="127"/>
      <c r="E227" s="127"/>
      <c r="F227" s="127"/>
      <c r="G227" s="106"/>
      <c r="H227" s="106"/>
      <c r="I227" s="127"/>
      <c r="J227" s="127"/>
    </row>
    <row r="228" spans="1:10" x14ac:dyDescent="0.25">
      <c r="A228" s="127" t="s">
        <v>9526</v>
      </c>
      <c r="B228" s="128">
        <v>5</v>
      </c>
      <c r="C228" s="21">
        <v>36707</v>
      </c>
      <c r="D228" s="127"/>
      <c r="E228" s="127"/>
      <c r="F228" s="127"/>
      <c r="G228" s="106"/>
      <c r="H228" s="106"/>
      <c r="I228" s="127"/>
      <c r="J228" s="127"/>
    </row>
    <row r="229" spans="1:10" x14ac:dyDescent="0.25">
      <c r="A229" s="127" t="s">
        <v>9526</v>
      </c>
      <c r="B229" s="128">
        <v>6</v>
      </c>
      <c r="C229" s="21">
        <v>36723</v>
      </c>
      <c r="D229" s="127"/>
      <c r="E229" s="127"/>
      <c r="F229" s="127"/>
      <c r="G229" s="106"/>
      <c r="H229" s="106"/>
      <c r="I229" s="127"/>
      <c r="J229" s="127"/>
    </row>
    <row r="230" spans="1:10" x14ac:dyDescent="0.25">
      <c r="A230" s="127" t="s">
        <v>9527</v>
      </c>
      <c r="B230" s="128">
        <v>1</v>
      </c>
      <c r="C230" s="21">
        <v>37047</v>
      </c>
      <c r="D230" s="127"/>
      <c r="E230" s="127"/>
      <c r="F230" s="127"/>
      <c r="G230" s="106"/>
      <c r="H230" s="106"/>
      <c r="I230" s="127"/>
      <c r="J230" s="127"/>
    </row>
    <row r="231" spans="1:10" x14ac:dyDescent="0.25">
      <c r="A231" s="127" t="s">
        <v>9527</v>
      </c>
      <c r="B231" s="128">
        <v>2</v>
      </c>
      <c r="C231" s="21">
        <v>37066</v>
      </c>
      <c r="D231" s="127"/>
      <c r="E231" s="127"/>
      <c r="F231" s="127"/>
      <c r="G231" s="106"/>
      <c r="H231" s="106"/>
      <c r="I231" s="127"/>
      <c r="J231" s="127"/>
    </row>
    <row r="232" spans="1:10" x14ac:dyDescent="0.25">
      <c r="A232" s="127" t="s">
        <v>9527</v>
      </c>
      <c r="B232" s="128">
        <v>3</v>
      </c>
      <c r="C232" s="21">
        <v>37079</v>
      </c>
      <c r="D232" s="127"/>
      <c r="E232" s="127"/>
      <c r="F232" s="127"/>
      <c r="G232" s="106"/>
      <c r="H232" s="106"/>
      <c r="I232" s="127"/>
      <c r="J232" s="127"/>
    </row>
    <row r="233" spans="1:10" x14ac:dyDescent="0.25">
      <c r="A233" s="127" t="s">
        <v>9527</v>
      </c>
      <c r="B233" s="128">
        <v>4</v>
      </c>
      <c r="C233" s="21">
        <v>37056</v>
      </c>
      <c r="D233" s="127"/>
      <c r="E233" s="127"/>
      <c r="F233" s="127"/>
      <c r="G233" s="106"/>
      <c r="H233" s="106"/>
      <c r="I233" s="127"/>
      <c r="J233" s="127"/>
    </row>
    <row r="234" spans="1:10" x14ac:dyDescent="0.25">
      <c r="A234" s="127" t="s">
        <v>9527</v>
      </c>
      <c r="B234" s="128">
        <v>5</v>
      </c>
      <c r="C234" s="21">
        <v>37072</v>
      </c>
      <c r="D234" s="127"/>
      <c r="E234" s="127"/>
      <c r="F234" s="127"/>
      <c r="G234" s="106"/>
      <c r="H234" s="106"/>
      <c r="I234" s="127"/>
      <c r="J234" s="127"/>
    </row>
    <row r="235" spans="1:10" x14ac:dyDescent="0.25">
      <c r="A235" s="127" t="s">
        <v>9527</v>
      </c>
      <c r="B235" s="128">
        <v>6</v>
      </c>
      <c r="C235" s="21">
        <v>37088</v>
      </c>
      <c r="D235" s="127"/>
      <c r="E235" s="127"/>
      <c r="F235" s="127"/>
      <c r="G235" s="106"/>
      <c r="H235" s="106"/>
      <c r="I235" s="127"/>
      <c r="J235" s="127"/>
    </row>
    <row r="236" spans="1:10" x14ac:dyDescent="0.25">
      <c r="A236" s="127" t="s">
        <v>9528</v>
      </c>
      <c r="B236" s="128">
        <v>1</v>
      </c>
      <c r="C236" s="21">
        <v>37412</v>
      </c>
      <c r="D236" s="127"/>
      <c r="E236" s="127"/>
      <c r="F236" s="127"/>
      <c r="G236" s="106"/>
      <c r="H236" s="106"/>
      <c r="I236" s="127"/>
      <c r="J236" s="127"/>
    </row>
    <row r="237" spans="1:10" x14ac:dyDescent="0.25">
      <c r="A237" s="127" t="s">
        <v>9528</v>
      </c>
      <c r="B237" s="128">
        <v>2</v>
      </c>
      <c r="C237" s="21">
        <v>37431</v>
      </c>
      <c r="D237" s="127"/>
      <c r="E237" s="127"/>
      <c r="F237" s="127"/>
      <c r="G237" s="106"/>
      <c r="H237" s="106"/>
      <c r="I237" s="127"/>
      <c r="J237" s="127"/>
    </row>
    <row r="238" spans="1:10" x14ac:dyDescent="0.25">
      <c r="A238" s="127" t="s">
        <v>9528</v>
      </c>
      <c r="B238" s="128">
        <v>3</v>
      </c>
      <c r="C238" s="21">
        <v>37444</v>
      </c>
      <c r="D238" s="127"/>
      <c r="E238" s="127"/>
      <c r="F238" s="127"/>
      <c r="G238" s="106"/>
      <c r="H238" s="106"/>
      <c r="I238" s="127"/>
      <c r="J238" s="127"/>
    </row>
    <row r="239" spans="1:10" x14ac:dyDescent="0.25">
      <c r="A239" s="127" t="s">
        <v>9528</v>
      </c>
      <c r="B239" s="128">
        <v>4</v>
      </c>
      <c r="C239" s="21">
        <v>37421</v>
      </c>
      <c r="D239" s="127"/>
      <c r="E239" s="127"/>
      <c r="F239" s="127"/>
      <c r="G239" s="106"/>
      <c r="H239" s="106"/>
      <c r="I239" s="127"/>
      <c r="J239" s="127"/>
    </row>
    <row r="240" spans="1:10" x14ac:dyDescent="0.25">
      <c r="A240" s="127" t="s">
        <v>9528</v>
      </c>
      <c r="B240" s="128">
        <v>5</v>
      </c>
      <c r="C240" s="21">
        <v>37437</v>
      </c>
      <c r="D240" s="127"/>
      <c r="E240" s="127"/>
      <c r="F240" s="127"/>
      <c r="G240" s="106"/>
      <c r="H240" s="106"/>
      <c r="I240" s="127"/>
      <c r="J240" s="127"/>
    </row>
    <row r="241" spans="1:10" x14ac:dyDescent="0.25">
      <c r="A241" s="127" t="s">
        <v>9528</v>
      </c>
      <c r="B241" s="128">
        <v>6</v>
      </c>
      <c r="C241" s="21">
        <v>37453</v>
      </c>
      <c r="D241" s="127"/>
      <c r="E241" s="127"/>
      <c r="F241" s="127"/>
      <c r="G241" s="106"/>
      <c r="H241" s="106"/>
      <c r="I241" s="127"/>
      <c r="J241" s="127"/>
    </row>
    <row r="242" spans="1:10" x14ac:dyDescent="0.25">
      <c r="A242" s="127" t="s">
        <v>9529</v>
      </c>
      <c r="B242" s="128">
        <v>1</v>
      </c>
      <c r="C242" s="21">
        <v>37777</v>
      </c>
      <c r="D242" s="127"/>
      <c r="E242" s="127"/>
      <c r="F242" s="127"/>
      <c r="G242" s="106"/>
      <c r="H242" s="106"/>
      <c r="I242" s="127"/>
      <c r="J242" s="127"/>
    </row>
    <row r="243" spans="1:10" x14ac:dyDescent="0.25">
      <c r="A243" s="127" t="s">
        <v>9529</v>
      </c>
      <c r="B243" s="128">
        <v>2</v>
      </c>
      <c r="C243" s="21">
        <v>37796</v>
      </c>
      <c r="D243" s="127"/>
      <c r="E243" s="127"/>
      <c r="F243" s="127"/>
      <c r="G243" s="106"/>
      <c r="H243" s="106"/>
      <c r="I243" s="127"/>
      <c r="J243" s="127"/>
    </row>
    <row r="244" spans="1:10" x14ac:dyDescent="0.25">
      <c r="A244" s="127" t="s">
        <v>9529</v>
      </c>
      <c r="B244" s="128">
        <v>3</v>
      </c>
      <c r="C244" s="21">
        <v>37809</v>
      </c>
      <c r="D244" s="127"/>
      <c r="E244" s="127"/>
      <c r="F244" s="127"/>
      <c r="G244" s="106"/>
      <c r="H244" s="106"/>
      <c r="I244" s="127"/>
      <c r="J244" s="127"/>
    </row>
    <row r="245" spans="1:10" x14ac:dyDescent="0.25">
      <c r="A245" s="127" t="s">
        <v>9529</v>
      </c>
      <c r="B245" s="128">
        <v>4</v>
      </c>
      <c r="C245" s="21">
        <v>37786</v>
      </c>
      <c r="D245" s="127"/>
      <c r="E245" s="127"/>
      <c r="F245" s="127"/>
      <c r="G245" s="106"/>
      <c r="H245" s="106"/>
      <c r="I245" s="127"/>
      <c r="J245" s="127"/>
    </row>
    <row r="246" spans="1:10" x14ac:dyDescent="0.25">
      <c r="A246" s="127" t="s">
        <v>9529</v>
      </c>
      <c r="B246" s="128">
        <v>5</v>
      </c>
      <c r="C246" s="21">
        <v>37802</v>
      </c>
      <c r="D246" s="127"/>
      <c r="E246" s="127"/>
      <c r="F246" s="127"/>
      <c r="G246" s="106"/>
      <c r="H246" s="106"/>
      <c r="I246" s="127"/>
      <c r="J246" s="127"/>
    </row>
    <row r="247" spans="1:10" x14ac:dyDescent="0.25">
      <c r="A247" s="127" t="s">
        <v>9529</v>
      </c>
      <c r="B247" s="128">
        <v>6</v>
      </c>
      <c r="C247" s="21">
        <v>37818</v>
      </c>
      <c r="D247" s="127"/>
      <c r="E247" s="127"/>
      <c r="F247" s="127"/>
      <c r="G247" s="106"/>
      <c r="H247" s="106"/>
      <c r="I247" s="127"/>
      <c r="J247" s="127"/>
    </row>
    <row r="248" spans="1:10" x14ac:dyDescent="0.25">
      <c r="A248" s="127" t="s">
        <v>9533</v>
      </c>
      <c r="B248" s="128">
        <v>1</v>
      </c>
      <c r="C248" s="21">
        <v>38143</v>
      </c>
      <c r="D248" s="127"/>
      <c r="E248" s="127"/>
      <c r="F248" s="127"/>
      <c r="G248" s="106"/>
      <c r="H248" s="106"/>
      <c r="I248" s="127"/>
      <c r="J248" s="127"/>
    </row>
    <row r="249" spans="1:10" x14ac:dyDescent="0.25">
      <c r="A249" s="127" t="s">
        <v>9533</v>
      </c>
      <c r="B249" s="128">
        <v>2</v>
      </c>
      <c r="C249" s="21">
        <v>38162</v>
      </c>
      <c r="D249" s="127"/>
      <c r="E249" s="127"/>
      <c r="F249" s="127"/>
      <c r="G249" s="106"/>
      <c r="H249" s="106"/>
      <c r="I249" s="127"/>
      <c r="J249" s="127"/>
    </row>
    <row r="250" spans="1:10" x14ac:dyDescent="0.25">
      <c r="A250" s="127" t="s">
        <v>9533</v>
      </c>
      <c r="B250" s="128">
        <v>3</v>
      </c>
      <c r="C250" s="21">
        <v>38175</v>
      </c>
      <c r="D250" s="127"/>
      <c r="E250" s="127"/>
      <c r="F250" s="127"/>
      <c r="G250" s="106"/>
      <c r="H250" s="106"/>
      <c r="I250" s="127"/>
      <c r="J250" s="127"/>
    </row>
    <row r="251" spans="1:10" x14ac:dyDescent="0.25">
      <c r="A251" s="127" t="s">
        <v>9533</v>
      </c>
      <c r="B251" s="128">
        <v>4</v>
      </c>
      <c r="C251" s="21">
        <v>38152</v>
      </c>
      <c r="D251" s="127"/>
      <c r="E251" s="127"/>
      <c r="F251" s="127"/>
      <c r="G251" s="106"/>
      <c r="H251" s="106"/>
      <c r="I251" s="127"/>
      <c r="J251" s="127"/>
    </row>
    <row r="252" spans="1:10" x14ac:dyDescent="0.25">
      <c r="A252" s="127" t="s">
        <v>9533</v>
      </c>
      <c r="B252" s="128">
        <v>5</v>
      </c>
      <c r="C252" s="21">
        <v>38168</v>
      </c>
      <c r="D252" s="127"/>
      <c r="E252" s="127"/>
      <c r="F252" s="127"/>
      <c r="G252" s="106"/>
      <c r="H252" s="106"/>
      <c r="I252" s="127"/>
      <c r="J252" s="127"/>
    </row>
    <row r="253" spans="1:10" x14ac:dyDescent="0.25">
      <c r="A253" s="127" t="s">
        <v>9533</v>
      </c>
      <c r="B253" s="128">
        <v>6</v>
      </c>
      <c r="C253" s="21">
        <v>38184</v>
      </c>
      <c r="D253" s="127"/>
      <c r="E253" s="127"/>
      <c r="F253" s="127"/>
      <c r="G253" s="106"/>
      <c r="H253" s="106"/>
      <c r="I253" s="127"/>
      <c r="J253" s="127"/>
    </row>
    <row r="254" spans="1:10" x14ac:dyDescent="0.25">
      <c r="A254" s="127" t="s">
        <v>9646</v>
      </c>
      <c r="B254" s="128">
        <v>1</v>
      </c>
      <c r="C254" s="21">
        <v>28334</v>
      </c>
      <c r="D254" s="127"/>
      <c r="E254" s="127"/>
      <c r="F254" s="127"/>
      <c r="G254" s="106"/>
      <c r="H254" s="106"/>
      <c r="I254" s="127"/>
      <c r="J254" s="127"/>
    </row>
    <row r="255" spans="1:10" x14ac:dyDescent="0.25">
      <c r="A255" s="127" t="s">
        <v>9645</v>
      </c>
      <c r="B255" s="128">
        <v>1</v>
      </c>
      <c r="C255" s="21">
        <v>28361</v>
      </c>
      <c r="D255" s="127"/>
      <c r="E255" s="127"/>
      <c r="F255" s="127"/>
      <c r="G255" s="106"/>
      <c r="H255" s="106"/>
      <c r="I255" s="127"/>
      <c r="J255" s="127"/>
    </row>
    <row r="256" spans="1:10" x14ac:dyDescent="0.25">
      <c r="A256" s="127"/>
      <c r="B256" s="128"/>
      <c r="C256" s="21"/>
      <c r="D256" s="127"/>
      <c r="E256" s="127"/>
      <c r="F256" s="127"/>
      <c r="G256" s="106"/>
      <c r="H256" s="106"/>
      <c r="I256" s="127"/>
      <c r="J256" s="127"/>
    </row>
  </sheetData>
  <mergeCells count="1">
    <mergeCell ref="A1:H1"/>
  </mergeCells>
  <phoneticPr fontId="23" type="noConversion"/>
  <dataValidations count="2">
    <dataValidation allowBlank="1" showDropDown="1" showInputMessage="1" showErrorMessage="1" sqref="C45:C65 C5:C8 C254" xr:uid="{8FE417D8-93FB-4A4A-B87E-98E55D401FA1}"/>
    <dataValidation type="list" allowBlank="1" showInputMessage="1" showErrorMessage="1" sqref="A5:A256"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271563A5-202B-4B18-8335-F98151F1D444}">
          <x14:formula1>
            <xm:f>DropDown!$CE$3:$CE$11</xm:f>
          </x14:formula1>
          <xm:sqref>D5:D253 D255:D256</xm:sqref>
        </x14:dataValidation>
        <x14:dataValidation type="list" allowBlank="1" showInputMessage="1" showErrorMessage="1" xr:uid="{07051DFB-ED85-4AE6-95F9-4F31C98503DE}">
          <x14:formula1>
            <xm:f>DropDown!$CH$3:$CH$9</xm:f>
          </x14:formula1>
          <xm:sqref>E5:E253 E255:E256</xm:sqref>
        </x14:dataValidation>
        <x14:dataValidation type="list" allowBlank="1" showInputMessage="1" showErrorMessage="1" xr:uid="{1ECB5CED-0299-4965-8D01-D80B02513095}">
          <x14:formula1>
            <xm:f>DropDown!$CI$3:$CI$6</xm:f>
          </x14:formula1>
          <xm:sqref>I5:I253 I255:I256</xm:sqref>
        </x14:dataValidation>
        <x14:dataValidation type="list" allowBlank="1" showInputMessage="1" showErrorMessage="1" xr:uid="{98455FF6-343D-40F6-A77D-22DC99DA6C1F}">
          <x14:formula1>
            <xm:f>DropDown!$BZ$3:$BZ$12</xm:f>
          </x14:formula1>
          <xm:sqref>F5:F253 F255:F256</xm:sqref>
        </x14:dataValidation>
        <x14:dataValidation type="list" allowBlank="1" showInputMessage="1" showErrorMessage="1" xr:uid="{ECE393B1-00BB-47D2-85E5-FDC6CB9F1CA1}">
          <x14:formula1>
            <xm:f>_xlfn.ANCHORARRAY(_xlfn.XLOOKUP($A5,ddlHarvests!$A$2:$A$500,ddlHarvests!$DQ$2:$DQ$500))</xm:f>
          </x14:formula1>
          <xm:sqref>B5:B256</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033"/>
  <sheetViews>
    <sheetView zoomScaleNormal="100" workbookViewId="0">
      <pane ySplit="4" topLeftCell="A5" activePane="bottomLeft" state="frozen"/>
      <selection pane="bottomLeft" activeCell="O1032" sqref="O1032"/>
    </sheetView>
  </sheetViews>
  <sheetFormatPr defaultColWidth="8.85546875" defaultRowHeight="15" x14ac:dyDescent="0.25"/>
  <cols>
    <col min="1" max="1" width="24.7109375" customWidth="1"/>
    <col min="2" max="2" width="10.7109375" customWidth="1"/>
    <col min="3" max="3" width="24" bestFit="1" customWidth="1"/>
    <col min="4" max="17" width="15.7109375" style="10" customWidth="1"/>
    <col min="18" max="26" width="20.7109375" customWidth="1"/>
  </cols>
  <sheetData>
    <row r="1" spans="1:17" ht="115.5" customHeight="1" x14ac:dyDescent="0.25">
      <c r="A1" s="198" t="s">
        <v>6599</v>
      </c>
      <c r="B1" s="198"/>
      <c r="C1" s="198"/>
      <c r="D1" s="198"/>
      <c r="E1" s="198"/>
      <c r="F1" s="198"/>
      <c r="G1" s="198"/>
      <c r="H1" s="198"/>
      <c r="I1" s="29"/>
      <c r="J1" s="29"/>
    </row>
    <row r="2" spans="1:17" ht="27.95" hidden="1"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9234</v>
      </c>
      <c r="B5" cm="1">
        <f t="array" ref="B5">IF(ROW() &lt; ROW(INDEX(treatments[experiment_ID],ROWS(treatments[experiment_ID]))), COUNTIF(INDEX(treatments[experiment_ID],1):treatments[[#This Row],[experiment_ID]],treatments[[#This Row],[experiment_ID]]), "")</f>
        <v>1</v>
      </c>
      <c r="C5" t="s">
        <v>9237</v>
      </c>
      <c r="D5" s="13" t="s">
        <v>8599</v>
      </c>
      <c r="E5" s="13" t="s">
        <v>2502</v>
      </c>
      <c r="F5" s="13"/>
      <c r="G5" s="13"/>
      <c r="H5" s="13" t="s">
        <v>2502</v>
      </c>
      <c r="I5" s="13" t="s">
        <v>2502</v>
      </c>
      <c r="J5" s="13" t="s">
        <v>9242</v>
      </c>
      <c r="K5" s="13"/>
      <c r="L5" s="13"/>
      <c r="M5" s="13"/>
      <c r="N5" s="13"/>
      <c r="O5" s="13" t="s">
        <v>2502</v>
      </c>
      <c r="P5" s="13"/>
      <c r="Q5" s="13"/>
    </row>
    <row r="6" spans="1:17" x14ac:dyDescent="0.25">
      <c r="A6" t="s">
        <v>9234</v>
      </c>
      <c r="B6" cm="1">
        <f t="array" ref="B6">IF(ROW() &lt; ROW(INDEX(treatments[experiment_ID],ROWS(treatments[experiment_ID]))), COUNTIF(INDEX(treatments[experiment_ID],1):treatments[[#This Row],[experiment_ID]],treatments[[#This Row],[experiment_ID]]), "")</f>
        <v>2</v>
      </c>
      <c r="C6" t="s">
        <v>9238</v>
      </c>
      <c r="D6" s="13" t="s">
        <v>8599</v>
      </c>
      <c r="E6" s="13" t="s">
        <v>2502</v>
      </c>
      <c r="F6" s="13"/>
      <c r="G6" s="13"/>
      <c r="H6" s="13" t="s">
        <v>2502</v>
      </c>
      <c r="I6" s="13" t="s">
        <v>2502</v>
      </c>
      <c r="J6" s="13" t="s">
        <v>9243</v>
      </c>
      <c r="K6" s="13"/>
      <c r="L6" s="13"/>
      <c r="M6" s="13"/>
      <c r="N6" s="13"/>
      <c r="O6" s="13" t="s">
        <v>2502</v>
      </c>
      <c r="P6" s="13"/>
      <c r="Q6" s="13"/>
    </row>
    <row r="7" spans="1:17" x14ac:dyDescent="0.25">
      <c r="A7" t="s">
        <v>9234</v>
      </c>
      <c r="B7" cm="1">
        <f t="array" ref="B7">IF(ROW() &lt; ROW(INDEX(treatments[experiment_ID],ROWS(treatments[experiment_ID]))), COUNTIF(INDEX(treatments[experiment_ID],1):treatments[[#This Row],[experiment_ID]],treatments[[#This Row],[experiment_ID]]), "")</f>
        <v>3</v>
      </c>
      <c r="C7" t="s">
        <v>9239</v>
      </c>
      <c r="D7" s="13" t="s">
        <v>8599</v>
      </c>
      <c r="E7" s="13" t="s">
        <v>2502</v>
      </c>
      <c r="F7" s="13"/>
      <c r="G7" s="13"/>
      <c r="H7" s="13" t="s">
        <v>2502</v>
      </c>
      <c r="I7" s="13" t="s">
        <v>2502</v>
      </c>
      <c r="J7" s="13" t="s">
        <v>9244</v>
      </c>
      <c r="K7" s="13"/>
      <c r="L7" s="13"/>
      <c r="M7" s="13"/>
      <c r="N7" s="13"/>
      <c r="O7" s="13" t="s">
        <v>2502</v>
      </c>
      <c r="P7" s="13"/>
      <c r="Q7" s="13"/>
    </row>
    <row r="8" spans="1:17" x14ac:dyDescent="0.25">
      <c r="A8" t="s">
        <v>9234</v>
      </c>
      <c r="B8" cm="1">
        <f t="array" ref="B8">IF(ROW() &lt; ROW(INDEX(treatments[experiment_ID],ROWS(treatments[experiment_ID]))), COUNTIF(INDEX(treatments[experiment_ID],1):treatments[[#This Row],[experiment_ID]],treatments[[#This Row],[experiment_ID]]), "")</f>
        <v>4</v>
      </c>
      <c r="C8" t="s">
        <v>9240</v>
      </c>
      <c r="D8" s="13" t="s">
        <v>8599</v>
      </c>
      <c r="E8" s="13" t="s">
        <v>2502</v>
      </c>
      <c r="F8" s="13"/>
      <c r="G8" s="13"/>
      <c r="H8" s="13" t="s">
        <v>2502</v>
      </c>
      <c r="I8" s="13" t="s">
        <v>2502</v>
      </c>
      <c r="J8" s="13" t="s">
        <v>9245</v>
      </c>
      <c r="K8" s="13"/>
      <c r="L8" s="13"/>
      <c r="M8" s="13"/>
      <c r="N8" s="13"/>
      <c r="O8" s="13" t="s">
        <v>2502</v>
      </c>
      <c r="P8" s="13"/>
      <c r="Q8" s="13"/>
    </row>
    <row r="9" spans="1:17" x14ac:dyDescent="0.25">
      <c r="A9" t="s">
        <v>9234</v>
      </c>
      <c r="B9" cm="1">
        <f t="array" ref="B9">IF(ROW() &lt; ROW(INDEX(treatments[experiment_ID],ROWS(treatments[experiment_ID]))), COUNTIF(INDEX(treatments[experiment_ID],1):treatments[[#This Row],[experiment_ID]],treatments[[#This Row],[experiment_ID]]), "")</f>
        <v>5</v>
      </c>
      <c r="C9" t="s">
        <v>9241</v>
      </c>
      <c r="D9" s="13" t="s">
        <v>8599</v>
      </c>
      <c r="E9" s="13" t="s">
        <v>2502</v>
      </c>
      <c r="F9" s="13"/>
      <c r="G9" s="13"/>
      <c r="H9" s="13" t="s">
        <v>2502</v>
      </c>
      <c r="I9" s="13" t="s">
        <v>2502</v>
      </c>
      <c r="J9" s="13" t="s">
        <v>9246</v>
      </c>
      <c r="K9" s="13"/>
      <c r="L9" s="13"/>
      <c r="M9" s="13"/>
      <c r="N9" s="13"/>
      <c r="O9" s="13" t="s">
        <v>2502</v>
      </c>
      <c r="P9" s="13"/>
      <c r="Q9" s="13"/>
    </row>
    <row r="10" spans="1:17" x14ac:dyDescent="0.25">
      <c r="A10" t="s">
        <v>9235</v>
      </c>
      <c r="B10" cm="1">
        <f t="array" ref="B10">IF(ROW() &lt; ROW(INDEX(treatments[experiment_ID],ROWS(treatments[experiment_ID]))), COUNTIF(INDEX(treatments[experiment_ID],1):treatments[[#This Row],[experiment_ID]],treatments[[#This Row],[experiment_ID]]), "")</f>
        <v>1</v>
      </c>
      <c r="C10" t="s">
        <v>9237</v>
      </c>
      <c r="D10" s="13" t="s">
        <v>8599</v>
      </c>
      <c r="E10" s="13" t="s">
        <v>2502</v>
      </c>
      <c r="F10" s="13"/>
      <c r="G10" s="13"/>
      <c r="H10" s="13" t="s">
        <v>2502</v>
      </c>
      <c r="I10" s="13" t="s">
        <v>2502</v>
      </c>
      <c r="J10" s="13" t="s">
        <v>9242</v>
      </c>
      <c r="K10" s="13"/>
      <c r="L10" s="13"/>
      <c r="M10" s="13"/>
      <c r="N10" s="13"/>
      <c r="O10" s="13" t="s">
        <v>2502</v>
      </c>
      <c r="P10" s="13"/>
      <c r="Q10" s="13"/>
    </row>
    <row r="11" spans="1:17" x14ac:dyDescent="0.25">
      <c r="A11" t="s">
        <v>9235</v>
      </c>
      <c r="B11" cm="1">
        <f t="array" ref="B11">IF(ROW() &lt; ROW(INDEX(treatments[experiment_ID],ROWS(treatments[experiment_ID]))), COUNTIF(INDEX(treatments[experiment_ID],1):treatments[[#This Row],[experiment_ID]],treatments[[#This Row],[experiment_ID]]), "")</f>
        <v>2</v>
      </c>
      <c r="C11" t="s">
        <v>9238</v>
      </c>
      <c r="D11" s="13" t="s">
        <v>8599</v>
      </c>
      <c r="E11" s="13" t="s">
        <v>2502</v>
      </c>
      <c r="F11" s="13"/>
      <c r="G11" s="13"/>
      <c r="H11" s="13" t="s">
        <v>2502</v>
      </c>
      <c r="I11" s="13" t="s">
        <v>2502</v>
      </c>
      <c r="J11" s="13" t="s">
        <v>9243</v>
      </c>
      <c r="K11" s="13"/>
      <c r="L11" s="13"/>
      <c r="M11" s="13"/>
      <c r="N11" s="13"/>
      <c r="O11" s="13" t="s">
        <v>2502</v>
      </c>
      <c r="P11" s="13"/>
      <c r="Q11" s="13"/>
    </row>
    <row r="12" spans="1:17" x14ac:dyDescent="0.25">
      <c r="A12" t="s">
        <v>9235</v>
      </c>
      <c r="B12" cm="1">
        <f t="array" ref="B12">IF(ROW() &lt; ROW(INDEX(treatments[experiment_ID],ROWS(treatments[experiment_ID]))), COUNTIF(INDEX(treatments[experiment_ID],1):treatments[[#This Row],[experiment_ID]],treatments[[#This Row],[experiment_ID]]), "")</f>
        <v>3</v>
      </c>
      <c r="C12" t="s">
        <v>9239</v>
      </c>
      <c r="D12" s="13" t="s">
        <v>8599</v>
      </c>
      <c r="E12" s="13" t="s">
        <v>2502</v>
      </c>
      <c r="F12" s="13"/>
      <c r="G12" s="13"/>
      <c r="H12" s="13" t="s">
        <v>2502</v>
      </c>
      <c r="I12" s="13" t="s">
        <v>2502</v>
      </c>
      <c r="J12" s="13" t="s">
        <v>9244</v>
      </c>
      <c r="K12" s="13"/>
      <c r="L12" s="13"/>
      <c r="M12" s="13"/>
      <c r="N12" s="13"/>
      <c r="O12" s="13" t="s">
        <v>2502</v>
      </c>
      <c r="P12" s="13"/>
      <c r="Q12" s="13"/>
    </row>
    <row r="13" spans="1:17" x14ac:dyDescent="0.25">
      <c r="A13" t="s">
        <v>9235</v>
      </c>
      <c r="B13" cm="1">
        <f t="array" ref="B13">IF(ROW() &lt; ROW(INDEX(treatments[experiment_ID],ROWS(treatments[experiment_ID]))), COUNTIF(INDEX(treatments[experiment_ID],1):treatments[[#This Row],[experiment_ID]],treatments[[#This Row],[experiment_ID]]), "")</f>
        <v>4</v>
      </c>
      <c r="C13" t="s">
        <v>9240</v>
      </c>
      <c r="D13" s="13" t="s">
        <v>8599</v>
      </c>
      <c r="E13" s="13" t="s">
        <v>2502</v>
      </c>
      <c r="F13" s="13"/>
      <c r="G13" s="13"/>
      <c r="H13" s="13" t="s">
        <v>2502</v>
      </c>
      <c r="I13" s="13" t="s">
        <v>2502</v>
      </c>
      <c r="J13" s="13" t="s">
        <v>9245</v>
      </c>
      <c r="K13" s="13"/>
      <c r="L13" s="13"/>
      <c r="M13" s="13"/>
      <c r="N13" s="13"/>
      <c r="O13" s="13" t="s">
        <v>2502</v>
      </c>
      <c r="P13" s="13"/>
      <c r="Q13" s="13"/>
    </row>
    <row r="14" spans="1:17" x14ac:dyDescent="0.25">
      <c r="A14" t="s">
        <v>9235</v>
      </c>
      <c r="B14" cm="1">
        <f t="array" ref="B14">IF(ROW() &lt; ROW(INDEX(treatments[experiment_ID],ROWS(treatments[experiment_ID]))), COUNTIF(INDEX(treatments[experiment_ID],1):treatments[[#This Row],[experiment_ID]],treatments[[#This Row],[experiment_ID]]), "")</f>
        <v>5</v>
      </c>
      <c r="C14" t="s">
        <v>9241</v>
      </c>
      <c r="D14" s="13" t="s">
        <v>8599</v>
      </c>
      <c r="E14" s="13" t="s">
        <v>2502</v>
      </c>
      <c r="F14" s="13"/>
      <c r="G14" s="13"/>
      <c r="H14" s="13" t="s">
        <v>2502</v>
      </c>
      <c r="I14" s="13" t="s">
        <v>2502</v>
      </c>
      <c r="J14" s="174" t="s">
        <v>9246</v>
      </c>
      <c r="K14" s="13"/>
      <c r="L14" s="13"/>
      <c r="M14" s="13"/>
      <c r="N14" s="13"/>
      <c r="O14" s="13" t="s">
        <v>2502</v>
      </c>
      <c r="P14" s="13"/>
      <c r="Q14" s="13"/>
    </row>
    <row r="15" spans="1:17" x14ac:dyDescent="0.25">
      <c r="A15" t="s">
        <v>9247</v>
      </c>
      <c r="B15" cm="1">
        <f t="array" ref="B15">IF(ROW() &lt; ROW(INDEX(treatments[experiment_ID],ROWS(treatments[experiment_ID]))), COUNTIF(INDEX(treatments[experiment_ID],1):treatments[[#This Row],[experiment_ID]],treatments[[#This Row],[experiment_ID]]), "")</f>
        <v>1</v>
      </c>
      <c r="C15" t="s">
        <v>9250</v>
      </c>
      <c r="D15" s="13" t="s">
        <v>8620</v>
      </c>
      <c r="E15" s="13" t="s">
        <v>2502</v>
      </c>
      <c r="F15" s="13"/>
      <c r="G15" s="13"/>
      <c r="H15" s="13" t="s">
        <v>2502</v>
      </c>
      <c r="I15" s="13" t="s">
        <v>9252</v>
      </c>
      <c r="J15" s="13" t="s">
        <v>2502</v>
      </c>
      <c r="K15" s="13"/>
      <c r="L15" s="13" t="s">
        <v>2502</v>
      </c>
      <c r="M15" s="13"/>
      <c r="N15" s="13"/>
      <c r="O15" s="13" t="s">
        <v>2502</v>
      </c>
      <c r="P15" s="13"/>
      <c r="Q15" s="13"/>
    </row>
    <row r="16" spans="1:17" x14ac:dyDescent="0.25">
      <c r="A16" t="s">
        <v>9247</v>
      </c>
      <c r="B16" cm="1">
        <f t="array" ref="B16">IF(ROW() &lt; ROW(INDEX(treatments[experiment_ID],ROWS(treatments[experiment_ID]))), COUNTIF(INDEX(treatments[experiment_ID],1):treatments[[#This Row],[experiment_ID]],treatments[[#This Row],[experiment_ID]]), "")</f>
        <v>2</v>
      </c>
      <c r="C16" t="s">
        <v>9251</v>
      </c>
      <c r="D16" s="13" t="s">
        <v>8620</v>
      </c>
      <c r="E16" s="13" t="s">
        <v>2502</v>
      </c>
      <c r="F16" s="13"/>
      <c r="G16" s="13"/>
      <c r="H16" s="13" t="s">
        <v>2502</v>
      </c>
      <c r="I16" s="13" t="s">
        <v>9253</v>
      </c>
      <c r="J16" s="13" t="s">
        <v>2502</v>
      </c>
      <c r="K16" s="13"/>
      <c r="L16" s="13" t="s">
        <v>2502</v>
      </c>
      <c r="M16" s="13"/>
      <c r="N16" s="13"/>
      <c r="O16" s="13" t="s">
        <v>2502</v>
      </c>
      <c r="P16" s="13"/>
      <c r="Q16" s="13"/>
    </row>
    <row r="17" spans="1:17" x14ac:dyDescent="0.25">
      <c r="A17" t="s">
        <v>9248</v>
      </c>
      <c r="B17" cm="1">
        <f t="array" ref="B17">IF(ROW() &lt; ROW(INDEX(treatments[experiment_ID],ROWS(treatments[experiment_ID]))), COUNTIF(INDEX(treatments[experiment_ID],1):treatments[[#This Row],[experiment_ID]],treatments[[#This Row],[experiment_ID]]), "")</f>
        <v>1</v>
      </c>
      <c r="C17" t="s">
        <v>9250</v>
      </c>
      <c r="D17" s="13" t="s">
        <v>8620</v>
      </c>
      <c r="E17" s="13" t="s">
        <v>2502</v>
      </c>
      <c r="F17" s="13"/>
      <c r="G17" s="13"/>
      <c r="H17" s="13" t="s">
        <v>2502</v>
      </c>
      <c r="I17" s="13" t="s">
        <v>9252</v>
      </c>
      <c r="J17" s="13" t="s">
        <v>2502</v>
      </c>
      <c r="K17" s="13"/>
      <c r="L17" s="13" t="s">
        <v>2502</v>
      </c>
      <c r="M17" s="13"/>
      <c r="N17" s="13"/>
      <c r="O17" s="13" t="s">
        <v>2502</v>
      </c>
      <c r="P17" s="13"/>
      <c r="Q17" s="13"/>
    </row>
    <row r="18" spans="1:17" x14ac:dyDescent="0.25">
      <c r="A18" t="s">
        <v>9248</v>
      </c>
      <c r="B18" cm="1">
        <f t="array" ref="B18">IF(ROW() &lt; ROW(INDEX(treatments[experiment_ID],ROWS(treatments[experiment_ID]))), COUNTIF(INDEX(treatments[experiment_ID],1):treatments[[#This Row],[experiment_ID]],treatments[[#This Row],[experiment_ID]]), "")</f>
        <v>2</v>
      </c>
      <c r="C18" t="s">
        <v>9251</v>
      </c>
      <c r="D18" s="13" t="s">
        <v>8620</v>
      </c>
      <c r="E18" s="13" t="s">
        <v>2502</v>
      </c>
      <c r="F18" s="13"/>
      <c r="G18" s="13"/>
      <c r="H18" s="13" t="s">
        <v>2502</v>
      </c>
      <c r="I18" s="13" t="s">
        <v>9253</v>
      </c>
      <c r="J18" s="13" t="s">
        <v>2502</v>
      </c>
      <c r="K18" s="13"/>
      <c r="L18" s="13" t="s">
        <v>2502</v>
      </c>
      <c r="M18" s="13"/>
      <c r="N18" s="13"/>
      <c r="O18" s="13" t="s">
        <v>2502</v>
      </c>
      <c r="P18" s="13"/>
      <c r="Q18" s="13"/>
    </row>
    <row r="19" spans="1:17" x14ac:dyDescent="0.25">
      <c r="A19" t="s">
        <v>9254</v>
      </c>
      <c r="B19" cm="1">
        <f t="array" ref="B19">IF(ROW() &lt; ROW(INDEX(treatments[experiment_ID],ROWS(treatments[experiment_ID]))), COUNTIF(INDEX(treatments[experiment_ID],1):treatments[[#This Row],[experiment_ID]],treatments[[#This Row],[experiment_ID]]), "")</f>
        <v>1</v>
      </c>
      <c r="C19" t="s">
        <v>9263</v>
      </c>
      <c r="D19" s="13" t="s">
        <v>9264</v>
      </c>
      <c r="E19" s="13" t="s">
        <v>2502</v>
      </c>
      <c r="F19" s="13"/>
      <c r="G19" s="13"/>
      <c r="H19" s="13" t="s">
        <v>2502</v>
      </c>
      <c r="I19" s="13" t="s">
        <v>2502</v>
      </c>
      <c r="J19" s="13" t="s">
        <v>2502</v>
      </c>
      <c r="K19" s="13"/>
      <c r="L19" s="13" t="s">
        <v>2502</v>
      </c>
      <c r="M19" s="13"/>
      <c r="N19" s="13"/>
      <c r="O19" s="13"/>
      <c r="P19" s="13"/>
      <c r="Q19" s="13"/>
    </row>
    <row r="20" spans="1:17" x14ac:dyDescent="0.25">
      <c r="A20" t="s">
        <v>9254</v>
      </c>
      <c r="B20" cm="1">
        <f t="array" ref="B20">IF(ROW() &lt; ROW(INDEX(treatments[experiment_ID],ROWS(treatments[experiment_ID]))), COUNTIF(INDEX(treatments[experiment_ID],1):treatments[[#This Row],[experiment_ID]],treatments[[#This Row],[experiment_ID]]), "")</f>
        <v>2</v>
      </c>
      <c r="C20" t="s">
        <v>8631</v>
      </c>
      <c r="D20" s="13" t="s">
        <v>8646</v>
      </c>
      <c r="E20" s="13" t="s">
        <v>2502</v>
      </c>
      <c r="F20" s="13"/>
      <c r="G20" s="13"/>
      <c r="H20" s="13" t="s">
        <v>2502</v>
      </c>
      <c r="I20" s="13" t="s">
        <v>2502</v>
      </c>
      <c r="J20" s="13" t="s">
        <v>2502</v>
      </c>
      <c r="K20" s="13"/>
      <c r="L20" s="13" t="s">
        <v>2502</v>
      </c>
      <c r="M20" s="13"/>
      <c r="N20" s="13"/>
      <c r="O20" s="13"/>
      <c r="P20" s="13"/>
      <c r="Q20" s="13"/>
    </row>
    <row r="21" spans="1:17" x14ac:dyDescent="0.25">
      <c r="A21" t="s">
        <v>9255</v>
      </c>
      <c r="B21" cm="1">
        <f t="array" ref="B21">IF(ROW() &lt; ROW(INDEX(treatments[experiment_ID],ROWS(treatments[experiment_ID]))), COUNTIF(INDEX(treatments[experiment_ID],1):treatments[[#This Row],[experiment_ID]],treatments[[#This Row],[experiment_ID]]), "")</f>
        <v>1</v>
      </c>
      <c r="C21" t="s">
        <v>9263</v>
      </c>
      <c r="D21" s="13" t="s">
        <v>9264</v>
      </c>
      <c r="E21" s="13" t="s">
        <v>2502</v>
      </c>
      <c r="F21" s="13"/>
      <c r="G21" s="13"/>
      <c r="H21" s="13" t="s">
        <v>2502</v>
      </c>
      <c r="I21" s="13" t="s">
        <v>2502</v>
      </c>
      <c r="J21" s="13" t="s">
        <v>2502</v>
      </c>
      <c r="K21" s="13"/>
      <c r="L21" s="13" t="s">
        <v>2502</v>
      </c>
      <c r="M21" s="13"/>
      <c r="N21" s="13"/>
      <c r="O21" s="13"/>
      <c r="P21" s="13"/>
      <c r="Q21" s="13"/>
    </row>
    <row r="22" spans="1:17" x14ac:dyDescent="0.25">
      <c r="A22" t="s">
        <v>9255</v>
      </c>
      <c r="B22" cm="1">
        <f t="array" ref="B22">IF(ROW() &lt; ROW(INDEX(treatments[experiment_ID],ROWS(treatments[experiment_ID]))), COUNTIF(INDEX(treatments[experiment_ID],1):treatments[[#This Row],[experiment_ID]],treatments[[#This Row],[experiment_ID]]), "")</f>
        <v>2</v>
      </c>
      <c r="C22" t="s">
        <v>8631</v>
      </c>
      <c r="D22" s="13" t="s">
        <v>8646</v>
      </c>
      <c r="E22" s="13" t="s">
        <v>2502</v>
      </c>
      <c r="F22" s="13"/>
      <c r="G22" s="13"/>
      <c r="H22" s="13" t="s">
        <v>2502</v>
      </c>
      <c r="I22" s="13" t="s">
        <v>2502</v>
      </c>
      <c r="J22" s="13" t="s">
        <v>2502</v>
      </c>
      <c r="K22" s="13"/>
      <c r="L22" s="13" t="s">
        <v>2502</v>
      </c>
      <c r="M22" s="13"/>
      <c r="N22" s="13"/>
      <c r="O22" s="13"/>
      <c r="P22" s="13"/>
      <c r="Q22" s="13"/>
    </row>
    <row r="23" spans="1:17" x14ac:dyDescent="0.25">
      <c r="A23" t="s">
        <v>9257</v>
      </c>
      <c r="B23" cm="1">
        <f t="array" ref="B23">IF(ROW() &lt; ROW(INDEX(treatments[experiment_ID],ROWS(treatments[experiment_ID]))), COUNTIF(INDEX(treatments[experiment_ID],1):treatments[[#This Row],[experiment_ID]],treatments[[#This Row],[experiment_ID]]), "")</f>
        <v>1</v>
      </c>
      <c r="C23" t="s">
        <v>9271</v>
      </c>
      <c r="D23" s="13" t="s">
        <v>9265</v>
      </c>
      <c r="E23" s="13" t="s">
        <v>2502</v>
      </c>
      <c r="F23" s="13"/>
      <c r="G23" s="13"/>
      <c r="H23" s="13" t="s">
        <v>9269</v>
      </c>
      <c r="I23" s="13" t="s">
        <v>2502</v>
      </c>
      <c r="J23" s="13" t="s">
        <v>2502</v>
      </c>
      <c r="K23" s="13"/>
      <c r="L23" s="13" t="s">
        <v>2502</v>
      </c>
      <c r="M23" s="13"/>
      <c r="N23" s="13"/>
      <c r="O23" s="13"/>
      <c r="P23" s="13"/>
      <c r="Q23" s="13"/>
    </row>
    <row r="24" spans="1:17" x14ac:dyDescent="0.25">
      <c r="A24" t="s">
        <v>9257</v>
      </c>
      <c r="B24" cm="1">
        <f t="array" ref="B24">IF(ROW() &lt; ROW(INDEX(treatments[experiment_ID],ROWS(treatments[experiment_ID]))), COUNTIF(INDEX(treatments[experiment_ID],1):treatments[[#This Row],[experiment_ID]],treatments[[#This Row],[experiment_ID]]), "")</f>
        <v>2</v>
      </c>
      <c r="C24" t="s">
        <v>9274</v>
      </c>
      <c r="D24" s="13" t="s">
        <v>9265</v>
      </c>
      <c r="E24" s="13" t="s">
        <v>2502</v>
      </c>
      <c r="F24" s="13"/>
      <c r="G24" s="13"/>
      <c r="H24" s="13" t="s">
        <v>9270</v>
      </c>
      <c r="I24" s="13" t="s">
        <v>2502</v>
      </c>
      <c r="J24" s="13" t="s">
        <v>2502</v>
      </c>
      <c r="K24" s="13"/>
      <c r="L24" s="13" t="s">
        <v>2502</v>
      </c>
      <c r="M24" s="13"/>
      <c r="N24" s="13"/>
      <c r="O24" s="13"/>
      <c r="P24" s="13"/>
      <c r="Q24" s="13"/>
    </row>
    <row r="25" spans="1:17" x14ac:dyDescent="0.25">
      <c r="A25" t="s">
        <v>9257</v>
      </c>
      <c r="B25" cm="1">
        <f t="array" ref="B25">IF(ROW() &lt; ROW(INDEX(treatments[experiment_ID],ROWS(treatments[experiment_ID]))), COUNTIF(INDEX(treatments[experiment_ID],1):treatments[[#This Row],[experiment_ID]],treatments[[#This Row],[experiment_ID]]), "")</f>
        <v>3</v>
      </c>
      <c r="C25" t="s">
        <v>9272</v>
      </c>
      <c r="D25" s="13" t="s">
        <v>9266</v>
      </c>
      <c r="E25" s="13" t="s">
        <v>2502</v>
      </c>
      <c r="F25" s="13"/>
      <c r="G25" s="13"/>
      <c r="H25" s="13" t="s">
        <v>9269</v>
      </c>
      <c r="I25" s="13" t="s">
        <v>2502</v>
      </c>
      <c r="J25" s="13" t="s">
        <v>2502</v>
      </c>
      <c r="K25" s="13"/>
      <c r="L25" s="13" t="s">
        <v>2502</v>
      </c>
      <c r="M25" s="13"/>
      <c r="N25" s="13"/>
      <c r="O25" s="13"/>
      <c r="P25" s="13"/>
      <c r="Q25" s="13"/>
    </row>
    <row r="26" spans="1:17" x14ac:dyDescent="0.25">
      <c r="A26" t="s">
        <v>9257</v>
      </c>
      <c r="B26" cm="1">
        <f t="array" ref="B26">IF(ROW() &lt; ROW(INDEX(treatments[experiment_ID],ROWS(treatments[experiment_ID]))), COUNTIF(INDEX(treatments[experiment_ID],1):treatments[[#This Row],[experiment_ID]],treatments[[#This Row],[experiment_ID]]), "")</f>
        <v>4</v>
      </c>
      <c r="C26" t="s">
        <v>9275</v>
      </c>
      <c r="D26" s="13" t="s">
        <v>9266</v>
      </c>
      <c r="E26" s="13" t="s">
        <v>2502</v>
      </c>
      <c r="F26" s="13"/>
      <c r="G26" s="13"/>
      <c r="H26" s="13" t="s">
        <v>9270</v>
      </c>
      <c r="I26" s="13" t="s">
        <v>2502</v>
      </c>
      <c r="J26" s="13" t="s">
        <v>2502</v>
      </c>
      <c r="K26" s="13"/>
      <c r="L26" s="13" t="s">
        <v>2502</v>
      </c>
      <c r="M26" s="13"/>
      <c r="N26" s="13"/>
      <c r="O26" s="13"/>
      <c r="P26" s="13"/>
      <c r="Q26" s="13"/>
    </row>
    <row r="27" spans="1:17" x14ac:dyDescent="0.25">
      <c r="A27" t="s">
        <v>9257</v>
      </c>
      <c r="B27" cm="1">
        <f t="array" ref="B27">IF(ROW() &lt; ROW(INDEX(treatments[experiment_ID],ROWS(treatments[experiment_ID]))), COUNTIF(INDEX(treatments[experiment_ID],1):treatments[[#This Row],[experiment_ID]],treatments[[#This Row],[experiment_ID]]), "")</f>
        <v>5</v>
      </c>
      <c r="C27" t="s">
        <v>9273</v>
      </c>
      <c r="D27" s="13" t="s">
        <v>9267</v>
      </c>
      <c r="E27" s="13" t="s">
        <v>2502</v>
      </c>
      <c r="F27" s="13"/>
      <c r="G27" s="13"/>
      <c r="H27" s="13" t="s">
        <v>9269</v>
      </c>
      <c r="I27" s="13" t="s">
        <v>2502</v>
      </c>
      <c r="J27" s="13" t="s">
        <v>2502</v>
      </c>
      <c r="K27" s="13"/>
      <c r="L27" s="13" t="s">
        <v>2502</v>
      </c>
      <c r="M27" s="13"/>
      <c r="N27" s="13"/>
      <c r="O27" s="13"/>
      <c r="P27" s="13"/>
      <c r="Q27" s="13"/>
    </row>
    <row r="28" spans="1:17" x14ac:dyDescent="0.25">
      <c r="A28" t="s">
        <v>9257</v>
      </c>
      <c r="B28" cm="1">
        <f t="array" ref="B28">IF(ROW() &lt; ROW(INDEX(treatments[experiment_ID],ROWS(treatments[experiment_ID]))), COUNTIF(INDEX(treatments[experiment_ID],1):treatments[[#This Row],[experiment_ID]],treatments[[#This Row],[experiment_ID]]), "")</f>
        <v>6</v>
      </c>
      <c r="C28" t="s">
        <v>9276</v>
      </c>
      <c r="D28" s="13" t="s">
        <v>9267</v>
      </c>
      <c r="E28" s="13" t="s">
        <v>2502</v>
      </c>
      <c r="F28" s="13"/>
      <c r="G28" s="13"/>
      <c r="H28" s="13" t="s">
        <v>9270</v>
      </c>
      <c r="I28" s="13" t="s">
        <v>2502</v>
      </c>
      <c r="J28" s="13" t="s">
        <v>2502</v>
      </c>
      <c r="K28" s="13"/>
      <c r="L28" s="13" t="s">
        <v>2502</v>
      </c>
      <c r="M28" s="13"/>
      <c r="N28" s="13"/>
      <c r="O28" s="13"/>
      <c r="P28" s="13"/>
      <c r="Q28" s="13"/>
    </row>
    <row r="29" spans="1:17" x14ac:dyDescent="0.25">
      <c r="A29" t="s">
        <v>9257</v>
      </c>
      <c r="B29" cm="1">
        <f t="array" ref="B29">IF(ROW() &lt; ROW(INDEX(treatments[experiment_ID],ROWS(treatments[experiment_ID]))), COUNTIF(INDEX(treatments[experiment_ID],1):treatments[[#This Row],[experiment_ID]],treatments[[#This Row],[experiment_ID]]), "")</f>
        <v>7</v>
      </c>
      <c r="C29" t="s">
        <v>9277</v>
      </c>
      <c r="D29" s="13" t="s">
        <v>9268</v>
      </c>
      <c r="E29" s="13" t="s">
        <v>2502</v>
      </c>
      <c r="F29" s="13"/>
      <c r="G29" s="13"/>
      <c r="H29" s="13" t="s">
        <v>9269</v>
      </c>
      <c r="I29" s="13" t="s">
        <v>2502</v>
      </c>
      <c r="J29" s="13" t="s">
        <v>2502</v>
      </c>
      <c r="K29" s="13"/>
      <c r="L29" s="13" t="s">
        <v>2502</v>
      </c>
      <c r="M29" s="13"/>
      <c r="N29" s="13"/>
      <c r="O29" s="13"/>
      <c r="P29" s="13"/>
      <c r="Q29" s="13"/>
    </row>
    <row r="30" spans="1:17" x14ac:dyDescent="0.25">
      <c r="A30" t="s">
        <v>9257</v>
      </c>
      <c r="B30" cm="1">
        <f t="array" ref="B30">IF(ROW() &lt; ROW(INDEX(treatments[experiment_ID],ROWS(treatments[experiment_ID]))), COUNTIF(INDEX(treatments[experiment_ID],1):treatments[[#This Row],[experiment_ID]],treatments[[#This Row],[experiment_ID]]), "")</f>
        <v>8</v>
      </c>
      <c r="C30" t="s">
        <v>9278</v>
      </c>
      <c r="D30" s="13" t="s">
        <v>9268</v>
      </c>
      <c r="E30" s="13" t="s">
        <v>2502</v>
      </c>
      <c r="F30" s="13"/>
      <c r="G30" s="13"/>
      <c r="H30" s="13" t="s">
        <v>9270</v>
      </c>
      <c r="I30" s="13" t="s">
        <v>2502</v>
      </c>
      <c r="J30" s="13" t="s">
        <v>2502</v>
      </c>
      <c r="K30" s="13"/>
      <c r="L30" s="13" t="s">
        <v>2502</v>
      </c>
      <c r="M30" s="13"/>
      <c r="N30" s="13"/>
      <c r="O30" s="13"/>
      <c r="P30" s="13"/>
      <c r="Q30" s="13"/>
    </row>
    <row r="31" spans="1:17" x14ac:dyDescent="0.25">
      <c r="A31" t="s">
        <v>9279</v>
      </c>
      <c r="B31" cm="1">
        <f t="array" ref="B31">IF(ROW() &lt; ROW(INDEX(treatments[experiment_ID],ROWS(treatments[experiment_ID]))), COUNTIF(INDEX(treatments[experiment_ID],1):treatments[[#This Row],[experiment_ID]],treatments[[#This Row],[experiment_ID]]), "")</f>
        <v>1</v>
      </c>
      <c r="C31" t="s">
        <v>9328</v>
      </c>
      <c r="D31" s="13" t="s">
        <v>8687</v>
      </c>
      <c r="E31" s="13" t="s">
        <v>2502</v>
      </c>
      <c r="F31" s="13"/>
      <c r="G31" s="13" t="s">
        <v>9326</v>
      </c>
      <c r="H31" s="13" t="s">
        <v>2502</v>
      </c>
      <c r="I31" s="13" t="s">
        <v>9335</v>
      </c>
      <c r="J31" s="13" t="s">
        <v>9327</v>
      </c>
      <c r="K31" s="13"/>
      <c r="L31" s="13" t="s">
        <v>2502</v>
      </c>
      <c r="M31" s="13" t="s">
        <v>2502</v>
      </c>
      <c r="N31" s="13"/>
      <c r="O31" s="13" t="s">
        <v>2502</v>
      </c>
      <c r="P31" s="13"/>
      <c r="Q31" s="13"/>
    </row>
    <row r="32" spans="1:17" x14ac:dyDescent="0.25">
      <c r="A32" t="s">
        <v>9279</v>
      </c>
      <c r="B32" cm="1">
        <f t="array" ref="B32">IF(ROW() &lt; ROW(INDEX(treatments[experiment_ID],ROWS(treatments[experiment_ID]))), COUNTIF(INDEX(treatments[experiment_ID],1):treatments[[#This Row],[experiment_ID]],treatments[[#This Row],[experiment_ID]]), "")</f>
        <v>2</v>
      </c>
      <c r="C32" t="s">
        <v>9329</v>
      </c>
      <c r="D32" s="13" t="s">
        <v>8687</v>
      </c>
      <c r="E32" s="13" t="s">
        <v>2502</v>
      </c>
      <c r="F32" s="13"/>
      <c r="G32" s="13" t="s">
        <v>9330</v>
      </c>
      <c r="H32" s="13" t="s">
        <v>2502</v>
      </c>
      <c r="I32" s="13" t="s">
        <v>9336</v>
      </c>
      <c r="J32" s="13" t="s">
        <v>9327</v>
      </c>
      <c r="K32" s="13"/>
      <c r="L32" s="13" t="s">
        <v>2502</v>
      </c>
      <c r="M32" s="13" t="s">
        <v>2502</v>
      </c>
      <c r="N32" s="13"/>
      <c r="O32" s="13" t="s">
        <v>2502</v>
      </c>
      <c r="P32" s="13"/>
      <c r="Q32" s="13"/>
    </row>
    <row r="33" spans="1:17" x14ac:dyDescent="0.25">
      <c r="A33" t="s">
        <v>9279</v>
      </c>
      <c r="B33" cm="1">
        <f t="array" ref="B33">IF(ROW() &lt; ROW(INDEX(treatments[experiment_ID],ROWS(treatments[experiment_ID]))), COUNTIF(INDEX(treatments[experiment_ID],1):treatments[[#This Row],[experiment_ID]],treatments[[#This Row],[experiment_ID]]), "")</f>
        <v>3</v>
      </c>
      <c r="C33" t="s">
        <v>9331</v>
      </c>
      <c r="D33" s="13" t="s">
        <v>8687</v>
      </c>
      <c r="E33" s="13" t="s">
        <v>2502</v>
      </c>
      <c r="F33" s="13"/>
      <c r="G33" s="13" t="s">
        <v>9330</v>
      </c>
      <c r="H33" s="13" t="s">
        <v>2502</v>
      </c>
      <c r="I33" s="13" t="s">
        <v>9335</v>
      </c>
      <c r="J33" s="13" t="s">
        <v>9342</v>
      </c>
      <c r="K33" s="13"/>
      <c r="L33" s="13" t="s">
        <v>2502</v>
      </c>
      <c r="M33" s="13" t="s">
        <v>2502</v>
      </c>
      <c r="N33" s="13"/>
      <c r="O33" s="13" t="s">
        <v>2502</v>
      </c>
      <c r="P33" s="13"/>
      <c r="Q33" s="13"/>
    </row>
    <row r="34" spans="1:17" x14ac:dyDescent="0.25">
      <c r="A34" t="s">
        <v>9279</v>
      </c>
      <c r="B34" cm="1">
        <f t="array" ref="B34">IF(ROW() &lt; ROW(INDEX(treatments[experiment_ID],ROWS(treatments[experiment_ID]))), COUNTIF(INDEX(treatments[experiment_ID],1):treatments[[#This Row],[experiment_ID]],treatments[[#This Row],[experiment_ID]]), "")</f>
        <v>4</v>
      </c>
      <c r="C34" t="s">
        <v>9337</v>
      </c>
      <c r="D34" s="13" t="s">
        <v>8687</v>
      </c>
      <c r="E34" s="13" t="s">
        <v>2502</v>
      </c>
      <c r="F34" s="13"/>
      <c r="G34" s="13" t="s">
        <v>9330</v>
      </c>
      <c r="H34" s="13" t="s">
        <v>2502</v>
      </c>
      <c r="I34" s="13" t="s">
        <v>9335</v>
      </c>
      <c r="J34" s="13" t="s">
        <v>9343</v>
      </c>
      <c r="K34" s="13"/>
      <c r="L34" s="13" t="s">
        <v>2502</v>
      </c>
      <c r="M34" s="13" t="s">
        <v>2502</v>
      </c>
      <c r="N34" s="13"/>
      <c r="O34" s="13" t="s">
        <v>2502</v>
      </c>
      <c r="P34" s="13"/>
      <c r="Q34" s="13"/>
    </row>
    <row r="35" spans="1:17" x14ac:dyDescent="0.25">
      <c r="A35" t="s">
        <v>9279</v>
      </c>
      <c r="B35" cm="1">
        <f t="array" ref="B35">IF(ROW() &lt; ROW(INDEX(treatments[experiment_ID],ROWS(treatments[experiment_ID]))), COUNTIF(INDEX(treatments[experiment_ID],1):treatments[[#This Row],[experiment_ID]],treatments[[#This Row],[experiment_ID]]), "")</f>
        <v>5</v>
      </c>
      <c r="C35" t="s">
        <v>9338</v>
      </c>
      <c r="D35" s="13" t="s">
        <v>8687</v>
      </c>
      <c r="E35" s="13" t="s">
        <v>2502</v>
      </c>
      <c r="F35" s="13"/>
      <c r="G35" s="13" t="s">
        <v>9330</v>
      </c>
      <c r="H35" s="13" t="s">
        <v>2502</v>
      </c>
      <c r="I35" s="13" t="s">
        <v>9335</v>
      </c>
      <c r="J35" s="13" t="s">
        <v>9344</v>
      </c>
      <c r="K35" s="13"/>
      <c r="L35" s="13" t="s">
        <v>2502</v>
      </c>
      <c r="M35" s="13" t="s">
        <v>2502</v>
      </c>
      <c r="N35" s="13"/>
      <c r="O35" s="13" t="s">
        <v>2502</v>
      </c>
      <c r="P35" s="13"/>
      <c r="Q35" s="13"/>
    </row>
    <row r="36" spans="1:17" x14ac:dyDescent="0.25">
      <c r="A36" t="s">
        <v>9279</v>
      </c>
      <c r="B36" cm="1">
        <f t="array" ref="B36">IF(ROW() &lt; ROW(INDEX(treatments[experiment_ID],ROWS(treatments[experiment_ID]))), COUNTIF(INDEX(treatments[experiment_ID],1):treatments[[#This Row],[experiment_ID]],treatments[[#This Row],[experiment_ID]]), "")</f>
        <v>6</v>
      </c>
      <c r="C36" t="s">
        <v>9339</v>
      </c>
      <c r="D36" s="13" t="s">
        <v>8687</v>
      </c>
      <c r="E36" s="13" t="s">
        <v>2502</v>
      </c>
      <c r="F36" s="13"/>
      <c r="G36" s="13" t="s">
        <v>9330</v>
      </c>
      <c r="H36" s="13" t="s">
        <v>2502</v>
      </c>
      <c r="I36" s="13" t="s">
        <v>9336</v>
      </c>
      <c r="J36" s="13" t="s">
        <v>9342</v>
      </c>
      <c r="K36" s="13"/>
      <c r="L36" s="13" t="s">
        <v>2502</v>
      </c>
      <c r="M36" s="13" t="s">
        <v>2502</v>
      </c>
      <c r="N36" s="13"/>
      <c r="O36" s="13" t="s">
        <v>2502</v>
      </c>
      <c r="P36" s="13"/>
      <c r="Q36" s="13"/>
    </row>
    <row r="37" spans="1:17" x14ac:dyDescent="0.25">
      <c r="A37" t="s">
        <v>9279</v>
      </c>
      <c r="B37" cm="1">
        <f t="array" ref="B37">IF(ROW() &lt; ROW(INDEX(treatments[experiment_ID],ROWS(treatments[experiment_ID]))), COUNTIF(INDEX(treatments[experiment_ID],1):treatments[[#This Row],[experiment_ID]],treatments[[#This Row],[experiment_ID]]), "")</f>
        <v>7</v>
      </c>
      <c r="C37" t="s">
        <v>9340</v>
      </c>
      <c r="D37" s="13" t="s">
        <v>8687</v>
      </c>
      <c r="E37" s="13" t="s">
        <v>2502</v>
      </c>
      <c r="F37" s="13"/>
      <c r="G37" s="13" t="s">
        <v>9330</v>
      </c>
      <c r="H37" s="13" t="s">
        <v>2502</v>
      </c>
      <c r="I37" s="13" t="s">
        <v>9336</v>
      </c>
      <c r="J37" s="13" t="s">
        <v>9343</v>
      </c>
      <c r="K37" s="13"/>
      <c r="L37" s="13" t="s">
        <v>2502</v>
      </c>
      <c r="M37" s="13" t="s">
        <v>2502</v>
      </c>
      <c r="N37" s="13"/>
      <c r="O37" s="13" t="s">
        <v>2502</v>
      </c>
      <c r="P37" s="13"/>
      <c r="Q37" s="13"/>
    </row>
    <row r="38" spans="1:17" x14ac:dyDescent="0.25">
      <c r="A38" t="s">
        <v>9279</v>
      </c>
      <c r="B38" cm="1">
        <f t="array" ref="B38">IF(ROW() &lt; ROW(INDEX(treatments[experiment_ID],ROWS(treatments[experiment_ID]))), COUNTIF(INDEX(treatments[experiment_ID],1):treatments[[#This Row],[experiment_ID]],treatments[[#This Row],[experiment_ID]]), "")</f>
        <v>8</v>
      </c>
      <c r="C38" t="s">
        <v>9341</v>
      </c>
      <c r="D38" s="13" t="s">
        <v>8687</v>
      </c>
      <c r="E38" s="13" t="s">
        <v>2502</v>
      </c>
      <c r="F38" s="13"/>
      <c r="G38" s="13" t="s">
        <v>9330</v>
      </c>
      <c r="H38" s="13" t="s">
        <v>2502</v>
      </c>
      <c r="I38" s="13" t="s">
        <v>9336</v>
      </c>
      <c r="J38" s="13" t="s">
        <v>9344</v>
      </c>
      <c r="K38" s="13"/>
      <c r="L38" s="13" t="s">
        <v>2502</v>
      </c>
      <c r="M38" s="13" t="s">
        <v>2502</v>
      </c>
      <c r="N38" s="13"/>
      <c r="O38" s="13" t="s">
        <v>2502</v>
      </c>
      <c r="P38" s="13"/>
      <c r="Q38" s="13"/>
    </row>
    <row r="39" spans="1:17" x14ac:dyDescent="0.25">
      <c r="A39" t="s">
        <v>9280</v>
      </c>
      <c r="B39" cm="1">
        <f t="array" ref="B39">IF(ROW() &lt; ROW(INDEX(treatments[experiment_ID],ROWS(treatments[experiment_ID]))), COUNTIF(INDEX(treatments[experiment_ID],1):treatments[[#This Row],[experiment_ID]],treatments[[#This Row],[experiment_ID]]), "")</f>
        <v>1</v>
      </c>
      <c r="C39" t="s">
        <v>9328</v>
      </c>
      <c r="D39" s="13" t="s">
        <v>8687</v>
      </c>
      <c r="E39" s="13" t="s">
        <v>2502</v>
      </c>
      <c r="F39" s="13"/>
      <c r="G39" s="13" t="s">
        <v>9326</v>
      </c>
      <c r="H39" s="13" t="s">
        <v>2502</v>
      </c>
      <c r="I39" s="13" t="s">
        <v>9335</v>
      </c>
      <c r="J39" s="13" t="s">
        <v>9327</v>
      </c>
      <c r="K39" s="13"/>
      <c r="L39" s="13" t="s">
        <v>2502</v>
      </c>
      <c r="M39" s="13" t="s">
        <v>2502</v>
      </c>
      <c r="N39" s="13"/>
      <c r="O39" s="13" t="s">
        <v>2502</v>
      </c>
      <c r="P39" s="13"/>
      <c r="Q39" s="13"/>
    </row>
    <row r="40" spans="1:17" x14ac:dyDescent="0.25">
      <c r="A40" t="s">
        <v>9280</v>
      </c>
      <c r="B40" cm="1">
        <f t="array" ref="B40">IF(ROW() &lt; ROW(INDEX(treatments[experiment_ID],ROWS(treatments[experiment_ID]))), COUNTIF(INDEX(treatments[experiment_ID],1):treatments[[#This Row],[experiment_ID]],treatments[[#This Row],[experiment_ID]]), "")</f>
        <v>2</v>
      </c>
      <c r="C40" t="s">
        <v>9329</v>
      </c>
      <c r="D40" s="13" t="s">
        <v>8687</v>
      </c>
      <c r="E40" s="13" t="s">
        <v>2502</v>
      </c>
      <c r="F40" s="13"/>
      <c r="G40" s="13" t="s">
        <v>9330</v>
      </c>
      <c r="H40" s="13" t="s">
        <v>2502</v>
      </c>
      <c r="I40" s="13" t="s">
        <v>9336</v>
      </c>
      <c r="J40" s="13" t="s">
        <v>9327</v>
      </c>
      <c r="K40" s="13"/>
      <c r="L40" s="13" t="s">
        <v>2502</v>
      </c>
      <c r="M40" s="13" t="s">
        <v>2502</v>
      </c>
      <c r="N40" s="13"/>
      <c r="O40" s="13" t="s">
        <v>2502</v>
      </c>
      <c r="P40" s="13"/>
      <c r="Q40" s="13"/>
    </row>
    <row r="41" spans="1:17" x14ac:dyDescent="0.25">
      <c r="A41" t="s">
        <v>9280</v>
      </c>
      <c r="B41" cm="1">
        <f t="array" ref="B41">IF(ROW() &lt; ROW(INDEX(treatments[experiment_ID],ROWS(treatments[experiment_ID]))), COUNTIF(INDEX(treatments[experiment_ID],1):treatments[[#This Row],[experiment_ID]],treatments[[#This Row],[experiment_ID]]), "")</f>
        <v>3</v>
      </c>
      <c r="C41" t="s">
        <v>9331</v>
      </c>
      <c r="D41" s="13" t="s">
        <v>8687</v>
      </c>
      <c r="E41" s="13" t="s">
        <v>2502</v>
      </c>
      <c r="F41" s="13"/>
      <c r="G41" s="13" t="s">
        <v>9330</v>
      </c>
      <c r="H41" s="13" t="s">
        <v>2502</v>
      </c>
      <c r="I41" s="13" t="s">
        <v>9335</v>
      </c>
      <c r="J41" s="13" t="s">
        <v>9342</v>
      </c>
      <c r="K41" s="13"/>
      <c r="L41" s="13" t="s">
        <v>2502</v>
      </c>
      <c r="M41" s="13" t="s">
        <v>2502</v>
      </c>
      <c r="N41" s="13"/>
      <c r="O41" s="13" t="s">
        <v>2502</v>
      </c>
      <c r="P41" s="13"/>
      <c r="Q41" s="13"/>
    </row>
    <row r="42" spans="1:17" x14ac:dyDescent="0.25">
      <c r="A42" t="s">
        <v>9280</v>
      </c>
      <c r="B42" cm="1">
        <f t="array" ref="B42">IF(ROW() &lt; ROW(INDEX(treatments[experiment_ID],ROWS(treatments[experiment_ID]))), COUNTIF(INDEX(treatments[experiment_ID],1):treatments[[#This Row],[experiment_ID]],treatments[[#This Row],[experiment_ID]]), "")</f>
        <v>4</v>
      </c>
      <c r="C42" t="s">
        <v>9337</v>
      </c>
      <c r="D42" s="13" t="s">
        <v>8687</v>
      </c>
      <c r="E42" s="13" t="s">
        <v>2502</v>
      </c>
      <c r="F42" s="13"/>
      <c r="G42" s="13" t="s">
        <v>9330</v>
      </c>
      <c r="H42" s="13" t="s">
        <v>2502</v>
      </c>
      <c r="I42" s="13" t="s">
        <v>9335</v>
      </c>
      <c r="J42" s="13" t="s">
        <v>9343</v>
      </c>
      <c r="K42" s="13"/>
      <c r="L42" s="13" t="s">
        <v>2502</v>
      </c>
      <c r="M42" s="13" t="s">
        <v>2502</v>
      </c>
      <c r="N42" s="13"/>
      <c r="O42" s="13" t="s">
        <v>2502</v>
      </c>
      <c r="P42" s="13"/>
      <c r="Q42" s="13"/>
    </row>
    <row r="43" spans="1:17" x14ac:dyDescent="0.25">
      <c r="A43" t="s">
        <v>9280</v>
      </c>
      <c r="B43" cm="1">
        <f t="array" ref="B43">IF(ROW() &lt; ROW(INDEX(treatments[experiment_ID],ROWS(treatments[experiment_ID]))), COUNTIF(INDEX(treatments[experiment_ID],1):treatments[[#This Row],[experiment_ID]],treatments[[#This Row],[experiment_ID]]), "")</f>
        <v>5</v>
      </c>
      <c r="C43" t="s">
        <v>9338</v>
      </c>
      <c r="D43" s="13" t="s">
        <v>8687</v>
      </c>
      <c r="E43" s="13" t="s">
        <v>2502</v>
      </c>
      <c r="F43" s="13"/>
      <c r="G43" s="13" t="s">
        <v>9330</v>
      </c>
      <c r="H43" s="13" t="s">
        <v>2502</v>
      </c>
      <c r="I43" s="13" t="s">
        <v>9335</v>
      </c>
      <c r="J43" s="13" t="s">
        <v>9344</v>
      </c>
      <c r="K43" s="13"/>
      <c r="L43" s="13" t="s">
        <v>2502</v>
      </c>
      <c r="M43" s="13" t="s">
        <v>2502</v>
      </c>
      <c r="N43" s="13"/>
      <c r="O43" s="13" t="s">
        <v>2502</v>
      </c>
      <c r="P43" s="13"/>
      <c r="Q43" s="13"/>
    </row>
    <row r="44" spans="1:17" x14ac:dyDescent="0.25">
      <c r="A44" t="s">
        <v>9280</v>
      </c>
      <c r="B44" cm="1">
        <f t="array" ref="B44">IF(ROW() &lt; ROW(INDEX(treatments[experiment_ID],ROWS(treatments[experiment_ID]))), COUNTIF(INDEX(treatments[experiment_ID],1):treatments[[#This Row],[experiment_ID]],treatments[[#This Row],[experiment_ID]]), "")</f>
        <v>6</v>
      </c>
      <c r="C44" t="s">
        <v>9339</v>
      </c>
      <c r="D44" s="13" t="s">
        <v>8687</v>
      </c>
      <c r="E44" s="13" t="s">
        <v>2502</v>
      </c>
      <c r="F44" s="13"/>
      <c r="G44" s="13" t="s">
        <v>9330</v>
      </c>
      <c r="H44" s="13" t="s">
        <v>2502</v>
      </c>
      <c r="I44" s="13" t="s">
        <v>9336</v>
      </c>
      <c r="J44" s="13" t="s">
        <v>9342</v>
      </c>
      <c r="K44" s="13"/>
      <c r="L44" s="13" t="s">
        <v>2502</v>
      </c>
      <c r="M44" s="13" t="s">
        <v>2502</v>
      </c>
      <c r="N44" s="13"/>
      <c r="O44" s="13" t="s">
        <v>2502</v>
      </c>
      <c r="P44" s="13"/>
      <c r="Q44" s="13"/>
    </row>
    <row r="45" spans="1:17" x14ac:dyDescent="0.25">
      <c r="A45" t="s">
        <v>9280</v>
      </c>
      <c r="B45" cm="1">
        <f t="array" ref="B45">IF(ROW() &lt; ROW(INDEX(treatments[experiment_ID],ROWS(treatments[experiment_ID]))), COUNTIF(INDEX(treatments[experiment_ID],1):treatments[[#This Row],[experiment_ID]],treatments[[#This Row],[experiment_ID]]), "")</f>
        <v>7</v>
      </c>
      <c r="C45" t="s">
        <v>9340</v>
      </c>
      <c r="D45" s="13" t="s">
        <v>8687</v>
      </c>
      <c r="E45" s="13" t="s">
        <v>2502</v>
      </c>
      <c r="F45" s="13"/>
      <c r="G45" s="13" t="s">
        <v>9330</v>
      </c>
      <c r="H45" s="13" t="s">
        <v>2502</v>
      </c>
      <c r="I45" s="13" t="s">
        <v>9336</v>
      </c>
      <c r="J45" s="13" t="s">
        <v>9343</v>
      </c>
      <c r="K45" s="13"/>
      <c r="L45" s="13" t="s">
        <v>2502</v>
      </c>
      <c r="M45" s="13" t="s">
        <v>2502</v>
      </c>
      <c r="N45" s="13"/>
      <c r="O45" s="13" t="s">
        <v>2502</v>
      </c>
      <c r="P45" s="13"/>
      <c r="Q45" s="13"/>
    </row>
    <row r="46" spans="1:17" x14ac:dyDescent="0.25">
      <c r="A46" t="s">
        <v>9280</v>
      </c>
      <c r="B46" cm="1">
        <f t="array" ref="B46">IF(ROW() &lt; ROW(INDEX(treatments[experiment_ID],ROWS(treatments[experiment_ID]))), COUNTIF(INDEX(treatments[experiment_ID],1):treatments[[#This Row],[experiment_ID]],treatments[[#This Row],[experiment_ID]]), "")</f>
        <v>8</v>
      </c>
      <c r="C46" t="s">
        <v>9341</v>
      </c>
      <c r="D46" s="13" t="s">
        <v>8687</v>
      </c>
      <c r="E46" s="13" t="s">
        <v>2502</v>
      </c>
      <c r="F46" s="13"/>
      <c r="G46" s="13" t="s">
        <v>9330</v>
      </c>
      <c r="H46" s="13" t="s">
        <v>2502</v>
      </c>
      <c r="I46" s="13" t="s">
        <v>9336</v>
      </c>
      <c r="J46" s="13" t="s">
        <v>9344</v>
      </c>
      <c r="K46" s="13"/>
      <c r="L46" s="13" t="s">
        <v>2502</v>
      </c>
      <c r="M46" s="13" t="s">
        <v>2502</v>
      </c>
      <c r="N46" s="13"/>
      <c r="O46" s="13" t="s">
        <v>2502</v>
      </c>
      <c r="P46" s="13"/>
      <c r="Q46" s="13"/>
    </row>
    <row r="47" spans="1:17" x14ac:dyDescent="0.25">
      <c r="A47" t="s">
        <v>9281</v>
      </c>
      <c r="B47" cm="1">
        <f t="array" ref="B47">IF(ROW() &lt; ROW(INDEX(treatments[experiment_ID],ROWS(treatments[experiment_ID]))), COUNTIF(INDEX(treatments[experiment_ID],1):treatments[[#This Row],[experiment_ID]],treatments[[#This Row],[experiment_ID]]), "")</f>
        <v>1</v>
      </c>
      <c r="C47" t="s">
        <v>9328</v>
      </c>
      <c r="D47" s="13" t="s">
        <v>8687</v>
      </c>
      <c r="E47" s="13" t="s">
        <v>2502</v>
      </c>
      <c r="F47" s="13"/>
      <c r="G47" s="13" t="s">
        <v>9326</v>
      </c>
      <c r="H47" s="13" t="s">
        <v>2502</v>
      </c>
      <c r="I47" s="13" t="s">
        <v>9335</v>
      </c>
      <c r="J47" s="13" t="s">
        <v>9327</v>
      </c>
      <c r="K47" s="13"/>
      <c r="L47" s="13" t="s">
        <v>2502</v>
      </c>
      <c r="M47" s="13" t="s">
        <v>2502</v>
      </c>
      <c r="N47" s="13"/>
      <c r="O47" s="13" t="s">
        <v>2502</v>
      </c>
      <c r="P47" s="13"/>
      <c r="Q47" s="13"/>
    </row>
    <row r="48" spans="1:17" x14ac:dyDescent="0.25">
      <c r="A48" t="s">
        <v>9281</v>
      </c>
      <c r="B48" cm="1">
        <f t="array" ref="B48">IF(ROW() &lt; ROW(INDEX(treatments[experiment_ID],ROWS(treatments[experiment_ID]))), COUNTIF(INDEX(treatments[experiment_ID],1):treatments[[#This Row],[experiment_ID]],treatments[[#This Row],[experiment_ID]]), "")</f>
        <v>2</v>
      </c>
      <c r="C48" t="s">
        <v>9329</v>
      </c>
      <c r="D48" s="13" t="s">
        <v>8687</v>
      </c>
      <c r="E48" s="13" t="s">
        <v>2502</v>
      </c>
      <c r="F48" s="13"/>
      <c r="G48" s="13" t="s">
        <v>9330</v>
      </c>
      <c r="H48" s="13" t="s">
        <v>2502</v>
      </c>
      <c r="I48" s="13" t="s">
        <v>9336</v>
      </c>
      <c r="J48" s="13" t="s">
        <v>9327</v>
      </c>
      <c r="K48" s="13"/>
      <c r="L48" s="13" t="s">
        <v>2502</v>
      </c>
      <c r="M48" s="13" t="s">
        <v>2502</v>
      </c>
      <c r="N48" s="13"/>
      <c r="O48" s="13" t="s">
        <v>2502</v>
      </c>
      <c r="P48" s="13"/>
      <c r="Q48" s="13"/>
    </row>
    <row r="49" spans="1:17" x14ac:dyDescent="0.25">
      <c r="A49" t="s">
        <v>9281</v>
      </c>
      <c r="B49" cm="1">
        <f t="array" ref="B49">IF(ROW() &lt; ROW(INDEX(treatments[experiment_ID],ROWS(treatments[experiment_ID]))), COUNTIF(INDEX(treatments[experiment_ID],1):treatments[[#This Row],[experiment_ID]],treatments[[#This Row],[experiment_ID]]), "")</f>
        <v>3</v>
      </c>
      <c r="C49" t="s">
        <v>9331</v>
      </c>
      <c r="D49" s="13" t="s">
        <v>8687</v>
      </c>
      <c r="E49" s="13" t="s">
        <v>2502</v>
      </c>
      <c r="F49" s="13"/>
      <c r="G49" s="13" t="s">
        <v>9330</v>
      </c>
      <c r="H49" s="13" t="s">
        <v>2502</v>
      </c>
      <c r="I49" s="13" t="s">
        <v>9335</v>
      </c>
      <c r="J49" s="13" t="s">
        <v>9342</v>
      </c>
      <c r="K49" s="13"/>
      <c r="L49" s="13" t="s">
        <v>2502</v>
      </c>
      <c r="M49" s="13" t="s">
        <v>2502</v>
      </c>
      <c r="N49" s="13"/>
      <c r="O49" s="13" t="s">
        <v>2502</v>
      </c>
      <c r="P49" s="13"/>
      <c r="Q49" s="13"/>
    </row>
    <row r="50" spans="1:17" x14ac:dyDescent="0.25">
      <c r="A50" t="s">
        <v>9281</v>
      </c>
      <c r="B50" cm="1">
        <f t="array" ref="B50">IF(ROW() &lt; ROW(INDEX(treatments[experiment_ID],ROWS(treatments[experiment_ID]))), COUNTIF(INDEX(treatments[experiment_ID],1):treatments[[#This Row],[experiment_ID]],treatments[[#This Row],[experiment_ID]]), "")</f>
        <v>4</v>
      </c>
      <c r="C50" t="s">
        <v>9337</v>
      </c>
      <c r="D50" s="13" t="s">
        <v>8687</v>
      </c>
      <c r="E50" s="13" t="s">
        <v>2502</v>
      </c>
      <c r="F50" s="13"/>
      <c r="G50" s="13" t="s">
        <v>9330</v>
      </c>
      <c r="H50" s="13" t="s">
        <v>2502</v>
      </c>
      <c r="I50" s="13" t="s">
        <v>9335</v>
      </c>
      <c r="J50" s="13" t="s">
        <v>9343</v>
      </c>
      <c r="K50" s="13"/>
      <c r="L50" s="13" t="s">
        <v>2502</v>
      </c>
      <c r="M50" s="13" t="s">
        <v>2502</v>
      </c>
      <c r="N50" s="13"/>
      <c r="O50" s="13" t="s">
        <v>2502</v>
      </c>
      <c r="P50" s="13"/>
      <c r="Q50" s="13"/>
    </row>
    <row r="51" spans="1:17" x14ac:dyDescent="0.25">
      <c r="A51" t="s">
        <v>9281</v>
      </c>
      <c r="B51" cm="1">
        <f t="array" ref="B51">IF(ROW() &lt; ROW(INDEX(treatments[experiment_ID],ROWS(treatments[experiment_ID]))), COUNTIF(INDEX(treatments[experiment_ID],1):treatments[[#This Row],[experiment_ID]],treatments[[#This Row],[experiment_ID]]), "")</f>
        <v>5</v>
      </c>
      <c r="C51" t="s">
        <v>9338</v>
      </c>
      <c r="D51" s="13" t="s">
        <v>8687</v>
      </c>
      <c r="E51" s="13" t="s">
        <v>2502</v>
      </c>
      <c r="F51" s="13"/>
      <c r="G51" s="13" t="s">
        <v>9330</v>
      </c>
      <c r="H51" s="13" t="s">
        <v>2502</v>
      </c>
      <c r="I51" s="13" t="s">
        <v>9335</v>
      </c>
      <c r="J51" s="13" t="s">
        <v>9344</v>
      </c>
      <c r="K51" s="13"/>
      <c r="L51" s="13" t="s">
        <v>2502</v>
      </c>
      <c r="M51" s="13" t="s">
        <v>2502</v>
      </c>
      <c r="N51" s="13"/>
      <c r="O51" s="13" t="s">
        <v>2502</v>
      </c>
      <c r="P51" s="13"/>
      <c r="Q51" s="13"/>
    </row>
    <row r="52" spans="1:17" x14ac:dyDescent="0.25">
      <c r="A52" t="s">
        <v>9281</v>
      </c>
      <c r="B52" cm="1">
        <f t="array" ref="B52">IF(ROW() &lt; ROW(INDEX(treatments[experiment_ID],ROWS(treatments[experiment_ID]))), COUNTIF(INDEX(treatments[experiment_ID],1):treatments[[#This Row],[experiment_ID]],treatments[[#This Row],[experiment_ID]]), "")</f>
        <v>6</v>
      </c>
      <c r="C52" t="s">
        <v>9339</v>
      </c>
      <c r="D52" s="13" t="s">
        <v>8687</v>
      </c>
      <c r="E52" s="13" t="s">
        <v>2502</v>
      </c>
      <c r="F52" s="13"/>
      <c r="G52" s="13" t="s">
        <v>9330</v>
      </c>
      <c r="H52" s="13" t="s">
        <v>2502</v>
      </c>
      <c r="I52" s="13" t="s">
        <v>9336</v>
      </c>
      <c r="J52" s="13" t="s">
        <v>9342</v>
      </c>
      <c r="K52" s="13"/>
      <c r="L52" s="13" t="s">
        <v>2502</v>
      </c>
      <c r="M52" s="13" t="s">
        <v>2502</v>
      </c>
      <c r="N52" s="13"/>
      <c r="O52" s="13" t="s">
        <v>2502</v>
      </c>
      <c r="P52" s="13"/>
      <c r="Q52" s="13"/>
    </row>
    <row r="53" spans="1:17" x14ac:dyDescent="0.25">
      <c r="A53" t="s">
        <v>9281</v>
      </c>
      <c r="B53" cm="1">
        <f t="array" ref="B53">IF(ROW() &lt; ROW(INDEX(treatments[experiment_ID],ROWS(treatments[experiment_ID]))), COUNTIF(INDEX(treatments[experiment_ID],1):treatments[[#This Row],[experiment_ID]],treatments[[#This Row],[experiment_ID]]), "")</f>
        <v>7</v>
      </c>
      <c r="C53" t="s">
        <v>9340</v>
      </c>
      <c r="D53" s="13" t="s">
        <v>8687</v>
      </c>
      <c r="E53" s="13" t="s">
        <v>2502</v>
      </c>
      <c r="F53" s="13"/>
      <c r="G53" s="13" t="s">
        <v>9330</v>
      </c>
      <c r="H53" s="13" t="s">
        <v>2502</v>
      </c>
      <c r="I53" s="13" t="s">
        <v>9336</v>
      </c>
      <c r="J53" s="13" t="s">
        <v>9343</v>
      </c>
      <c r="K53" s="13"/>
      <c r="L53" s="13" t="s">
        <v>2502</v>
      </c>
      <c r="M53" s="13" t="s">
        <v>2502</v>
      </c>
      <c r="N53" s="13"/>
      <c r="O53" s="13" t="s">
        <v>2502</v>
      </c>
      <c r="P53" s="13"/>
      <c r="Q53" s="13"/>
    </row>
    <row r="54" spans="1:17" x14ac:dyDescent="0.25">
      <c r="A54" t="s">
        <v>9281</v>
      </c>
      <c r="B54" cm="1">
        <f t="array" ref="B54">IF(ROW() &lt; ROW(INDEX(treatments[experiment_ID],ROWS(treatments[experiment_ID]))), COUNTIF(INDEX(treatments[experiment_ID],1):treatments[[#This Row],[experiment_ID]],treatments[[#This Row],[experiment_ID]]), "")</f>
        <v>8</v>
      </c>
      <c r="C54" t="s">
        <v>9341</v>
      </c>
      <c r="D54" s="13" t="s">
        <v>8687</v>
      </c>
      <c r="E54" s="13" t="s">
        <v>2502</v>
      </c>
      <c r="F54" s="13"/>
      <c r="G54" s="13" t="s">
        <v>9330</v>
      </c>
      <c r="H54" s="13" t="s">
        <v>2502</v>
      </c>
      <c r="I54" s="13" t="s">
        <v>9336</v>
      </c>
      <c r="J54" s="13" t="s">
        <v>9344</v>
      </c>
      <c r="K54" s="13"/>
      <c r="L54" s="13" t="s">
        <v>2502</v>
      </c>
      <c r="M54" s="13" t="s">
        <v>2502</v>
      </c>
      <c r="N54" s="13"/>
      <c r="O54" s="13" t="s">
        <v>2502</v>
      </c>
      <c r="P54" s="13"/>
      <c r="Q54" s="13"/>
    </row>
    <row r="55" spans="1:17" x14ac:dyDescent="0.25">
      <c r="A55" t="s">
        <v>9282</v>
      </c>
      <c r="B55" cm="1">
        <f t="array" ref="B55">IF(ROW() &lt; ROW(INDEX(treatments[experiment_ID],ROWS(treatments[experiment_ID]))), COUNTIF(INDEX(treatments[experiment_ID],1):treatments[[#This Row],[experiment_ID]],treatments[[#This Row],[experiment_ID]]), "")</f>
        <v>1</v>
      </c>
      <c r="C55" t="s">
        <v>9328</v>
      </c>
      <c r="D55" s="13" t="s">
        <v>8687</v>
      </c>
      <c r="E55" s="13" t="s">
        <v>2502</v>
      </c>
      <c r="F55" s="13"/>
      <c r="G55" s="13" t="s">
        <v>9326</v>
      </c>
      <c r="H55" s="13" t="s">
        <v>2502</v>
      </c>
      <c r="I55" s="13" t="s">
        <v>9335</v>
      </c>
      <c r="J55" s="13" t="s">
        <v>9327</v>
      </c>
      <c r="K55" s="13"/>
      <c r="L55" s="13" t="s">
        <v>2502</v>
      </c>
      <c r="M55" s="13" t="s">
        <v>2502</v>
      </c>
      <c r="N55" s="13"/>
      <c r="O55" s="13" t="s">
        <v>2502</v>
      </c>
      <c r="P55" s="13"/>
      <c r="Q55" s="13"/>
    </row>
    <row r="56" spans="1:17" x14ac:dyDescent="0.25">
      <c r="A56" t="s">
        <v>9282</v>
      </c>
      <c r="B56" cm="1">
        <f t="array" ref="B56">IF(ROW() &lt; ROW(INDEX(treatments[experiment_ID],ROWS(treatments[experiment_ID]))), COUNTIF(INDEX(treatments[experiment_ID],1):treatments[[#This Row],[experiment_ID]],treatments[[#This Row],[experiment_ID]]), "")</f>
        <v>2</v>
      </c>
      <c r="C56" t="s">
        <v>9329</v>
      </c>
      <c r="D56" s="13" t="s">
        <v>8687</v>
      </c>
      <c r="E56" s="13" t="s">
        <v>2502</v>
      </c>
      <c r="F56" s="13"/>
      <c r="G56" s="13" t="s">
        <v>9330</v>
      </c>
      <c r="H56" s="13" t="s">
        <v>2502</v>
      </c>
      <c r="I56" s="13" t="s">
        <v>9336</v>
      </c>
      <c r="J56" s="13" t="s">
        <v>9327</v>
      </c>
      <c r="K56" s="13"/>
      <c r="L56" s="13" t="s">
        <v>2502</v>
      </c>
      <c r="M56" s="13" t="s">
        <v>2502</v>
      </c>
      <c r="N56" s="13"/>
      <c r="O56" s="13" t="s">
        <v>2502</v>
      </c>
      <c r="P56" s="13"/>
      <c r="Q56" s="13"/>
    </row>
    <row r="57" spans="1:17" x14ac:dyDescent="0.25">
      <c r="A57" t="s">
        <v>9282</v>
      </c>
      <c r="B57" cm="1">
        <f t="array" ref="B57">IF(ROW() &lt; ROW(INDEX(treatments[experiment_ID],ROWS(treatments[experiment_ID]))), COUNTIF(INDEX(treatments[experiment_ID],1):treatments[[#This Row],[experiment_ID]],treatments[[#This Row],[experiment_ID]]), "")</f>
        <v>3</v>
      </c>
      <c r="C57" t="s">
        <v>9331</v>
      </c>
      <c r="D57" s="13" t="s">
        <v>8687</v>
      </c>
      <c r="E57" s="13" t="s">
        <v>2502</v>
      </c>
      <c r="F57" s="13"/>
      <c r="G57" s="13" t="s">
        <v>9330</v>
      </c>
      <c r="H57" s="13" t="s">
        <v>2502</v>
      </c>
      <c r="I57" s="13" t="s">
        <v>9335</v>
      </c>
      <c r="J57" s="13" t="s">
        <v>9342</v>
      </c>
      <c r="K57" s="13"/>
      <c r="L57" s="13" t="s">
        <v>2502</v>
      </c>
      <c r="M57" s="13" t="s">
        <v>2502</v>
      </c>
      <c r="N57" s="13"/>
      <c r="O57" s="13" t="s">
        <v>2502</v>
      </c>
      <c r="P57" s="13"/>
      <c r="Q57" s="13"/>
    </row>
    <row r="58" spans="1:17" x14ac:dyDescent="0.25">
      <c r="A58" t="s">
        <v>9282</v>
      </c>
      <c r="B58" cm="1">
        <f t="array" ref="B58">IF(ROW() &lt; ROW(INDEX(treatments[experiment_ID],ROWS(treatments[experiment_ID]))), COUNTIF(INDEX(treatments[experiment_ID],1):treatments[[#This Row],[experiment_ID]],treatments[[#This Row],[experiment_ID]]), "")</f>
        <v>4</v>
      </c>
      <c r="C58" t="s">
        <v>9337</v>
      </c>
      <c r="D58" s="13" t="s">
        <v>8687</v>
      </c>
      <c r="E58" s="13" t="s">
        <v>2502</v>
      </c>
      <c r="F58" s="13"/>
      <c r="G58" s="13" t="s">
        <v>9330</v>
      </c>
      <c r="H58" s="13" t="s">
        <v>2502</v>
      </c>
      <c r="I58" s="13" t="s">
        <v>9335</v>
      </c>
      <c r="J58" s="13" t="s">
        <v>9343</v>
      </c>
      <c r="K58" s="13"/>
      <c r="L58" s="13" t="s">
        <v>2502</v>
      </c>
      <c r="M58" s="13" t="s">
        <v>2502</v>
      </c>
      <c r="N58" s="13"/>
      <c r="O58" s="13" t="s">
        <v>2502</v>
      </c>
      <c r="P58" s="13"/>
      <c r="Q58" s="13"/>
    </row>
    <row r="59" spans="1:17" x14ac:dyDescent="0.25">
      <c r="A59" t="s">
        <v>9282</v>
      </c>
      <c r="B59" cm="1">
        <f t="array" ref="B59">IF(ROW() &lt; ROW(INDEX(treatments[experiment_ID],ROWS(treatments[experiment_ID]))), COUNTIF(INDEX(treatments[experiment_ID],1):treatments[[#This Row],[experiment_ID]],treatments[[#This Row],[experiment_ID]]), "")</f>
        <v>5</v>
      </c>
      <c r="C59" t="s">
        <v>9338</v>
      </c>
      <c r="D59" s="13" t="s">
        <v>8687</v>
      </c>
      <c r="E59" s="13" t="s">
        <v>2502</v>
      </c>
      <c r="F59" s="13"/>
      <c r="G59" s="13" t="s">
        <v>9330</v>
      </c>
      <c r="H59" s="13" t="s">
        <v>2502</v>
      </c>
      <c r="I59" s="13" t="s">
        <v>9335</v>
      </c>
      <c r="J59" s="13" t="s">
        <v>9344</v>
      </c>
      <c r="K59" s="13"/>
      <c r="L59" s="13" t="s">
        <v>2502</v>
      </c>
      <c r="M59" s="13" t="s">
        <v>2502</v>
      </c>
      <c r="N59" s="13"/>
      <c r="O59" s="13" t="s">
        <v>2502</v>
      </c>
      <c r="P59" s="13"/>
      <c r="Q59" s="13"/>
    </row>
    <row r="60" spans="1:17" x14ac:dyDescent="0.25">
      <c r="A60" t="s">
        <v>9282</v>
      </c>
      <c r="B60" cm="1">
        <f t="array" ref="B60">IF(ROW() &lt; ROW(INDEX(treatments[experiment_ID],ROWS(treatments[experiment_ID]))), COUNTIF(INDEX(treatments[experiment_ID],1):treatments[[#This Row],[experiment_ID]],treatments[[#This Row],[experiment_ID]]), "")</f>
        <v>6</v>
      </c>
      <c r="C60" t="s">
        <v>9339</v>
      </c>
      <c r="D60" s="13" t="s">
        <v>8687</v>
      </c>
      <c r="E60" s="13" t="s">
        <v>2502</v>
      </c>
      <c r="F60" s="13"/>
      <c r="G60" s="13" t="s">
        <v>9330</v>
      </c>
      <c r="H60" s="13" t="s">
        <v>2502</v>
      </c>
      <c r="I60" s="13" t="s">
        <v>9336</v>
      </c>
      <c r="J60" s="13" t="s">
        <v>9342</v>
      </c>
      <c r="K60" s="13"/>
      <c r="L60" s="13" t="s">
        <v>2502</v>
      </c>
      <c r="M60" s="13" t="s">
        <v>2502</v>
      </c>
      <c r="N60" s="13"/>
      <c r="O60" s="13" t="s">
        <v>2502</v>
      </c>
      <c r="P60" s="13"/>
      <c r="Q60" s="13"/>
    </row>
    <row r="61" spans="1:17" x14ac:dyDescent="0.25">
      <c r="A61" t="s">
        <v>9282</v>
      </c>
      <c r="B61" cm="1">
        <f t="array" ref="B61">IF(ROW() &lt; ROW(INDEX(treatments[experiment_ID],ROWS(treatments[experiment_ID]))), COUNTIF(INDEX(treatments[experiment_ID],1):treatments[[#This Row],[experiment_ID]],treatments[[#This Row],[experiment_ID]]), "")</f>
        <v>7</v>
      </c>
      <c r="C61" t="s">
        <v>9340</v>
      </c>
      <c r="D61" s="13" t="s">
        <v>8687</v>
      </c>
      <c r="E61" s="13" t="s">
        <v>2502</v>
      </c>
      <c r="F61" s="13"/>
      <c r="G61" s="13" t="s">
        <v>9330</v>
      </c>
      <c r="H61" s="13" t="s">
        <v>2502</v>
      </c>
      <c r="I61" s="13" t="s">
        <v>9336</v>
      </c>
      <c r="J61" s="13" t="s">
        <v>9343</v>
      </c>
      <c r="K61" s="13"/>
      <c r="L61" s="13" t="s">
        <v>2502</v>
      </c>
      <c r="M61" s="13" t="s">
        <v>2502</v>
      </c>
      <c r="N61" s="13"/>
      <c r="O61" s="13" t="s">
        <v>2502</v>
      </c>
      <c r="P61" s="13"/>
      <c r="Q61" s="13"/>
    </row>
    <row r="62" spans="1:17" x14ac:dyDescent="0.25">
      <c r="A62" t="s">
        <v>9282</v>
      </c>
      <c r="B62" cm="1">
        <f t="array" ref="B62">IF(ROW() &lt; ROW(INDEX(treatments[experiment_ID],ROWS(treatments[experiment_ID]))), COUNTIF(INDEX(treatments[experiment_ID],1):treatments[[#This Row],[experiment_ID]],treatments[[#This Row],[experiment_ID]]), "")</f>
        <v>8</v>
      </c>
      <c r="C62" t="s">
        <v>9341</v>
      </c>
      <c r="D62" s="13" t="s">
        <v>8687</v>
      </c>
      <c r="E62" s="13" t="s">
        <v>2502</v>
      </c>
      <c r="F62" s="13"/>
      <c r="G62" s="13" t="s">
        <v>9330</v>
      </c>
      <c r="H62" s="13" t="s">
        <v>2502</v>
      </c>
      <c r="I62" s="13" t="s">
        <v>9336</v>
      </c>
      <c r="J62" s="13" t="s">
        <v>9344</v>
      </c>
      <c r="K62" s="13"/>
      <c r="L62" s="13" t="s">
        <v>2502</v>
      </c>
      <c r="M62" s="13" t="s">
        <v>2502</v>
      </c>
      <c r="N62" s="13"/>
      <c r="O62" s="13" t="s">
        <v>2502</v>
      </c>
      <c r="P62" s="13"/>
      <c r="Q62" s="13"/>
    </row>
    <row r="63" spans="1:17" x14ac:dyDescent="0.25">
      <c r="A63" t="s">
        <v>9283</v>
      </c>
      <c r="B63" cm="1">
        <f t="array" ref="B63">IF(ROW() &lt; ROW(INDEX(treatments[experiment_ID],ROWS(treatments[experiment_ID]))), COUNTIF(INDEX(treatments[experiment_ID],1):treatments[[#This Row],[experiment_ID]],treatments[[#This Row],[experiment_ID]]), "")</f>
        <v>1</v>
      </c>
      <c r="C63" t="s">
        <v>9328</v>
      </c>
      <c r="D63" s="13" t="s">
        <v>8687</v>
      </c>
      <c r="E63" s="13" t="s">
        <v>2502</v>
      </c>
      <c r="F63" s="13"/>
      <c r="G63" s="13" t="s">
        <v>9326</v>
      </c>
      <c r="H63" s="13" t="s">
        <v>2502</v>
      </c>
      <c r="I63" s="13" t="s">
        <v>9335</v>
      </c>
      <c r="J63" s="13" t="s">
        <v>9327</v>
      </c>
      <c r="K63" s="13"/>
      <c r="L63" s="13" t="s">
        <v>2502</v>
      </c>
      <c r="M63" s="13" t="s">
        <v>2502</v>
      </c>
      <c r="N63" s="13"/>
      <c r="O63" s="13" t="s">
        <v>2502</v>
      </c>
      <c r="P63" s="13"/>
      <c r="Q63" s="13"/>
    </row>
    <row r="64" spans="1:17" x14ac:dyDescent="0.25">
      <c r="A64" t="s">
        <v>9283</v>
      </c>
      <c r="B64" cm="1">
        <f t="array" ref="B64">IF(ROW() &lt; ROW(INDEX(treatments[experiment_ID],ROWS(treatments[experiment_ID]))), COUNTIF(INDEX(treatments[experiment_ID],1):treatments[[#This Row],[experiment_ID]],treatments[[#This Row],[experiment_ID]]), "")</f>
        <v>2</v>
      </c>
      <c r="C64" t="s">
        <v>9329</v>
      </c>
      <c r="D64" s="13" t="s">
        <v>8687</v>
      </c>
      <c r="E64" s="13" t="s">
        <v>2502</v>
      </c>
      <c r="F64" s="13"/>
      <c r="G64" s="13" t="s">
        <v>9330</v>
      </c>
      <c r="H64" s="13" t="s">
        <v>2502</v>
      </c>
      <c r="I64" s="13" t="s">
        <v>9336</v>
      </c>
      <c r="J64" s="13" t="s">
        <v>9327</v>
      </c>
      <c r="K64" s="13"/>
      <c r="L64" s="13" t="s">
        <v>2502</v>
      </c>
      <c r="M64" s="13" t="s">
        <v>2502</v>
      </c>
      <c r="N64" s="13"/>
      <c r="O64" s="13" t="s">
        <v>2502</v>
      </c>
      <c r="P64" s="13"/>
      <c r="Q64" s="13"/>
    </row>
    <row r="65" spans="1:17" x14ac:dyDescent="0.25">
      <c r="A65" t="s">
        <v>9283</v>
      </c>
      <c r="B65" cm="1">
        <f t="array" ref="B65">IF(ROW() &lt; ROW(INDEX(treatments[experiment_ID],ROWS(treatments[experiment_ID]))), COUNTIF(INDEX(treatments[experiment_ID],1):treatments[[#This Row],[experiment_ID]],treatments[[#This Row],[experiment_ID]]), "")</f>
        <v>3</v>
      </c>
      <c r="C65" t="s">
        <v>9331</v>
      </c>
      <c r="D65" s="13" t="s">
        <v>8687</v>
      </c>
      <c r="E65" s="13" t="s">
        <v>2502</v>
      </c>
      <c r="F65" s="13"/>
      <c r="G65" s="13" t="s">
        <v>9330</v>
      </c>
      <c r="H65" s="13" t="s">
        <v>2502</v>
      </c>
      <c r="I65" s="13" t="s">
        <v>9335</v>
      </c>
      <c r="J65" s="13" t="s">
        <v>9342</v>
      </c>
      <c r="K65" s="13"/>
      <c r="L65" s="13" t="s">
        <v>2502</v>
      </c>
      <c r="M65" s="13" t="s">
        <v>2502</v>
      </c>
      <c r="N65" s="13"/>
      <c r="O65" s="13" t="s">
        <v>2502</v>
      </c>
      <c r="P65" s="13"/>
      <c r="Q65" s="13"/>
    </row>
    <row r="66" spans="1:17" x14ac:dyDescent="0.25">
      <c r="A66" t="s">
        <v>9283</v>
      </c>
      <c r="B66" cm="1">
        <f t="array" ref="B66">IF(ROW() &lt; ROW(INDEX(treatments[experiment_ID],ROWS(treatments[experiment_ID]))), COUNTIF(INDEX(treatments[experiment_ID],1):treatments[[#This Row],[experiment_ID]],treatments[[#This Row],[experiment_ID]]), "")</f>
        <v>4</v>
      </c>
      <c r="C66" t="s">
        <v>9337</v>
      </c>
      <c r="D66" s="13" t="s">
        <v>8687</v>
      </c>
      <c r="E66" s="13" t="s">
        <v>2502</v>
      </c>
      <c r="F66" s="13"/>
      <c r="G66" s="13" t="s">
        <v>9330</v>
      </c>
      <c r="H66" s="13" t="s">
        <v>2502</v>
      </c>
      <c r="I66" s="13" t="s">
        <v>9335</v>
      </c>
      <c r="J66" s="13" t="s">
        <v>9343</v>
      </c>
      <c r="K66" s="13"/>
      <c r="L66" s="13" t="s">
        <v>2502</v>
      </c>
      <c r="M66" s="13" t="s">
        <v>2502</v>
      </c>
      <c r="N66" s="13"/>
      <c r="O66" s="13" t="s">
        <v>2502</v>
      </c>
      <c r="P66" s="13"/>
      <c r="Q66" s="13"/>
    </row>
    <row r="67" spans="1:17" x14ac:dyDescent="0.25">
      <c r="A67" t="s">
        <v>9283</v>
      </c>
      <c r="B67" cm="1">
        <f t="array" ref="B67">IF(ROW() &lt; ROW(INDEX(treatments[experiment_ID],ROWS(treatments[experiment_ID]))), COUNTIF(INDEX(treatments[experiment_ID],1):treatments[[#This Row],[experiment_ID]],treatments[[#This Row],[experiment_ID]]), "")</f>
        <v>5</v>
      </c>
      <c r="C67" t="s">
        <v>9338</v>
      </c>
      <c r="D67" s="13" t="s">
        <v>8687</v>
      </c>
      <c r="E67" s="13" t="s">
        <v>2502</v>
      </c>
      <c r="F67" s="13"/>
      <c r="G67" s="13" t="s">
        <v>9330</v>
      </c>
      <c r="H67" s="13" t="s">
        <v>2502</v>
      </c>
      <c r="I67" s="13" t="s">
        <v>9335</v>
      </c>
      <c r="J67" s="13" t="s">
        <v>9344</v>
      </c>
      <c r="K67" s="13"/>
      <c r="L67" s="13" t="s">
        <v>2502</v>
      </c>
      <c r="M67" s="13" t="s">
        <v>2502</v>
      </c>
      <c r="N67" s="13"/>
      <c r="O67" s="13" t="s">
        <v>2502</v>
      </c>
      <c r="P67" s="13"/>
      <c r="Q67" s="13"/>
    </row>
    <row r="68" spans="1:17" x14ac:dyDescent="0.25">
      <c r="A68" t="s">
        <v>9283</v>
      </c>
      <c r="B68" cm="1">
        <f t="array" ref="B68">IF(ROW() &lt; ROW(INDEX(treatments[experiment_ID],ROWS(treatments[experiment_ID]))), COUNTIF(INDEX(treatments[experiment_ID],1):treatments[[#This Row],[experiment_ID]],treatments[[#This Row],[experiment_ID]]), "")</f>
        <v>6</v>
      </c>
      <c r="C68" t="s">
        <v>9339</v>
      </c>
      <c r="D68" s="13" t="s">
        <v>8687</v>
      </c>
      <c r="E68" s="13" t="s">
        <v>2502</v>
      </c>
      <c r="F68" s="13"/>
      <c r="G68" s="13" t="s">
        <v>9330</v>
      </c>
      <c r="H68" s="13" t="s">
        <v>2502</v>
      </c>
      <c r="I68" s="13" t="s">
        <v>9336</v>
      </c>
      <c r="J68" s="13" t="s">
        <v>9342</v>
      </c>
      <c r="K68" s="13"/>
      <c r="L68" s="13" t="s">
        <v>2502</v>
      </c>
      <c r="M68" s="13" t="s">
        <v>2502</v>
      </c>
      <c r="N68" s="13"/>
      <c r="O68" s="13" t="s">
        <v>2502</v>
      </c>
      <c r="P68" s="13"/>
      <c r="Q68" s="13"/>
    </row>
    <row r="69" spans="1:17" x14ac:dyDescent="0.25">
      <c r="A69" t="s">
        <v>9283</v>
      </c>
      <c r="B69" cm="1">
        <f t="array" ref="B69">IF(ROW() &lt; ROW(INDEX(treatments[experiment_ID],ROWS(treatments[experiment_ID]))), COUNTIF(INDEX(treatments[experiment_ID],1):treatments[[#This Row],[experiment_ID]],treatments[[#This Row],[experiment_ID]]), "")</f>
        <v>7</v>
      </c>
      <c r="C69" t="s">
        <v>9340</v>
      </c>
      <c r="D69" s="13" t="s">
        <v>8687</v>
      </c>
      <c r="E69" s="13" t="s">
        <v>2502</v>
      </c>
      <c r="F69" s="13"/>
      <c r="G69" s="13" t="s">
        <v>9330</v>
      </c>
      <c r="H69" s="13" t="s">
        <v>2502</v>
      </c>
      <c r="I69" s="13" t="s">
        <v>9336</v>
      </c>
      <c r="J69" s="13" t="s">
        <v>9343</v>
      </c>
      <c r="K69" s="13"/>
      <c r="L69" s="13" t="s">
        <v>2502</v>
      </c>
      <c r="M69" s="13" t="s">
        <v>2502</v>
      </c>
      <c r="N69" s="13"/>
      <c r="O69" s="13" t="s">
        <v>2502</v>
      </c>
      <c r="P69" s="13"/>
      <c r="Q69" s="13"/>
    </row>
    <row r="70" spans="1:17" x14ac:dyDescent="0.25">
      <c r="A70" t="s">
        <v>9283</v>
      </c>
      <c r="B70" cm="1">
        <f t="array" ref="B70">IF(ROW() &lt; ROW(INDEX(treatments[experiment_ID],ROWS(treatments[experiment_ID]))), COUNTIF(INDEX(treatments[experiment_ID],1):treatments[[#This Row],[experiment_ID]],treatments[[#This Row],[experiment_ID]]), "")</f>
        <v>8</v>
      </c>
      <c r="C70" t="s">
        <v>9341</v>
      </c>
      <c r="D70" s="13" t="s">
        <v>8687</v>
      </c>
      <c r="E70" s="13" t="s">
        <v>2502</v>
      </c>
      <c r="F70" s="13"/>
      <c r="G70" s="13" t="s">
        <v>9330</v>
      </c>
      <c r="H70" s="13" t="s">
        <v>2502</v>
      </c>
      <c r="I70" s="13" t="s">
        <v>9336</v>
      </c>
      <c r="J70" s="13" t="s">
        <v>9344</v>
      </c>
      <c r="K70" s="13"/>
      <c r="L70" s="13" t="s">
        <v>2502</v>
      </c>
      <c r="M70" s="13" t="s">
        <v>2502</v>
      </c>
      <c r="N70" s="13"/>
      <c r="O70" s="13" t="s">
        <v>2502</v>
      </c>
      <c r="P70" s="13"/>
      <c r="Q70" s="13"/>
    </row>
    <row r="71" spans="1:17" x14ac:dyDescent="0.25">
      <c r="A71" t="s">
        <v>9284</v>
      </c>
      <c r="B71" cm="1">
        <f t="array" ref="B71">IF(ROW() &lt; ROW(INDEX(treatments[experiment_ID],ROWS(treatments[experiment_ID]))), COUNTIF(INDEX(treatments[experiment_ID],1):treatments[[#This Row],[experiment_ID]],treatments[[#This Row],[experiment_ID]]), "")</f>
        <v>1</v>
      </c>
      <c r="C71" t="s">
        <v>9346</v>
      </c>
      <c r="D71" s="13" t="s">
        <v>9345</v>
      </c>
      <c r="E71" s="13" t="s">
        <v>2502</v>
      </c>
      <c r="F71" s="13"/>
      <c r="G71" s="13" t="s">
        <v>9326</v>
      </c>
      <c r="H71" s="13" t="s">
        <v>2502</v>
      </c>
      <c r="I71" s="13" t="s">
        <v>9335</v>
      </c>
      <c r="J71" s="13" t="s">
        <v>9327</v>
      </c>
      <c r="K71" s="13"/>
      <c r="L71" s="13" t="s">
        <v>2502</v>
      </c>
      <c r="M71" s="13" t="s">
        <v>2502</v>
      </c>
      <c r="N71" s="13"/>
      <c r="O71" s="13" t="s">
        <v>2502</v>
      </c>
      <c r="P71" s="13"/>
      <c r="Q71" s="13"/>
    </row>
    <row r="72" spans="1:17" x14ac:dyDescent="0.25">
      <c r="A72" t="s">
        <v>9284</v>
      </c>
      <c r="B72" cm="1">
        <f t="array" ref="B72">IF(ROW() &lt; ROW(INDEX(treatments[experiment_ID],ROWS(treatments[experiment_ID]))), COUNTIF(INDEX(treatments[experiment_ID],1):treatments[[#This Row],[experiment_ID]],treatments[[#This Row],[experiment_ID]]), "")</f>
        <v>2</v>
      </c>
      <c r="C72" t="s">
        <v>9347</v>
      </c>
      <c r="D72" s="13" t="s">
        <v>9345</v>
      </c>
      <c r="E72" s="13" t="s">
        <v>2502</v>
      </c>
      <c r="F72" s="13"/>
      <c r="G72" s="13" t="s">
        <v>9330</v>
      </c>
      <c r="H72" s="13" t="s">
        <v>2502</v>
      </c>
      <c r="I72" s="13" t="s">
        <v>9335</v>
      </c>
      <c r="J72" s="13" t="s">
        <v>9327</v>
      </c>
      <c r="K72" s="13"/>
      <c r="L72" s="13" t="s">
        <v>2502</v>
      </c>
      <c r="M72" s="13" t="s">
        <v>2502</v>
      </c>
      <c r="N72" s="13"/>
      <c r="O72" s="13" t="s">
        <v>2502</v>
      </c>
      <c r="P72" s="13"/>
      <c r="Q72" s="13"/>
    </row>
    <row r="73" spans="1:17" x14ac:dyDescent="0.25">
      <c r="A73" t="s">
        <v>9284</v>
      </c>
      <c r="B73" cm="1">
        <f t="array" ref="B73">IF(ROW() &lt; ROW(INDEX(treatments[experiment_ID],ROWS(treatments[experiment_ID]))), COUNTIF(INDEX(treatments[experiment_ID],1):treatments[[#This Row],[experiment_ID]],treatments[[#This Row],[experiment_ID]]), "")</f>
        <v>3</v>
      </c>
      <c r="C73" t="s">
        <v>9348</v>
      </c>
      <c r="D73" s="13" t="s">
        <v>9345</v>
      </c>
      <c r="E73" s="13" t="s">
        <v>2502</v>
      </c>
      <c r="F73" s="13"/>
      <c r="G73" s="13" t="s">
        <v>9330</v>
      </c>
      <c r="H73" s="13" t="s">
        <v>2502</v>
      </c>
      <c r="I73" s="13" t="s">
        <v>9335</v>
      </c>
      <c r="J73" s="13" t="s">
        <v>9342</v>
      </c>
      <c r="K73" s="13"/>
      <c r="L73" s="13" t="s">
        <v>2502</v>
      </c>
      <c r="M73" s="13" t="s">
        <v>2502</v>
      </c>
      <c r="N73" s="13"/>
      <c r="O73" s="13" t="s">
        <v>2502</v>
      </c>
      <c r="P73" s="13"/>
      <c r="Q73" s="13"/>
    </row>
    <row r="74" spans="1:17" x14ac:dyDescent="0.25">
      <c r="A74" t="s">
        <v>9284</v>
      </c>
      <c r="B74" cm="1">
        <f t="array" ref="B74">IF(ROW() &lt; ROW(INDEX(treatments[experiment_ID],ROWS(treatments[experiment_ID]))), COUNTIF(INDEX(treatments[experiment_ID],1):treatments[[#This Row],[experiment_ID]],treatments[[#This Row],[experiment_ID]]), "")</f>
        <v>4</v>
      </c>
      <c r="C74" t="s">
        <v>9349</v>
      </c>
      <c r="D74" s="13" t="s">
        <v>9345</v>
      </c>
      <c r="E74" s="13" t="s">
        <v>2502</v>
      </c>
      <c r="F74" s="13"/>
      <c r="G74" s="13" t="s">
        <v>9330</v>
      </c>
      <c r="H74" s="13" t="s">
        <v>2502</v>
      </c>
      <c r="I74" s="13" t="s">
        <v>9335</v>
      </c>
      <c r="J74" s="13" t="s">
        <v>9343</v>
      </c>
      <c r="K74" s="13"/>
      <c r="L74" s="13" t="s">
        <v>2502</v>
      </c>
      <c r="M74" s="13" t="s">
        <v>2502</v>
      </c>
      <c r="N74" s="13"/>
      <c r="O74" s="13" t="s">
        <v>2502</v>
      </c>
      <c r="P74" s="13"/>
      <c r="Q74" s="13"/>
    </row>
    <row r="75" spans="1:17" x14ac:dyDescent="0.25">
      <c r="A75" t="s">
        <v>9284</v>
      </c>
      <c r="B75" cm="1">
        <f t="array" ref="B75">IF(ROW() &lt; ROW(INDEX(treatments[experiment_ID],ROWS(treatments[experiment_ID]))), COUNTIF(INDEX(treatments[experiment_ID],1):treatments[[#This Row],[experiment_ID]],treatments[[#This Row],[experiment_ID]]), "")</f>
        <v>5</v>
      </c>
      <c r="C75" t="s">
        <v>9350</v>
      </c>
      <c r="D75" s="13" t="s">
        <v>9345</v>
      </c>
      <c r="E75" s="13" t="s">
        <v>2502</v>
      </c>
      <c r="F75" s="13"/>
      <c r="G75" s="13" t="s">
        <v>9330</v>
      </c>
      <c r="H75" s="13" t="s">
        <v>2502</v>
      </c>
      <c r="I75" s="13" t="s">
        <v>9335</v>
      </c>
      <c r="J75" s="13" t="s">
        <v>9344</v>
      </c>
      <c r="K75" s="13"/>
      <c r="L75" s="13" t="s">
        <v>2502</v>
      </c>
      <c r="M75" s="13" t="s">
        <v>2502</v>
      </c>
      <c r="N75" s="13"/>
      <c r="O75" s="13" t="s">
        <v>2502</v>
      </c>
      <c r="P75" s="13"/>
      <c r="Q75" s="13"/>
    </row>
    <row r="76" spans="1:17" x14ac:dyDescent="0.25">
      <c r="A76" t="s">
        <v>9284</v>
      </c>
      <c r="B76" cm="1">
        <f t="array" ref="B76">IF(ROW() &lt; ROW(INDEX(treatments[experiment_ID],ROWS(treatments[experiment_ID]))), COUNTIF(INDEX(treatments[experiment_ID],1):treatments[[#This Row],[experiment_ID]],treatments[[#This Row],[experiment_ID]]), "")</f>
        <v>6</v>
      </c>
      <c r="C76" t="s">
        <v>9351</v>
      </c>
      <c r="D76" s="13" t="s">
        <v>9345</v>
      </c>
      <c r="E76" s="13" t="s">
        <v>2502</v>
      </c>
      <c r="F76" s="13"/>
      <c r="G76" s="13" t="s">
        <v>9330</v>
      </c>
      <c r="H76" s="13" t="s">
        <v>2502</v>
      </c>
      <c r="I76" s="13" t="s">
        <v>9336</v>
      </c>
      <c r="J76" s="13" t="s">
        <v>9342</v>
      </c>
      <c r="K76" s="13"/>
      <c r="L76" s="13" t="s">
        <v>2502</v>
      </c>
      <c r="M76" s="13" t="s">
        <v>2502</v>
      </c>
      <c r="N76" s="13"/>
      <c r="O76" s="13" t="s">
        <v>2502</v>
      </c>
      <c r="P76" s="13"/>
      <c r="Q76" s="13"/>
    </row>
    <row r="77" spans="1:17" x14ac:dyDescent="0.25">
      <c r="A77" t="s">
        <v>9284</v>
      </c>
      <c r="B77" cm="1">
        <f t="array" ref="B77">IF(ROW() &lt; ROW(INDEX(treatments[experiment_ID],ROWS(treatments[experiment_ID]))), COUNTIF(INDEX(treatments[experiment_ID],1):treatments[[#This Row],[experiment_ID]],treatments[[#This Row],[experiment_ID]]), "")</f>
        <v>7</v>
      </c>
      <c r="C77" t="s">
        <v>9352</v>
      </c>
      <c r="D77" s="13" t="s">
        <v>9345</v>
      </c>
      <c r="E77" s="13" t="s">
        <v>2502</v>
      </c>
      <c r="F77" s="13"/>
      <c r="G77" s="13" t="s">
        <v>9330</v>
      </c>
      <c r="H77" s="13" t="s">
        <v>2502</v>
      </c>
      <c r="I77" s="13" t="s">
        <v>9336</v>
      </c>
      <c r="J77" s="13" t="s">
        <v>9343</v>
      </c>
      <c r="K77" s="13"/>
      <c r="L77" s="13" t="s">
        <v>2502</v>
      </c>
      <c r="M77" s="13" t="s">
        <v>2502</v>
      </c>
      <c r="N77" s="13"/>
      <c r="O77" s="13" t="s">
        <v>2502</v>
      </c>
      <c r="P77" s="13"/>
      <c r="Q77" s="13"/>
    </row>
    <row r="78" spans="1:17" x14ac:dyDescent="0.25">
      <c r="A78" t="s">
        <v>9284</v>
      </c>
      <c r="B78" cm="1">
        <f t="array" ref="B78">IF(ROW() &lt; ROW(INDEX(treatments[experiment_ID],ROWS(treatments[experiment_ID]))), COUNTIF(INDEX(treatments[experiment_ID],1):treatments[[#This Row],[experiment_ID]],treatments[[#This Row],[experiment_ID]]), "")</f>
        <v>8</v>
      </c>
      <c r="C78" t="s">
        <v>9353</v>
      </c>
      <c r="D78" s="13" t="s">
        <v>9345</v>
      </c>
      <c r="E78" s="13" t="s">
        <v>2502</v>
      </c>
      <c r="F78" s="13"/>
      <c r="G78" s="13" t="s">
        <v>9330</v>
      </c>
      <c r="H78" s="13" t="s">
        <v>2502</v>
      </c>
      <c r="I78" s="13" t="s">
        <v>9336</v>
      </c>
      <c r="J78" s="13" t="s">
        <v>9344</v>
      </c>
      <c r="K78" s="13"/>
      <c r="L78" s="13" t="s">
        <v>2502</v>
      </c>
      <c r="M78" s="13" t="s">
        <v>2502</v>
      </c>
      <c r="N78" s="13"/>
      <c r="O78" s="13" t="s">
        <v>2502</v>
      </c>
      <c r="P78" s="13"/>
      <c r="Q78" s="13"/>
    </row>
    <row r="79" spans="1:17" x14ac:dyDescent="0.25">
      <c r="A79" t="s">
        <v>9285</v>
      </c>
      <c r="B79" cm="1">
        <f t="array" ref="B79">IF(ROW() &lt; ROW(INDEX(treatments[experiment_ID],ROWS(treatments[experiment_ID]))), COUNTIF(INDEX(treatments[experiment_ID],1):treatments[[#This Row],[experiment_ID]],treatments[[#This Row],[experiment_ID]]), "")</f>
        <v>1</v>
      </c>
      <c r="C79" t="s">
        <v>9346</v>
      </c>
      <c r="D79" s="13" t="s">
        <v>9345</v>
      </c>
      <c r="E79" s="13" t="s">
        <v>2502</v>
      </c>
      <c r="F79" s="13"/>
      <c r="G79" s="13" t="s">
        <v>9326</v>
      </c>
      <c r="H79" s="13" t="s">
        <v>2502</v>
      </c>
      <c r="I79" s="13" t="s">
        <v>9335</v>
      </c>
      <c r="J79" s="13" t="s">
        <v>9327</v>
      </c>
      <c r="K79" s="13"/>
      <c r="L79" s="13" t="s">
        <v>2502</v>
      </c>
      <c r="M79" s="13" t="s">
        <v>2502</v>
      </c>
      <c r="N79" s="13"/>
      <c r="O79" s="13" t="s">
        <v>2502</v>
      </c>
      <c r="P79" s="13"/>
      <c r="Q79" s="13"/>
    </row>
    <row r="80" spans="1:17" x14ac:dyDescent="0.25">
      <c r="A80" t="s">
        <v>9285</v>
      </c>
      <c r="B80" cm="1">
        <f t="array" ref="B80">IF(ROW() &lt; ROW(INDEX(treatments[experiment_ID],ROWS(treatments[experiment_ID]))), COUNTIF(INDEX(treatments[experiment_ID],1):treatments[[#This Row],[experiment_ID]],treatments[[#This Row],[experiment_ID]]), "")</f>
        <v>2</v>
      </c>
      <c r="C80" t="s">
        <v>9347</v>
      </c>
      <c r="D80" s="13" t="s">
        <v>9345</v>
      </c>
      <c r="E80" s="13" t="s">
        <v>2502</v>
      </c>
      <c r="F80" s="13"/>
      <c r="G80" s="13" t="s">
        <v>9330</v>
      </c>
      <c r="H80" s="13" t="s">
        <v>2502</v>
      </c>
      <c r="I80" s="13" t="s">
        <v>9335</v>
      </c>
      <c r="J80" s="13" t="s">
        <v>9327</v>
      </c>
      <c r="K80" s="13"/>
      <c r="L80" s="13" t="s">
        <v>2502</v>
      </c>
      <c r="M80" s="13" t="s">
        <v>2502</v>
      </c>
      <c r="N80" s="13"/>
      <c r="O80" s="13" t="s">
        <v>2502</v>
      </c>
      <c r="P80" s="13"/>
      <c r="Q80" s="13"/>
    </row>
    <row r="81" spans="1:17" x14ac:dyDescent="0.25">
      <c r="A81" t="s">
        <v>9285</v>
      </c>
      <c r="B81" cm="1">
        <f t="array" ref="B81">IF(ROW() &lt; ROW(INDEX(treatments[experiment_ID],ROWS(treatments[experiment_ID]))), COUNTIF(INDEX(treatments[experiment_ID],1):treatments[[#This Row],[experiment_ID]],treatments[[#This Row],[experiment_ID]]), "")</f>
        <v>3</v>
      </c>
      <c r="C81" t="s">
        <v>9348</v>
      </c>
      <c r="D81" s="13" t="s">
        <v>9345</v>
      </c>
      <c r="E81" s="13" t="s">
        <v>2502</v>
      </c>
      <c r="F81" s="13"/>
      <c r="G81" s="13" t="s">
        <v>9330</v>
      </c>
      <c r="H81" s="13" t="s">
        <v>2502</v>
      </c>
      <c r="I81" s="13" t="s">
        <v>9335</v>
      </c>
      <c r="J81" s="13" t="s">
        <v>9342</v>
      </c>
      <c r="K81" s="13"/>
      <c r="L81" s="13" t="s">
        <v>2502</v>
      </c>
      <c r="M81" s="13" t="s">
        <v>2502</v>
      </c>
      <c r="N81" s="13"/>
      <c r="O81" s="13" t="s">
        <v>2502</v>
      </c>
      <c r="P81" s="13"/>
      <c r="Q81" s="13"/>
    </row>
    <row r="82" spans="1:17" x14ac:dyDescent="0.25">
      <c r="A82" t="s">
        <v>9285</v>
      </c>
      <c r="B82" cm="1">
        <f t="array" ref="B82">IF(ROW() &lt; ROW(INDEX(treatments[experiment_ID],ROWS(treatments[experiment_ID]))), COUNTIF(INDEX(treatments[experiment_ID],1):treatments[[#This Row],[experiment_ID]],treatments[[#This Row],[experiment_ID]]), "")</f>
        <v>4</v>
      </c>
      <c r="C82" t="s">
        <v>9349</v>
      </c>
      <c r="D82" s="13" t="s">
        <v>9345</v>
      </c>
      <c r="E82" s="13" t="s">
        <v>2502</v>
      </c>
      <c r="F82" s="13"/>
      <c r="G82" s="13" t="s">
        <v>9330</v>
      </c>
      <c r="H82" s="13" t="s">
        <v>2502</v>
      </c>
      <c r="I82" s="13" t="s">
        <v>9335</v>
      </c>
      <c r="J82" s="13" t="s">
        <v>9343</v>
      </c>
      <c r="K82" s="13"/>
      <c r="L82" s="13" t="s">
        <v>2502</v>
      </c>
      <c r="M82" s="13" t="s">
        <v>2502</v>
      </c>
      <c r="N82" s="13"/>
      <c r="O82" s="13" t="s">
        <v>2502</v>
      </c>
      <c r="P82" s="13"/>
      <c r="Q82" s="13"/>
    </row>
    <row r="83" spans="1:17" x14ac:dyDescent="0.25">
      <c r="A83" t="s">
        <v>9285</v>
      </c>
      <c r="B83" cm="1">
        <f t="array" ref="B83">IF(ROW() &lt; ROW(INDEX(treatments[experiment_ID],ROWS(treatments[experiment_ID]))), COUNTIF(INDEX(treatments[experiment_ID],1):treatments[[#This Row],[experiment_ID]],treatments[[#This Row],[experiment_ID]]), "")</f>
        <v>5</v>
      </c>
      <c r="C83" t="s">
        <v>9350</v>
      </c>
      <c r="D83" s="13" t="s">
        <v>9345</v>
      </c>
      <c r="E83" s="13" t="s">
        <v>2502</v>
      </c>
      <c r="F83" s="13"/>
      <c r="G83" s="13" t="s">
        <v>9330</v>
      </c>
      <c r="H83" s="13" t="s">
        <v>2502</v>
      </c>
      <c r="I83" s="13" t="s">
        <v>9335</v>
      </c>
      <c r="J83" s="13" t="s">
        <v>9344</v>
      </c>
      <c r="K83" s="13"/>
      <c r="L83" s="13" t="s">
        <v>2502</v>
      </c>
      <c r="M83" s="13" t="s">
        <v>2502</v>
      </c>
      <c r="N83" s="13"/>
      <c r="O83" s="13" t="s">
        <v>2502</v>
      </c>
      <c r="P83" s="13"/>
      <c r="Q83" s="13"/>
    </row>
    <row r="84" spans="1:17" x14ac:dyDescent="0.25">
      <c r="A84" t="s">
        <v>9285</v>
      </c>
      <c r="B84" cm="1">
        <f t="array" ref="B84">IF(ROW() &lt; ROW(INDEX(treatments[experiment_ID],ROWS(treatments[experiment_ID]))), COUNTIF(INDEX(treatments[experiment_ID],1):treatments[[#This Row],[experiment_ID]],treatments[[#This Row],[experiment_ID]]), "")</f>
        <v>6</v>
      </c>
      <c r="C84" t="s">
        <v>9351</v>
      </c>
      <c r="D84" s="13" t="s">
        <v>9345</v>
      </c>
      <c r="E84" s="13" t="s">
        <v>2502</v>
      </c>
      <c r="F84" s="13"/>
      <c r="G84" s="13" t="s">
        <v>9330</v>
      </c>
      <c r="H84" s="13" t="s">
        <v>2502</v>
      </c>
      <c r="I84" s="13" t="s">
        <v>9336</v>
      </c>
      <c r="J84" s="13" t="s">
        <v>9342</v>
      </c>
      <c r="K84" s="13"/>
      <c r="L84" s="13" t="s">
        <v>2502</v>
      </c>
      <c r="M84" s="13" t="s">
        <v>2502</v>
      </c>
      <c r="N84" s="13"/>
      <c r="O84" s="13" t="s">
        <v>2502</v>
      </c>
      <c r="P84" s="13"/>
      <c r="Q84" s="13"/>
    </row>
    <row r="85" spans="1:17" x14ac:dyDescent="0.25">
      <c r="A85" t="s">
        <v>9285</v>
      </c>
      <c r="B85" cm="1">
        <f t="array" ref="B85">IF(ROW() &lt; ROW(INDEX(treatments[experiment_ID],ROWS(treatments[experiment_ID]))), COUNTIF(INDEX(treatments[experiment_ID],1):treatments[[#This Row],[experiment_ID]],treatments[[#This Row],[experiment_ID]]), "")</f>
        <v>7</v>
      </c>
      <c r="C85" t="s">
        <v>9352</v>
      </c>
      <c r="D85" s="13" t="s">
        <v>9345</v>
      </c>
      <c r="E85" s="13" t="s">
        <v>2502</v>
      </c>
      <c r="F85" s="13"/>
      <c r="G85" s="13" t="s">
        <v>9330</v>
      </c>
      <c r="H85" s="13" t="s">
        <v>2502</v>
      </c>
      <c r="I85" s="13" t="s">
        <v>9336</v>
      </c>
      <c r="J85" s="13" t="s">
        <v>9343</v>
      </c>
      <c r="K85" s="13"/>
      <c r="L85" s="13" t="s">
        <v>2502</v>
      </c>
      <c r="M85" s="13" t="s">
        <v>2502</v>
      </c>
      <c r="N85" s="13"/>
      <c r="O85" s="13" t="s">
        <v>2502</v>
      </c>
      <c r="P85" s="13"/>
      <c r="Q85" s="13"/>
    </row>
    <row r="86" spans="1:17" x14ac:dyDescent="0.25">
      <c r="A86" t="s">
        <v>9285</v>
      </c>
      <c r="B86" cm="1">
        <f t="array" ref="B86">IF(ROW() &lt; ROW(INDEX(treatments[experiment_ID],ROWS(treatments[experiment_ID]))), COUNTIF(INDEX(treatments[experiment_ID],1):treatments[[#This Row],[experiment_ID]],treatments[[#This Row],[experiment_ID]]), "")</f>
        <v>8</v>
      </c>
      <c r="C86" t="s">
        <v>9353</v>
      </c>
      <c r="D86" s="13" t="s">
        <v>9345</v>
      </c>
      <c r="E86" s="13" t="s">
        <v>2502</v>
      </c>
      <c r="F86" s="13"/>
      <c r="G86" s="13" t="s">
        <v>9330</v>
      </c>
      <c r="H86" s="13" t="s">
        <v>2502</v>
      </c>
      <c r="I86" s="13" t="s">
        <v>9336</v>
      </c>
      <c r="J86" s="13" t="s">
        <v>9344</v>
      </c>
      <c r="K86" s="13"/>
      <c r="L86" s="13" t="s">
        <v>2502</v>
      </c>
      <c r="M86" s="13" t="s">
        <v>2502</v>
      </c>
      <c r="N86" s="13"/>
      <c r="O86" s="13" t="s">
        <v>2502</v>
      </c>
      <c r="P86" s="13"/>
      <c r="Q86" s="13"/>
    </row>
    <row r="87" spans="1:17" x14ac:dyDescent="0.25">
      <c r="A87" t="s">
        <v>9286</v>
      </c>
      <c r="B87" cm="1">
        <f t="array" ref="B87">IF(ROW() &lt; ROW(INDEX(treatments[experiment_ID],ROWS(treatments[experiment_ID]))), COUNTIF(INDEX(treatments[experiment_ID],1):treatments[[#This Row],[experiment_ID]],treatments[[#This Row],[experiment_ID]]), "")</f>
        <v>1</v>
      </c>
      <c r="C87" t="s">
        <v>9346</v>
      </c>
      <c r="D87" s="13" t="s">
        <v>9345</v>
      </c>
      <c r="E87" s="13" t="s">
        <v>2502</v>
      </c>
      <c r="F87" s="13"/>
      <c r="G87" s="13" t="s">
        <v>9326</v>
      </c>
      <c r="H87" s="13" t="s">
        <v>2502</v>
      </c>
      <c r="I87" s="13" t="s">
        <v>9335</v>
      </c>
      <c r="J87" s="13" t="s">
        <v>9327</v>
      </c>
      <c r="K87" s="13"/>
      <c r="L87" s="13" t="s">
        <v>2502</v>
      </c>
      <c r="M87" s="13" t="s">
        <v>2502</v>
      </c>
      <c r="N87" s="13"/>
      <c r="O87" s="13" t="s">
        <v>2502</v>
      </c>
      <c r="P87" s="13"/>
      <c r="Q87" s="13"/>
    </row>
    <row r="88" spans="1:17" x14ac:dyDescent="0.25">
      <c r="A88" t="s">
        <v>9286</v>
      </c>
      <c r="B88" cm="1">
        <f t="array" ref="B88">IF(ROW() &lt; ROW(INDEX(treatments[experiment_ID],ROWS(treatments[experiment_ID]))), COUNTIF(INDEX(treatments[experiment_ID],1):treatments[[#This Row],[experiment_ID]],treatments[[#This Row],[experiment_ID]]), "")</f>
        <v>2</v>
      </c>
      <c r="C88" t="s">
        <v>9347</v>
      </c>
      <c r="D88" s="13" t="s">
        <v>9345</v>
      </c>
      <c r="E88" s="13" t="s">
        <v>2502</v>
      </c>
      <c r="F88" s="13"/>
      <c r="G88" s="13" t="s">
        <v>9330</v>
      </c>
      <c r="H88" s="13" t="s">
        <v>2502</v>
      </c>
      <c r="I88" s="13" t="s">
        <v>9335</v>
      </c>
      <c r="J88" s="13" t="s">
        <v>9327</v>
      </c>
      <c r="K88" s="13"/>
      <c r="L88" s="13" t="s">
        <v>2502</v>
      </c>
      <c r="M88" s="13" t="s">
        <v>2502</v>
      </c>
      <c r="N88" s="13"/>
      <c r="O88" s="13" t="s">
        <v>2502</v>
      </c>
      <c r="P88" s="13"/>
      <c r="Q88" s="13"/>
    </row>
    <row r="89" spans="1:17" x14ac:dyDescent="0.25">
      <c r="A89" t="s">
        <v>9286</v>
      </c>
      <c r="B89" cm="1">
        <f t="array" ref="B89">IF(ROW() &lt; ROW(INDEX(treatments[experiment_ID],ROWS(treatments[experiment_ID]))), COUNTIF(INDEX(treatments[experiment_ID],1):treatments[[#This Row],[experiment_ID]],treatments[[#This Row],[experiment_ID]]), "")</f>
        <v>3</v>
      </c>
      <c r="C89" t="s">
        <v>9348</v>
      </c>
      <c r="D89" s="13" t="s">
        <v>9345</v>
      </c>
      <c r="E89" s="13" t="s">
        <v>2502</v>
      </c>
      <c r="F89" s="13"/>
      <c r="G89" s="13" t="s">
        <v>9330</v>
      </c>
      <c r="H89" s="13" t="s">
        <v>2502</v>
      </c>
      <c r="I89" s="13" t="s">
        <v>9335</v>
      </c>
      <c r="J89" s="13" t="s">
        <v>9342</v>
      </c>
      <c r="K89" s="13"/>
      <c r="L89" s="13" t="s">
        <v>2502</v>
      </c>
      <c r="M89" s="13" t="s">
        <v>2502</v>
      </c>
      <c r="N89" s="13"/>
      <c r="O89" s="13" t="s">
        <v>2502</v>
      </c>
      <c r="P89" s="13"/>
      <c r="Q89" s="13"/>
    </row>
    <row r="90" spans="1:17" x14ac:dyDescent="0.25">
      <c r="A90" t="s">
        <v>9286</v>
      </c>
      <c r="B90" cm="1">
        <f t="array" ref="B90">IF(ROW() &lt; ROW(INDEX(treatments[experiment_ID],ROWS(treatments[experiment_ID]))), COUNTIF(INDEX(treatments[experiment_ID],1):treatments[[#This Row],[experiment_ID]],treatments[[#This Row],[experiment_ID]]), "")</f>
        <v>4</v>
      </c>
      <c r="C90" t="s">
        <v>9349</v>
      </c>
      <c r="D90" s="13" t="s">
        <v>9345</v>
      </c>
      <c r="E90" s="13" t="s">
        <v>2502</v>
      </c>
      <c r="F90" s="13"/>
      <c r="G90" s="13" t="s">
        <v>9330</v>
      </c>
      <c r="H90" s="13" t="s">
        <v>2502</v>
      </c>
      <c r="I90" s="13" t="s">
        <v>9335</v>
      </c>
      <c r="J90" s="13" t="s">
        <v>9343</v>
      </c>
      <c r="K90" s="13"/>
      <c r="L90" s="13" t="s">
        <v>2502</v>
      </c>
      <c r="M90" s="13" t="s">
        <v>2502</v>
      </c>
      <c r="N90" s="13"/>
      <c r="O90" s="13" t="s">
        <v>2502</v>
      </c>
      <c r="P90" s="13"/>
      <c r="Q90" s="13"/>
    </row>
    <row r="91" spans="1:17" x14ac:dyDescent="0.25">
      <c r="A91" t="s">
        <v>9286</v>
      </c>
      <c r="B91" cm="1">
        <f t="array" ref="B91">IF(ROW() &lt; ROW(INDEX(treatments[experiment_ID],ROWS(treatments[experiment_ID]))), COUNTIF(INDEX(treatments[experiment_ID],1):treatments[[#This Row],[experiment_ID]],treatments[[#This Row],[experiment_ID]]), "")</f>
        <v>5</v>
      </c>
      <c r="C91" t="s">
        <v>9350</v>
      </c>
      <c r="D91" s="13" t="s">
        <v>9345</v>
      </c>
      <c r="E91" s="13" t="s">
        <v>2502</v>
      </c>
      <c r="F91" s="13"/>
      <c r="G91" s="13" t="s">
        <v>9330</v>
      </c>
      <c r="H91" s="13" t="s">
        <v>2502</v>
      </c>
      <c r="I91" s="13" t="s">
        <v>9335</v>
      </c>
      <c r="J91" s="13" t="s">
        <v>9344</v>
      </c>
      <c r="K91" s="13"/>
      <c r="L91" s="13" t="s">
        <v>2502</v>
      </c>
      <c r="M91" s="13" t="s">
        <v>2502</v>
      </c>
      <c r="N91" s="13"/>
      <c r="O91" s="13" t="s">
        <v>2502</v>
      </c>
      <c r="P91" s="13"/>
      <c r="Q91" s="13"/>
    </row>
    <row r="92" spans="1:17" x14ac:dyDescent="0.25">
      <c r="A92" t="s">
        <v>9286</v>
      </c>
      <c r="B92" cm="1">
        <f t="array" ref="B92">IF(ROW() &lt; ROW(INDEX(treatments[experiment_ID],ROWS(treatments[experiment_ID]))), COUNTIF(INDEX(treatments[experiment_ID],1):treatments[[#This Row],[experiment_ID]],treatments[[#This Row],[experiment_ID]]), "")</f>
        <v>6</v>
      </c>
      <c r="C92" t="s">
        <v>9351</v>
      </c>
      <c r="D92" s="13" t="s">
        <v>9345</v>
      </c>
      <c r="E92" s="13" t="s">
        <v>2502</v>
      </c>
      <c r="F92" s="13"/>
      <c r="G92" s="13" t="s">
        <v>9330</v>
      </c>
      <c r="H92" s="13" t="s">
        <v>2502</v>
      </c>
      <c r="I92" s="13" t="s">
        <v>9336</v>
      </c>
      <c r="J92" s="13" t="s">
        <v>9342</v>
      </c>
      <c r="K92" s="13"/>
      <c r="L92" s="13" t="s">
        <v>2502</v>
      </c>
      <c r="M92" s="13" t="s">
        <v>2502</v>
      </c>
      <c r="N92" s="13"/>
      <c r="O92" s="13" t="s">
        <v>2502</v>
      </c>
      <c r="P92" s="13"/>
      <c r="Q92" s="13"/>
    </row>
    <row r="93" spans="1:17" x14ac:dyDescent="0.25">
      <c r="A93" t="s">
        <v>9286</v>
      </c>
      <c r="B93" cm="1">
        <f t="array" ref="B93">IF(ROW() &lt; ROW(INDEX(treatments[experiment_ID],ROWS(treatments[experiment_ID]))), COUNTIF(INDEX(treatments[experiment_ID],1):treatments[[#This Row],[experiment_ID]],treatments[[#This Row],[experiment_ID]]), "")</f>
        <v>7</v>
      </c>
      <c r="C93" t="s">
        <v>9352</v>
      </c>
      <c r="D93" s="13" t="s">
        <v>9345</v>
      </c>
      <c r="E93" s="13" t="s">
        <v>2502</v>
      </c>
      <c r="F93" s="13"/>
      <c r="G93" s="13" t="s">
        <v>9330</v>
      </c>
      <c r="H93" s="13" t="s">
        <v>2502</v>
      </c>
      <c r="I93" s="13" t="s">
        <v>9336</v>
      </c>
      <c r="J93" s="13" t="s">
        <v>9343</v>
      </c>
      <c r="K93" s="13"/>
      <c r="L93" s="13" t="s">
        <v>2502</v>
      </c>
      <c r="M93" s="13" t="s">
        <v>2502</v>
      </c>
      <c r="N93" s="13"/>
      <c r="O93" s="13" t="s">
        <v>2502</v>
      </c>
      <c r="P93" s="13"/>
      <c r="Q93" s="13"/>
    </row>
    <row r="94" spans="1:17" x14ac:dyDescent="0.25">
      <c r="A94" t="s">
        <v>9286</v>
      </c>
      <c r="B94" cm="1">
        <f t="array" ref="B94">IF(ROW() &lt; ROW(INDEX(treatments[experiment_ID],ROWS(treatments[experiment_ID]))), COUNTIF(INDEX(treatments[experiment_ID],1):treatments[[#This Row],[experiment_ID]],treatments[[#This Row],[experiment_ID]]), "")</f>
        <v>8</v>
      </c>
      <c r="C94" t="s">
        <v>9353</v>
      </c>
      <c r="D94" s="13" t="s">
        <v>9345</v>
      </c>
      <c r="E94" s="13" t="s">
        <v>2502</v>
      </c>
      <c r="F94" s="13"/>
      <c r="G94" s="13" t="s">
        <v>9330</v>
      </c>
      <c r="H94" s="13" t="s">
        <v>2502</v>
      </c>
      <c r="I94" s="13" t="s">
        <v>9336</v>
      </c>
      <c r="J94" s="13" t="s">
        <v>9344</v>
      </c>
      <c r="K94" s="13"/>
      <c r="L94" s="13" t="s">
        <v>2502</v>
      </c>
      <c r="M94" s="13" t="s">
        <v>2502</v>
      </c>
      <c r="N94" s="13"/>
      <c r="O94" s="13" t="s">
        <v>2502</v>
      </c>
      <c r="P94" s="13"/>
      <c r="Q94" s="13"/>
    </row>
    <row r="95" spans="1:17" x14ac:dyDescent="0.25">
      <c r="A95" t="s">
        <v>9287</v>
      </c>
      <c r="B95" cm="1">
        <f t="array" ref="B95">IF(ROW() &lt; ROW(INDEX(treatments[experiment_ID],ROWS(treatments[experiment_ID]))), COUNTIF(INDEX(treatments[experiment_ID],1):treatments[[#This Row],[experiment_ID]],treatments[[#This Row],[experiment_ID]]), "")</f>
        <v>1</v>
      </c>
      <c r="C95" t="s">
        <v>9346</v>
      </c>
      <c r="D95" s="13" t="s">
        <v>9345</v>
      </c>
      <c r="E95" s="13" t="s">
        <v>2502</v>
      </c>
      <c r="F95" s="13"/>
      <c r="G95" s="13" t="s">
        <v>9326</v>
      </c>
      <c r="H95" s="13" t="s">
        <v>2502</v>
      </c>
      <c r="I95" s="13" t="s">
        <v>9335</v>
      </c>
      <c r="J95" s="13" t="s">
        <v>9327</v>
      </c>
      <c r="K95" s="13"/>
      <c r="L95" s="13" t="s">
        <v>2502</v>
      </c>
      <c r="M95" s="13" t="s">
        <v>2502</v>
      </c>
      <c r="N95" s="13"/>
      <c r="O95" s="13" t="s">
        <v>2502</v>
      </c>
      <c r="P95" s="13"/>
      <c r="Q95" s="13"/>
    </row>
    <row r="96" spans="1:17" x14ac:dyDescent="0.25">
      <c r="A96" t="s">
        <v>9287</v>
      </c>
      <c r="B96" cm="1">
        <f t="array" ref="B96">IF(ROW() &lt; ROW(INDEX(treatments[experiment_ID],ROWS(treatments[experiment_ID]))), COUNTIF(INDEX(treatments[experiment_ID],1):treatments[[#This Row],[experiment_ID]],treatments[[#This Row],[experiment_ID]]), "")</f>
        <v>2</v>
      </c>
      <c r="C96" t="s">
        <v>9347</v>
      </c>
      <c r="D96" s="13" t="s">
        <v>9345</v>
      </c>
      <c r="E96" s="13" t="s">
        <v>2502</v>
      </c>
      <c r="F96" s="13"/>
      <c r="G96" s="13" t="s">
        <v>9330</v>
      </c>
      <c r="H96" s="13" t="s">
        <v>2502</v>
      </c>
      <c r="I96" s="13" t="s">
        <v>9335</v>
      </c>
      <c r="J96" s="13" t="s">
        <v>9327</v>
      </c>
      <c r="K96" s="13"/>
      <c r="L96" s="13" t="s">
        <v>2502</v>
      </c>
      <c r="M96" s="13" t="s">
        <v>2502</v>
      </c>
      <c r="N96" s="13"/>
      <c r="O96" s="13" t="s">
        <v>2502</v>
      </c>
      <c r="P96" s="13"/>
      <c r="Q96" s="13"/>
    </row>
    <row r="97" spans="1:17" x14ac:dyDescent="0.25">
      <c r="A97" t="s">
        <v>9287</v>
      </c>
      <c r="B97" cm="1">
        <f t="array" ref="B97">IF(ROW() &lt; ROW(INDEX(treatments[experiment_ID],ROWS(treatments[experiment_ID]))), COUNTIF(INDEX(treatments[experiment_ID],1):treatments[[#This Row],[experiment_ID]],treatments[[#This Row],[experiment_ID]]), "")</f>
        <v>3</v>
      </c>
      <c r="C97" t="s">
        <v>9348</v>
      </c>
      <c r="D97" s="13" t="s">
        <v>9345</v>
      </c>
      <c r="E97" s="13" t="s">
        <v>2502</v>
      </c>
      <c r="F97" s="13"/>
      <c r="G97" s="13" t="s">
        <v>9330</v>
      </c>
      <c r="H97" s="13" t="s">
        <v>2502</v>
      </c>
      <c r="I97" s="13" t="s">
        <v>9335</v>
      </c>
      <c r="J97" s="13" t="s">
        <v>9342</v>
      </c>
      <c r="K97" s="13"/>
      <c r="L97" s="13" t="s">
        <v>2502</v>
      </c>
      <c r="M97" s="13" t="s">
        <v>2502</v>
      </c>
      <c r="N97" s="13"/>
      <c r="O97" s="13" t="s">
        <v>2502</v>
      </c>
      <c r="P97" s="13"/>
      <c r="Q97" s="13"/>
    </row>
    <row r="98" spans="1:17" x14ac:dyDescent="0.25">
      <c r="A98" t="s">
        <v>9287</v>
      </c>
      <c r="B98" cm="1">
        <f t="array" ref="B98">IF(ROW() &lt; ROW(INDEX(treatments[experiment_ID],ROWS(treatments[experiment_ID]))), COUNTIF(INDEX(treatments[experiment_ID],1):treatments[[#This Row],[experiment_ID]],treatments[[#This Row],[experiment_ID]]), "")</f>
        <v>4</v>
      </c>
      <c r="C98" t="s">
        <v>9349</v>
      </c>
      <c r="D98" s="13" t="s">
        <v>9345</v>
      </c>
      <c r="E98" s="13" t="s">
        <v>2502</v>
      </c>
      <c r="F98" s="13"/>
      <c r="G98" s="13" t="s">
        <v>9330</v>
      </c>
      <c r="H98" s="13" t="s">
        <v>2502</v>
      </c>
      <c r="I98" s="13" t="s">
        <v>9335</v>
      </c>
      <c r="J98" s="13" t="s">
        <v>9343</v>
      </c>
      <c r="K98" s="13"/>
      <c r="L98" s="13" t="s">
        <v>2502</v>
      </c>
      <c r="M98" s="13" t="s">
        <v>2502</v>
      </c>
      <c r="N98" s="13"/>
      <c r="O98" s="13" t="s">
        <v>2502</v>
      </c>
      <c r="P98" s="13"/>
      <c r="Q98" s="13"/>
    </row>
    <row r="99" spans="1:17" x14ac:dyDescent="0.25">
      <c r="A99" t="s">
        <v>9287</v>
      </c>
      <c r="B99" cm="1">
        <f t="array" ref="B99">IF(ROW() &lt; ROW(INDEX(treatments[experiment_ID],ROWS(treatments[experiment_ID]))), COUNTIF(INDEX(treatments[experiment_ID],1):treatments[[#This Row],[experiment_ID]],treatments[[#This Row],[experiment_ID]]), "")</f>
        <v>5</v>
      </c>
      <c r="C99" t="s">
        <v>9350</v>
      </c>
      <c r="D99" s="13" t="s">
        <v>9345</v>
      </c>
      <c r="E99" s="13" t="s">
        <v>2502</v>
      </c>
      <c r="F99" s="13"/>
      <c r="G99" s="13" t="s">
        <v>9330</v>
      </c>
      <c r="H99" s="13" t="s">
        <v>2502</v>
      </c>
      <c r="I99" s="13" t="s">
        <v>9335</v>
      </c>
      <c r="J99" s="13" t="s">
        <v>9344</v>
      </c>
      <c r="K99" s="13"/>
      <c r="L99" s="13" t="s">
        <v>2502</v>
      </c>
      <c r="M99" s="13" t="s">
        <v>2502</v>
      </c>
      <c r="N99" s="13"/>
      <c r="O99" s="13" t="s">
        <v>2502</v>
      </c>
      <c r="P99" s="13"/>
      <c r="Q99" s="13"/>
    </row>
    <row r="100" spans="1:17" x14ac:dyDescent="0.25">
      <c r="A100" t="s">
        <v>9287</v>
      </c>
      <c r="B100" cm="1">
        <f t="array" ref="B100">IF(ROW() &lt; ROW(INDEX(treatments[experiment_ID],ROWS(treatments[experiment_ID]))), COUNTIF(INDEX(treatments[experiment_ID],1):treatments[[#This Row],[experiment_ID]],treatments[[#This Row],[experiment_ID]]), "")</f>
        <v>6</v>
      </c>
      <c r="C100" t="s">
        <v>9351</v>
      </c>
      <c r="D100" s="13" t="s">
        <v>9345</v>
      </c>
      <c r="E100" s="13" t="s">
        <v>2502</v>
      </c>
      <c r="F100" s="13"/>
      <c r="G100" s="13" t="s">
        <v>9330</v>
      </c>
      <c r="H100" s="13" t="s">
        <v>2502</v>
      </c>
      <c r="I100" s="13" t="s">
        <v>9336</v>
      </c>
      <c r="J100" s="13" t="s">
        <v>9342</v>
      </c>
      <c r="K100" s="13"/>
      <c r="L100" s="13" t="s">
        <v>2502</v>
      </c>
      <c r="M100" s="13" t="s">
        <v>2502</v>
      </c>
      <c r="N100" s="13"/>
      <c r="O100" s="13" t="s">
        <v>2502</v>
      </c>
      <c r="P100" s="13"/>
      <c r="Q100" s="13"/>
    </row>
    <row r="101" spans="1:17" x14ac:dyDescent="0.25">
      <c r="A101" t="s">
        <v>9287</v>
      </c>
      <c r="B101" cm="1">
        <f t="array" ref="B101">IF(ROW() &lt; ROW(INDEX(treatments[experiment_ID],ROWS(treatments[experiment_ID]))), COUNTIF(INDEX(treatments[experiment_ID],1):treatments[[#This Row],[experiment_ID]],treatments[[#This Row],[experiment_ID]]), "")</f>
        <v>7</v>
      </c>
      <c r="C101" t="s">
        <v>9352</v>
      </c>
      <c r="D101" s="13" t="s">
        <v>9345</v>
      </c>
      <c r="E101" s="13" t="s">
        <v>2502</v>
      </c>
      <c r="F101" s="13"/>
      <c r="G101" s="13" t="s">
        <v>9330</v>
      </c>
      <c r="H101" s="13" t="s">
        <v>2502</v>
      </c>
      <c r="I101" s="13" t="s">
        <v>9336</v>
      </c>
      <c r="J101" s="13" t="s">
        <v>9343</v>
      </c>
      <c r="K101" s="13"/>
      <c r="L101" s="13" t="s">
        <v>2502</v>
      </c>
      <c r="M101" s="13" t="s">
        <v>2502</v>
      </c>
      <c r="N101" s="13"/>
      <c r="O101" s="13" t="s">
        <v>2502</v>
      </c>
      <c r="P101" s="13"/>
      <c r="Q101" s="13"/>
    </row>
    <row r="102" spans="1:17" x14ac:dyDescent="0.25">
      <c r="A102" t="s">
        <v>9287</v>
      </c>
      <c r="B102" cm="1">
        <f t="array" ref="B102">IF(ROW() &lt; ROW(INDEX(treatments[experiment_ID],ROWS(treatments[experiment_ID]))), COUNTIF(INDEX(treatments[experiment_ID],1):treatments[[#This Row],[experiment_ID]],treatments[[#This Row],[experiment_ID]]), "")</f>
        <v>8</v>
      </c>
      <c r="C102" t="s">
        <v>9353</v>
      </c>
      <c r="D102" s="13" t="s">
        <v>9345</v>
      </c>
      <c r="E102" s="13" t="s">
        <v>2502</v>
      </c>
      <c r="F102" s="13"/>
      <c r="G102" s="13" t="s">
        <v>9330</v>
      </c>
      <c r="H102" s="13" t="s">
        <v>2502</v>
      </c>
      <c r="I102" s="13" t="s">
        <v>9336</v>
      </c>
      <c r="J102" s="13" t="s">
        <v>9344</v>
      </c>
      <c r="K102" s="13"/>
      <c r="L102" s="13" t="s">
        <v>2502</v>
      </c>
      <c r="M102" s="13" t="s">
        <v>2502</v>
      </c>
      <c r="N102" s="13"/>
      <c r="O102" s="13" t="s">
        <v>2502</v>
      </c>
      <c r="P102" s="13"/>
      <c r="Q102" s="13"/>
    </row>
    <row r="103" spans="1:17" x14ac:dyDescent="0.25">
      <c r="A103" t="s">
        <v>9288</v>
      </c>
      <c r="B103" cm="1">
        <f t="array" ref="B103">IF(ROW() &lt; ROW(INDEX(treatments[experiment_ID],ROWS(treatments[experiment_ID]))), COUNTIF(INDEX(treatments[experiment_ID],1):treatments[[#This Row],[experiment_ID]],treatments[[#This Row],[experiment_ID]]), "")</f>
        <v>1</v>
      </c>
      <c r="C103" t="s">
        <v>9346</v>
      </c>
      <c r="D103" s="13" t="s">
        <v>9345</v>
      </c>
      <c r="E103" s="13" t="s">
        <v>2502</v>
      </c>
      <c r="F103" s="13"/>
      <c r="G103" s="13" t="s">
        <v>9326</v>
      </c>
      <c r="H103" s="13" t="s">
        <v>2502</v>
      </c>
      <c r="I103" s="13" t="s">
        <v>9335</v>
      </c>
      <c r="J103" s="13" t="s">
        <v>9327</v>
      </c>
      <c r="K103" s="13"/>
      <c r="L103" s="13" t="s">
        <v>2502</v>
      </c>
      <c r="M103" s="13" t="s">
        <v>2502</v>
      </c>
      <c r="N103" s="13"/>
      <c r="O103" s="13" t="s">
        <v>2502</v>
      </c>
      <c r="P103" s="13"/>
      <c r="Q103" s="13"/>
    </row>
    <row r="104" spans="1:17" x14ac:dyDescent="0.25">
      <c r="A104" t="s">
        <v>9288</v>
      </c>
      <c r="B104" cm="1">
        <f t="array" ref="B104">IF(ROW() &lt; ROW(INDEX(treatments[experiment_ID],ROWS(treatments[experiment_ID]))), COUNTIF(INDEX(treatments[experiment_ID],1):treatments[[#This Row],[experiment_ID]],treatments[[#This Row],[experiment_ID]]), "")</f>
        <v>2</v>
      </c>
      <c r="C104" t="s">
        <v>9347</v>
      </c>
      <c r="D104" s="13" t="s">
        <v>9345</v>
      </c>
      <c r="E104" s="13" t="s">
        <v>2502</v>
      </c>
      <c r="F104" s="13"/>
      <c r="G104" s="13" t="s">
        <v>9330</v>
      </c>
      <c r="H104" s="13" t="s">
        <v>2502</v>
      </c>
      <c r="I104" s="13" t="s">
        <v>9335</v>
      </c>
      <c r="J104" s="13" t="s">
        <v>9327</v>
      </c>
      <c r="K104" s="13"/>
      <c r="L104" s="13" t="s">
        <v>2502</v>
      </c>
      <c r="M104" s="13" t="s">
        <v>2502</v>
      </c>
      <c r="N104" s="13"/>
      <c r="O104" s="13" t="s">
        <v>2502</v>
      </c>
      <c r="P104" s="13"/>
      <c r="Q104" s="13"/>
    </row>
    <row r="105" spans="1:17" x14ac:dyDescent="0.25">
      <c r="A105" t="s">
        <v>9288</v>
      </c>
      <c r="B105" cm="1">
        <f t="array" ref="B105">IF(ROW() &lt; ROW(INDEX(treatments[experiment_ID],ROWS(treatments[experiment_ID]))), COUNTIF(INDEX(treatments[experiment_ID],1):treatments[[#This Row],[experiment_ID]],treatments[[#This Row],[experiment_ID]]), "")</f>
        <v>3</v>
      </c>
      <c r="C105" t="s">
        <v>9348</v>
      </c>
      <c r="D105" s="13" t="s">
        <v>9345</v>
      </c>
      <c r="E105" s="13" t="s">
        <v>2502</v>
      </c>
      <c r="F105" s="13"/>
      <c r="G105" s="13" t="s">
        <v>9330</v>
      </c>
      <c r="H105" s="13" t="s">
        <v>2502</v>
      </c>
      <c r="I105" s="13" t="s">
        <v>9335</v>
      </c>
      <c r="J105" s="13" t="s">
        <v>9342</v>
      </c>
      <c r="K105" s="13"/>
      <c r="L105" s="13" t="s">
        <v>2502</v>
      </c>
      <c r="M105" s="13" t="s">
        <v>2502</v>
      </c>
      <c r="N105" s="13"/>
      <c r="O105" s="13" t="s">
        <v>2502</v>
      </c>
      <c r="P105" s="13"/>
      <c r="Q105" s="13"/>
    </row>
    <row r="106" spans="1:17" x14ac:dyDescent="0.25">
      <c r="A106" t="s">
        <v>9288</v>
      </c>
      <c r="B106" cm="1">
        <f t="array" ref="B106">IF(ROW() &lt; ROW(INDEX(treatments[experiment_ID],ROWS(treatments[experiment_ID]))), COUNTIF(INDEX(treatments[experiment_ID],1):treatments[[#This Row],[experiment_ID]],treatments[[#This Row],[experiment_ID]]), "")</f>
        <v>4</v>
      </c>
      <c r="C106" t="s">
        <v>9349</v>
      </c>
      <c r="D106" s="13" t="s">
        <v>9345</v>
      </c>
      <c r="E106" s="13" t="s">
        <v>2502</v>
      </c>
      <c r="F106" s="13"/>
      <c r="G106" s="13" t="s">
        <v>9330</v>
      </c>
      <c r="H106" s="13" t="s">
        <v>2502</v>
      </c>
      <c r="I106" s="13" t="s">
        <v>9335</v>
      </c>
      <c r="J106" s="13" t="s">
        <v>9343</v>
      </c>
      <c r="K106" s="13"/>
      <c r="L106" s="13" t="s">
        <v>2502</v>
      </c>
      <c r="M106" s="13" t="s">
        <v>2502</v>
      </c>
      <c r="N106" s="13"/>
      <c r="O106" s="13" t="s">
        <v>2502</v>
      </c>
      <c r="P106" s="13"/>
      <c r="Q106" s="13"/>
    </row>
    <row r="107" spans="1:17" x14ac:dyDescent="0.25">
      <c r="A107" t="s">
        <v>9288</v>
      </c>
      <c r="B107" cm="1">
        <f t="array" ref="B107">IF(ROW() &lt; ROW(INDEX(treatments[experiment_ID],ROWS(treatments[experiment_ID]))), COUNTIF(INDEX(treatments[experiment_ID],1):treatments[[#This Row],[experiment_ID]],treatments[[#This Row],[experiment_ID]]), "")</f>
        <v>5</v>
      </c>
      <c r="C107" t="s">
        <v>9350</v>
      </c>
      <c r="D107" s="13" t="s">
        <v>9345</v>
      </c>
      <c r="E107" s="13" t="s">
        <v>2502</v>
      </c>
      <c r="F107" s="13"/>
      <c r="G107" s="13" t="s">
        <v>9330</v>
      </c>
      <c r="H107" s="13" t="s">
        <v>2502</v>
      </c>
      <c r="I107" s="13" t="s">
        <v>9335</v>
      </c>
      <c r="J107" s="13" t="s">
        <v>9344</v>
      </c>
      <c r="K107" s="13"/>
      <c r="L107" s="13" t="s">
        <v>2502</v>
      </c>
      <c r="M107" s="13" t="s">
        <v>2502</v>
      </c>
      <c r="N107" s="13"/>
      <c r="O107" s="13" t="s">
        <v>2502</v>
      </c>
      <c r="P107" s="13"/>
      <c r="Q107" s="13"/>
    </row>
    <row r="108" spans="1:17" x14ac:dyDescent="0.25">
      <c r="A108" t="s">
        <v>9288</v>
      </c>
      <c r="B108" cm="1">
        <f t="array" ref="B108">IF(ROW() &lt; ROW(INDEX(treatments[experiment_ID],ROWS(treatments[experiment_ID]))), COUNTIF(INDEX(treatments[experiment_ID],1):treatments[[#This Row],[experiment_ID]],treatments[[#This Row],[experiment_ID]]), "")</f>
        <v>6</v>
      </c>
      <c r="C108" t="s">
        <v>9351</v>
      </c>
      <c r="D108" s="13" t="s">
        <v>9345</v>
      </c>
      <c r="E108" s="13" t="s">
        <v>2502</v>
      </c>
      <c r="F108" s="13"/>
      <c r="G108" s="13" t="s">
        <v>9330</v>
      </c>
      <c r="H108" s="13" t="s">
        <v>2502</v>
      </c>
      <c r="I108" s="13" t="s">
        <v>9336</v>
      </c>
      <c r="J108" s="13" t="s">
        <v>9342</v>
      </c>
      <c r="K108" s="13"/>
      <c r="L108" s="13" t="s">
        <v>2502</v>
      </c>
      <c r="M108" s="13" t="s">
        <v>2502</v>
      </c>
      <c r="N108" s="13"/>
      <c r="O108" s="13" t="s">
        <v>2502</v>
      </c>
      <c r="P108" s="13"/>
      <c r="Q108" s="13"/>
    </row>
    <row r="109" spans="1:17" x14ac:dyDescent="0.25">
      <c r="A109" t="s">
        <v>9288</v>
      </c>
      <c r="B109" cm="1">
        <f t="array" ref="B109">IF(ROW() &lt; ROW(INDEX(treatments[experiment_ID],ROWS(treatments[experiment_ID]))), COUNTIF(INDEX(treatments[experiment_ID],1):treatments[[#This Row],[experiment_ID]],treatments[[#This Row],[experiment_ID]]), "")</f>
        <v>7</v>
      </c>
      <c r="C109" t="s">
        <v>9352</v>
      </c>
      <c r="D109" s="13" t="s">
        <v>9345</v>
      </c>
      <c r="E109" s="13" t="s">
        <v>2502</v>
      </c>
      <c r="F109" s="13"/>
      <c r="G109" s="13" t="s">
        <v>9330</v>
      </c>
      <c r="H109" s="13" t="s">
        <v>2502</v>
      </c>
      <c r="I109" s="13" t="s">
        <v>9336</v>
      </c>
      <c r="J109" s="13" t="s">
        <v>9343</v>
      </c>
      <c r="K109" s="13"/>
      <c r="L109" s="13" t="s">
        <v>2502</v>
      </c>
      <c r="M109" s="13" t="s">
        <v>2502</v>
      </c>
      <c r="N109" s="13"/>
      <c r="O109" s="13" t="s">
        <v>2502</v>
      </c>
      <c r="P109" s="13"/>
      <c r="Q109" s="13"/>
    </row>
    <row r="110" spans="1:17" x14ac:dyDescent="0.25">
      <c r="A110" t="s">
        <v>9288</v>
      </c>
      <c r="B110" cm="1">
        <f t="array" ref="B110">IF(ROW() &lt; ROW(INDEX(treatments[experiment_ID],ROWS(treatments[experiment_ID]))), COUNTIF(INDEX(treatments[experiment_ID],1):treatments[[#This Row],[experiment_ID]],treatments[[#This Row],[experiment_ID]]), "")</f>
        <v>8</v>
      </c>
      <c r="C110" t="s">
        <v>9353</v>
      </c>
      <c r="D110" s="13" t="s">
        <v>9345</v>
      </c>
      <c r="E110" s="13" t="s">
        <v>2502</v>
      </c>
      <c r="F110" s="13"/>
      <c r="G110" s="13" t="s">
        <v>9330</v>
      </c>
      <c r="H110" s="13" t="s">
        <v>2502</v>
      </c>
      <c r="I110" s="13" t="s">
        <v>9336</v>
      </c>
      <c r="J110" s="13" t="s">
        <v>9344</v>
      </c>
      <c r="K110" s="13"/>
      <c r="L110" s="13" t="s">
        <v>2502</v>
      </c>
      <c r="M110" s="13" t="s">
        <v>2502</v>
      </c>
      <c r="N110" s="13"/>
      <c r="O110" s="13" t="s">
        <v>2502</v>
      </c>
      <c r="P110" s="13"/>
      <c r="Q110" s="13"/>
    </row>
    <row r="111" spans="1:17" x14ac:dyDescent="0.25">
      <c r="A111" t="s">
        <v>9289</v>
      </c>
      <c r="B111" cm="1">
        <f t="array" ref="B111">IF(ROW() &lt; ROW(INDEX(treatments[experiment_ID],ROWS(treatments[experiment_ID]))), COUNTIF(INDEX(treatments[experiment_ID],1):treatments[[#This Row],[experiment_ID]],treatments[[#This Row],[experiment_ID]]), "")</f>
        <v>1</v>
      </c>
      <c r="C111" t="s">
        <v>9355</v>
      </c>
      <c r="D111" s="13" t="s">
        <v>9354</v>
      </c>
      <c r="E111" s="13" t="s">
        <v>2502</v>
      </c>
      <c r="F111" s="13"/>
      <c r="G111" s="13" t="s">
        <v>9326</v>
      </c>
      <c r="H111" s="13" t="s">
        <v>2502</v>
      </c>
      <c r="I111" s="13" t="s">
        <v>9335</v>
      </c>
      <c r="J111" s="13" t="s">
        <v>9327</v>
      </c>
      <c r="K111" s="13"/>
      <c r="L111" s="13" t="s">
        <v>2502</v>
      </c>
      <c r="M111" s="13" t="s">
        <v>2502</v>
      </c>
      <c r="N111" s="13"/>
      <c r="O111" s="13" t="s">
        <v>2502</v>
      </c>
      <c r="P111" s="13"/>
      <c r="Q111" s="13"/>
    </row>
    <row r="112" spans="1:17" x14ac:dyDescent="0.25">
      <c r="A112" t="s">
        <v>9289</v>
      </c>
      <c r="B112" cm="1">
        <f t="array" ref="B112">IF(ROW() &lt; ROW(INDEX(treatments[experiment_ID],ROWS(treatments[experiment_ID]))), COUNTIF(INDEX(treatments[experiment_ID],1):treatments[[#This Row],[experiment_ID]],treatments[[#This Row],[experiment_ID]]), "")</f>
        <v>2</v>
      </c>
      <c r="C112" t="s">
        <v>9356</v>
      </c>
      <c r="D112" s="13" t="s">
        <v>9354</v>
      </c>
      <c r="E112" s="13" t="s">
        <v>2502</v>
      </c>
      <c r="F112" s="13"/>
      <c r="G112" s="13" t="s">
        <v>9330</v>
      </c>
      <c r="H112" s="13" t="s">
        <v>2502</v>
      </c>
      <c r="I112" s="13" t="s">
        <v>9335</v>
      </c>
      <c r="J112" s="13" t="s">
        <v>9327</v>
      </c>
      <c r="K112" s="13"/>
      <c r="L112" s="13" t="s">
        <v>2502</v>
      </c>
      <c r="M112" s="13" t="s">
        <v>2502</v>
      </c>
      <c r="N112" s="13"/>
      <c r="O112" s="13" t="s">
        <v>2502</v>
      </c>
      <c r="P112" s="13"/>
      <c r="Q112" s="13"/>
    </row>
    <row r="113" spans="1:17" x14ac:dyDescent="0.25">
      <c r="A113" t="s">
        <v>9289</v>
      </c>
      <c r="B113" cm="1">
        <f t="array" ref="B113">IF(ROW() &lt; ROW(INDEX(treatments[experiment_ID],ROWS(treatments[experiment_ID]))), COUNTIF(INDEX(treatments[experiment_ID],1):treatments[[#This Row],[experiment_ID]],treatments[[#This Row],[experiment_ID]]), "")</f>
        <v>3</v>
      </c>
      <c r="C113" t="s">
        <v>9357</v>
      </c>
      <c r="D113" s="13" t="s">
        <v>9354</v>
      </c>
      <c r="E113" s="13" t="s">
        <v>2502</v>
      </c>
      <c r="F113" s="13"/>
      <c r="G113" s="13" t="s">
        <v>9330</v>
      </c>
      <c r="H113" s="13" t="s">
        <v>2502</v>
      </c>
      <c r="I113" s="13" t="s">
        <v>9335</v>
      </c>
      <c r="J113" s="13" t="s">
        <v>9342</v>
      </c>
      <c r="K113" s="13"/>
      <c r="L113" s="13" t="s">
        <v>2502</v>
      </c>
      <c r="M113" s="13" t="s">
        <v>2502</v>
      </c>
      <c r="N113" s="13"/>
      <c r="O113" s="13" t="s">
        <v>2502</v>
      </c>
      <c r="P113" s="13"/>
      <c r="Q113" s="13"/>
    </row>
    <row r="114" spans="1:17" x14ac:dyDescent="0.25">
      <c r="A114" t="s">
        <v>9289</v>
      </c>
      <c r="B114" cm="1">
        <f t="array" ref="B114">IF(ROW() &lt; ROW(INDEX(treatments[experiment_ID],ROWS(treatments[experiment_ID]))), COUNTIF(INDEX(treatments[experiment_ID],1):treatments[[#This Row],[experiment_ID]],treatments[[#This Row],[experiment_ID]]), "")</f>
        <v>4</v>
      </c>
      <c r="C114" t="s">
        <v>9358</v>
      </c>
      <c r="D114" s="13" t="s">
        <v>9354</v>
      </c>
      <c r="E114" s="13" t="s">
        <v>2502</v>
      </c>
      <c r="F114" s="13"/>
      <c r="G114" s="13" t="s">
        <v>9330</v>
      </c>
      <c r="H114" s="13" t="s">
        <v>2502</v>
      </c>
      <c r="I114" s="13" t="s">
        <v>9335</v>
      </c>
      <c r="J114" s="13" t="s">
        <v>9343</v>
      </c>
      <c r="K114" s="13"/>
      <c r="L114" s="13" t="s">
        <v>2502</v>
      </c>
      <c r="M114" s="13" t="s">
        <v>2502</v>
      </c>
      <c r="N114" s="13"/>
      <c r="O114" s="13" t="s">
        <v>2502</v>
      </c>
      <c r="P114" s="13"/>
      <c r="Q114" s="13"/>
    </row>
    <row r="115" spans="1:17" x14ac:dyDescent="0.25">
      <c r="A115" t="s">
        <v>9289</v>
      </c>
      <c r="B115" cm="1">
        <f t="array" ref="B115">IF(ROW() &lt; ROW(INDEX(treatments[experiment_ID],ROWS(treatments[experiment_ID]))), COUNTIF(INDEX(treatments[experiment_ID],1):treatments[[#This Row],[experiment_ID]],treatments[[#This Row],[experiment_ID]]), "")</f>
        <v>5</v>
      </c>
      <c r="C115" t="s">
        <v>9359</v>
      </c>
      <c r="D115" s="13" t="s">
        <v>9354</v>
      </c>
      <c r="E115" s="13" t="s">
        <v>2502</v>
      </c>
      <c r="F115" s="13"/>
      <c r="G115" s="13" t="s">
        <v>9330</v>
      </c>
      <c r="H115" s="13" t="s">
        <v>2502</v>
      </c>
      <c r="I115" s="13" t="s">
        <v>9335</v>
      </c>
      <c r="J115" s="13" t="s">
        <v>9344</v>
      </c>
      <c r="K115" s="13"/>
      <c r="L115" s="13" t="s">
        <v>2502</v>
      </c>
      <c r="M115" s="13" t="s">
        <v>2502</v>
      </c>
      <c r="N115" s="13"/>
      <c r="O115" s="13" t="s">
        <v>2502</v>
      </c>
      <c r="P115" s="13"/>
      <c r="Q115" s="13"/>
    </row>
    <row r="116" spans="1:17" x14ac:dyDescent="0.25">
      <c r="A116" t="s">
        <v>9289</v>
      </c>
      <c r="B116" cm="1">
        <f t="array" ref="B116">IF(ROW() &lt; ROW(INDEX(treatments[experiment_ID],ROWS(treatments[experiment_ID]))), COUNTIF(INDEX(treatments[experiment_ID],1):treatments[[#This Row],[experiment_ID]],treatments[[#This Row],[experiment_ID]]), "")</f>
        <v>6</v>
      </c>
      <c r="C116" t="s">
        <v>9360</v>
      </c>
      <c r="D116" s="13" t="s">
        <v>9354</v>
      </c>
      <c r="E116" s="13" t="s">
        <v>2502</v>
      </c>
      <c r="F116" s="13"/>
      <c r="G116" s="13" t="s">
        <v>9330</v>
      </c>
      <c r="H116" s="13" t="s">
        <v>2502</v>
      </c>
      <c r="I116" s="13" t="s">
        <v>9336</v>
      </c>
      <c r="J116" s="13" t="s">
        <v>9342</v>
      </c>
      <c r="K116" s="13"/>
      <c r="L116" s="13" t="s">
        <v>2502</v>
      </c>
      <c r="M116" s="13" t="s">
        <v>2502</v>
      </c>
      <c r="N116" s="13"/>
      <c r="O116" s="13" t="s">
        <v>2502</v>
      </c>
      <c r="P116" s="13"/>
      <c r="Q116" s="13"/>
    </row>
    <row r="117" spans="1:17" x14ac:dyDescent="0.25">
      <c r="A117" t="s">
        <v>9289</v>
      </c>
      <c r="B117" cm="1">
        <f t="array" ref="B117">IF(ROW() &lt; ROW(INDEX(treatments[experiment_ID],ROWS(treatments[experiment_ID]))), COUNTIF(INDEX(treatments[experiment_ID],1):treatments[[#This Row],[experiment_ID]],treatments[[#This Row],[experiment_ID]]), "")</f>
        <v>7</v>
      </c>
      <c r="C117" t="s">
        <v>9361</v>
      </c>
      <c r="D117" s="13" t="s">
        <v>9354</v>
      </c>
      <c r="E117" s="13" t="s">
        <v>2502</v>
      </c>
      <c r="F117" s="13"/>
      <c r="G117" s="13" t="s">
        <v>9330</v>
      </c>
      <c r="H117" s="13" t="s">
        <v>2502</v>
      </c>
      <c r="I117" s="13" t="s">
        <v>9336</v>
      </c>
      <c r="J117" s="13" t="s">
        <v>9343</v>
      </c>
      <c r="K117" s="13"/>
      <c r="L117" s="13" t="s">
        <v>2502</v>
      </c>
      <c r="M117" s="13" t="s">
        <v>2502</v>
      </c>
      <c r="N117" s="13"/>
      <c r="O117" s="13" t="s">
        <v>2502</v>
      </c>
      <c r="P117" s="13"/>
      <c r="Q117" s="13"/>
    </row>
    <row r="118" spans="1:17" x14ac:dyDescent="0.25">
      <c r="A118" t="s">
        <v>9289</v>
      </c>
      <c r="B118" cm="1">
        <f t="array" ref="B118">IF(ROW() &lt; ROW(INDEX(treatments[experiment_ID],ROWS(treatments[experiment_ID]))), COUNTIF(INDEX(treatments[experiment_ID],1):treatments[[#This Row],[experiment_ID]],treatments[[#This Row],[experiment_ID]]), "")</f>
        <v>8</v>
      </c>
      <c r="C118" t="s">
        <v>9362</v>
      </c>
      <c r="D118" s="13" t="s">
        <v>9354</v>
      </c>
      <c r="E118" s="13" t="s">
        <v>2502</v>
      </c>
      <c r="F118" s="13"/>
      <c r="G118" s="13" t="s">
        <v>9330</v>
      </c>
      <c r="H118" s="13" t="s">
        <v>2502</v>
      </c>
      <c r="I118" s="13" t="s">
        <v>9336</v>
      </c>
      <c r="J118" s="13" t="s">
        <v>9344</v>
      </c>
      <c r="K118" s="13"/>
      <c r="L118" s="13" t="s">
        <v>2502</v>
      </c>
      <c r="M118" s="13" t="s">
        <v>2502</v>
      </c>
      <c r="N118" s="13"/>
      <c r="O118" s="13" t="s">
        <v>2502</v>
      </c>
      <c r="P118" s="13"/>
      <c r="Q118" s="13"/>
    </row>
    <row r="119" spans="1:17" x14ac:dyDescent="0.25">
      <c r="A119" t="s">
        <v>9290</v>
      </c>
      <c r="B119" cm="1">
        <f t="array" ref="B119">IF(ROW() &lt; ROW(INDEX(treatments[experiment_ID],ROWS(treatments[experiment_ID]))), COUNTIF(INDEX(treatments[experiment_ID],1):treatments[[#This Row],[experiment_ID]],treatments[[#This Row],[experiment_ID]]), "")</f>
        <v>1</v>
      </c>
      <c r="C119" t="s">
        <v>9355</v>
      </c>
      <c r="D119" s="13" t="s">
        <v>9354</v>
      </c>
      <c r="E119" s="13" t="s">
        <v>2502</v>
      </c>
      <c r="F119" s="13"/>
      <c r="G119" s="13" t="s">
        <v>9326</v>
      </c>
      <c r="H119" s="13" t="s">
        <v>2502</v>
      </c>
      <c r="I119" s="13" t="s">
        <v>9335</v>
      </c>
      <c r="J119" s="13" t="s">
        <v>9327</v>
      </c>
      <c r="K119" s="13"/>
      <c r="L119" s="13" t="s">
        <v>2502</v>
      </c>
      <c r="M119" s="13" t="s">
        <v>2502</v>
      </c>
      <c r="N119" s="13"/>
      <c r="O119" s="13" t="s">
        <v>2502</v>
      </c>
      <c r="P119" s="13"/>
      <c r="Q119" s="13"/>
    </row>
    <row r="120" spans="1:17" x14ac:dyDescent="0.25">
      <c r="A120" t="s">
        <v>9290</v>
      </c>
      <c r="B120" cm="1">
        <f t="array" ref="B120">IF(ROW() &lt; ROW(INDEX(treatments[experiment_ID],ROWS(treatments[experiment_ID]))), COUNTIF(INDEX(treatments[experiment_ID],1):treatments[[#This Row],[experiment_ID]],treatments[[#This Row],[experiment_ID]]), "")</f>
        <v>2</v>
      </c>
      <c r="C120" t="s">
        <v>9356</v>
      </c>
      <c r="D120" s="13" t="s">
        <v>9354</v>
      </c>
      <c r="E120" s="13" t="s">
        <v>2502</v>
      </c>
      <c r="F120" s="13"/>
      <c r="G120" s="13" t="s">
        <v>9330</v>
      </c>
      <c r="H120" s="13" t="s">
        <v>2502</v>
      </c>
      <c r="I120" s="13" t="s">
        <v>9335</v>
      </c>
      <c r="J120" s="13" t="s">
        <v>9327</v>
      </c>
      <c r="K120" s="13"/>
      <c r="L120" s="13" t="s">
        <v>2502</v>
      </c>
      <c r="M120" s="13" t="s">
        <v>2502</v>
      </c>
      <c r="N120" s="13"/>
      <c r="O120" s="13" t="s">
        <v>2502</v>
      </c>
      <c r="P120" s="13"/>
      <c r="Q120" s="13"/>
    </row>
    <row r="121" spans="1:17" x14ac:dyDescent="0.25">
      <c r="A121" t="s">
        <v>9290</v>
      </c>
      <c r="B121" cm="1">
        <f t="array" ref="B121">IF(ROW() &lt; ROW(INDEX(treatments[experiment_ID],ROWS(treatments[experiment_ID]))), COUNTIF(INDEX(treatments[experiment_ID],1):treatments[[#This Row],[experiment_ID]],treatments[[#This Row],[experiment_ID]]), "")</f>
        <v>3</v>
      </c>
      <c r="C121" t="s">
        <v>9357</v>
      </c>
      <c r="D121" s="13" t="s">
        <v>9354</v>
      </c>
      <c r="E121" s="13" t="s">
        <v>2502</v>
      </c>
      <c r="F121" s="13"/>
      <c r="G121" s="13" t="s">
        <v>9330</v>
      </c>
      <c r="H121" s="13" t="s">
        <v>2502</v>
      </c>
      <c r="I121" s="13" t="s">
        <v>9335</v>
      </c>
      <c r="J121" s="13" t="s">
        <v>9342</v>
      </c>
      <c r="K121" s="13"/>
      <c r="L121" s="13" t="s">
        <v>2502</v>
      </c>
      <c r="M121" s="13" t="s">
        <v>2502</v>
      </c>
      <c r="N121" s="13"/>
      <c r="O121" s="13" t="s">
        <v>2502</v>
      </c>
      <c r="P121" s="13"/>
      <c r="Q121" s="13"/>
    </row>
    <row r="122" spans="1:17" x14ac:dyDescent="0.25">
      <c r="A122" t="s">
        <v>9290</v>
      </c>
      <c r="B122" cm="1">
        <f t="array" ref="B122">IF(ROW() &lt; ROW(INDEX(treatments[experiment_ID],ROWS(treatments[experiment_ID]))), COUNTIF(INDEX(treatments[experiment_ID],1):treatments[[#This Row],[experiment_ID]],treatments[[#This Row],[experiment_ID]]), "")</f>
        <v>4</v>
      </c>
      <c r="C122" t="s">
        <v>9358</v>
      </c>
      <c r="D122" s="13" t="s">
        <v>9354</v>
      </c>
      <c r="E122" s="13" t="s">
        <v>2502</v>
      </c>
      <c r="F122" s="13"/>
      <c r="G122" s="13" t="s">
        <v>9330</v>
      </c>
      <c r="H122" s="13" t="s">
        <v>2502</v>
      </c>
      <c r="I122" s="13" t="s">
        <v>9335</v>
      </c>
      <c r="J122" s="13" t="s">
        <v>9343</v>
      </c>
      <c r="K122" s="13"/>
      <c r="L122" s="13" t="s">
        <v>2502</v>
      </c>
      <c r="M122" s="13" t="s">
        <v>2502</v>
      </c>
      <c r="N122" s="13"/>
      <c r="O122" s="13" t="s">
        <v>2502</v>
      </c>
      <c r="P122" s="13"/>
      <c r="Q122" s="13"/>
    </row>
    <row r="123" spans="1:17" x14ac:dyDescent="0.25">
      <c r="A123" t="s">
        <v>9290</v>
      </c>
      <c r="B123" cm="1">
        <f t="array" ref="B123">IF(ROW() &lt; ROW(INDEX(treatments[experiment_ID],ROWS(treatments[experiment_ID]))), COUNTIF(INDEX(treatments[experiment_ID],1):treatments[[#This Row],[experiment_ID]],treatments[[#This Row],[experiment_ID]]), "")</f>
        <v>5</v>
      </c>
      <c r="C123" t="s">
        <v>9359</v>
      </c>
      <c r="D123" s="13" t="s">
        <v>9354</v>
      </c>
      <c r="E123" s="13" t="s">
        <v>2502</v>
      </c>
      <c r="F123" s="13"/>
      <c r="G123" s="13" t="s">
        <v>9330</v>
      </c>
      <c r="H123" s="13" t="s">
        <v>2502</v>
      </c>
      <c r="I123" s="13" t="s">
        <v>9335</v>
      </c>
      <c r="J123" s="13" t="s">
        <v>9344</v>
      </c>
      <c r="K123" s="13"/>
      <c r="L123" s="13" t="s">
        <v>2502</v>
      </c>
      <c r="M123" s="13" t="s">
        <v>2502</v>
      </c>
      <c r="N123" s="13"/>
      <c r="O123" s="13" t="s">
        <v>2502</v>
      </c>
      <c r="P123" s="13"/>
      <c r="Q123" s="13"/>
    </row>
    <row r="124" spans="1:17" x14ac:dyDescent="0.25">
      <c r="A124" t="s">
        <v>9290</v>
      </c>
      <c r="B124" cm="1">
        <f t="array" ref="B124">IF(ROW() &lt; ROW(INDEX(treatments[experiment_ID],ROWS(treatments[experiment_ID]))), COUNTIF(INDEX(treatments[experiment_ID],1):treatments[[#This Row],[experiment_ID]],treatments[[#This Row],[experiment_ID]]), "")</f>
        <v>6</v>
      </c>
      <c r="C124" t="s">
        <v>9360</v>
      </c>
      <c r="D124" s="13" t="s">
        <v>9354</v>
      </c>
      <c r="E124" s="13" t="s">
        <v>2502</v>
      </c>
      <c r="F124" s="13"/>
      <c r="G124" s="13" t="s">
        <v>9330</v>
      </c>
      <c r="H124" s="13" t="s">
        <v>2502</v>
      </c>
      <c r="I124" s="13" t="s">
        <v>9336</v>
      </c>
      <c r="J124" s="13" t="s">
        <v>9342</v>
      </c>
      <c r="K124" s="13"/>
      <c r="L124" s="13" t="s">
        <v>2502</v>
      </c>
      <c r="M124" s="13" t="s">
        <v>2502</v>
      </c>
      <c r="N124" s="13"/>
      <c r="O124" s="13" t="s">
        <v>2502</v>
      </c>
      <c r="P124" s="13"/>
      <c r="Q124" s="13"/>
    </row>
    <row r="125" spans="1:17" x14ac:dyDescent="0.25">
      <c r="A125" t="s">
        <v>9290</v>
      </c>
      <c r="B125" cm="1">
        <f t="array" ref="B125">IF(ROW() &lt; ROW(INDEX(treatments[experiment_ID],ROWS(treatments[experiment_ID]))), COUNTIF(INDEX(treatments[experiment_ID],1):treatments[[#This Row],[experiment_ID]],treatments[[#This Row],[experiment_ID]]), "")</f>
        <v>7</v>
      </c>
      <c r="C125" t="s">
        <v>9361</v>
      </c>
      <c r="D125" s="13" t="s">
        <v>9354</v>
      </c>
      <c r="E125" s="13" t="s">
        <v>2502</v>
      </c>
      <c r="F125" s="13"/>
      <c r="G125" s="13" t="s">
        <v>9330</v>
      </c>
      <c r="H125" s="13" t="s">
        <v>2502</v>
      </c>
      <c r="I125" s="13" t="s">
        <v>9336</v>
      </c>
      <c r="J125" s="13" t="s">
        <v>9343</v>
      </c>
      <c r="K125" s="13"/>
      <c r="L125" s="13" t="s">
        <v>2502</v>
      </c>
      <c r="M125" s="13" t="s">
        <v>2502</v>
      </c>
      <c r="N125" s="13"/>
      <c r="O125" s="13" t="s">
        <v>2502</v>
      </c>
      <c r="P125" s="13"/>
      <c r="Q125" s="13"/>
    </row>
    <row r="126" spans="1:17" x14ac:dyDescent="0.25">
      <c r="A126" t="s">
        <v>9290</v>
      </c>
      <c r="B126" cm="1">
        <f t="array" ref="B126">IF(ROW() &lt; ROW(INDEX(treatments[experiment_ID],ROWS(treatments[experiment_ID]))), COUNTIF(INDEX(treatments[experiment_ID],1):treatments[[#This Row],[experiment_ID]],treatments[[#This Row],[experiment_ID]]), "")</f>
        <v>8</v>
      </c>
      <c r="C126" t="s">
        <v>9362</v>
      </c>
      <c r="D126" s="13" t="s">
        <v>9354</v>
      </c>
      <c r="E126" s="13" t="s">
        <v>2502</v>
      </c>
      <c r="F126" s="13"/>
      <c r="G126" s="13" t="s">
        <v>9330</v>
      </c>
      <c r="H126" s="13" t="s">
        <v>2502</v>
      </c>
      <c r="I126" s="13" t="s">
        <v>9336</v>
      </c>
      <c r="J126" s="13" t="s">
        <v>9344</v>
      </c>
      <c r="K126" s="13"/>
      <c r="L126" s="13" t="s">
        <v>2502</v>
      </c>
      <c r="M126" s="13" t="s">
        <v>2502</v>
      </c>
      <c r="N126" s="13"/>
      <c r="O126" s="13" t="s">
        <v>2502</v>
      </c>
      <c r="P126" s="13"/>
      <c r="Q126" s="13"/>
    </row>
    <row r="127" spans="1:17" x14ac:dyDescent="0.25">
      <c r="A127" t="s">
        <v>9291</v>
      </c>
      <c r="B127" cm="1">
        <f t="array" ref="B127">IF(ROW() &lt; ROW(INDEX(treatments[experiment_ID],ROWS(treatments[experiment_ID]))), COUNTIF(INDEX(treatments[experiment_ID],1):treatments[[#This Row],[experiment_ID]],treatments[[#This Row],[experiment_ID]]), "")</f>
        <v>1</v>
      </c>
      <c r="C127" t="s">
        <v>9355</v>
      </c>
      <c r="D127" s="13" t="s">
        <v>9354</v>
      </c>
      <c r="E127" s="13" t="s">
        <v>2502</v>
      </c>
      <c r="F127" s="13"/>
      <c r="G127" s="13" t="s">
        <v>9326</v>
      </c>
      <c r="H127" s="13" t="s">
        <v>2502</v>
      </c>
      <c r="I127" s="13" t="s">
        <v>9335</v>
      </c>
      <c r="J127" s="13" t="s">
        <v>9327</v>
      </c>
      <c r="K127" s="13"/>
      <c r="L127" s="13" t="s">
        <v>2502</v>
      </c>
      <c r="M127" s="13" t="s">
        <v>2502</v>
      </c>
      <c r="N127" s="13"/>
      <c r="O127" s="13" t="s">
        <v>2502</v>
      </c>
      <c r="P127" s="13"/>
      <c r="Q127" s="13"/>
    </row>
    <row r="128" spans="1:17" x14ac:dyDescent="0.25">
      <c r="A128" t="s">
        <v>9291</v>
      </c>
      <c r="B128" cm="1">
        <f t="array" ref="B128">IF(ROW() &lt; ROW(INDEX(treatments[experiment_ID],ROWS(treatments[experiment_ID]))), COUNTIF(INDEX(treatments[experiment_ID],1):treatments[[#This Row],[experiment_ID]],treatments[[#This Row],[experiment_ID]]), "")</f>
        <v>2</v>
      </c>
      <c r="C128" t="s">
        <v>9356</v>
      </c>
      <c r="D128" s="13" t="s">
        <v>9354</v>
      </c>
      <c r="E128" s="13" t="s">
        <v>2502</v>
      </c>
      <c r="F128" s="13"/>
      <c r="G128" s="13" t="s">
        <v>9330</v>
      </c>
      <c r="H128" s="13" t="s">
        <v>2502</v>
      </c>
      <c r="I128" s="13" t="s">
        <v>9335</v>
      </c>
      <c r="J128" s="13" t="s">
        <v>9327</v>
      </c>
      <c r="K128" s="13"/>
      <c r="L128" s="13" t="s">
        <v>2502</v>
      </c>
      <c r="M128" s="13" t="s">
        <v>2502</v>
      </c>
      <c r="N128" s="13"/>
      <c r="O128" s="13" t="s">
        <v>2502</v>
      </c>
      <c r="P128" s="13"/>
      <c r="Q128" s="13"/>
    </row>
    <row r="129" spans="1:17" x14ac:dyDescent="0.25">
      <c r="A129" t="s">
        <v>9291</v>
      </c>
      <c r="B129" cm="1">
        <f t="array" ref="B129">IF(ROW() &lt; ROW(INDEX(treatments[experiment_ID],ROWS(treatments[experiment_ID]))), COUNTIF(INDEX(treatments[experiment_ID],1):treatments[[#This Row],[experiment_ID]],treatments[[#This Row],[experiment_ID]]), "")</f>
        <v>3</v>
      </c>
      <c r="C129" t="s">
        <v>9357</v>
      </c>
      <c r="D129" s="13" t="s">
        <v>9354</v>
      </c>
      <c r="E129" s="13" t="s">
        <v>2502</v>
      </c>
      <c r="F129" s="13"/>
      <c r="G129" s="13" t="s">
        <v>9330</v>
      </c>
      <c r="H129" s="13" t="s">
        <v>2502</v>
      </c>
      <c r="I129" s="13" t="s">
        <v>9335</v>
      </c>
      <c r="J129" s="13" t="s">
        <v>9342</v>
      </c>
      <c r="K129" s="13"/>
      <c r="L129" s="13" t="s">
        <v>2502</v>
      </c>
      <c r="M129" s="13" t="s">
        <v>2502</v>
      </c>
      <c r="N129" s="13"/>
      <c r="O129" s="13" t="s">
        <v>2502</v>
      </c>
      <c r="P129" s="13"/>
      <c r="Q129" s="13"/>
    </row>
    <row r="130" spans="1:17" x14ac:dyDescent="0.25">
      <c r="A130" t="s">
        <v>9291</v>
      </c>
      <c r="B130" cm="1">
        <f t="array" ref="B130">IF(ROW() &lt; ROW(INDEX(treatments[experiment_ID],ROWS(treatments[experiment_ID]))), COUNTIF(INDEX(treatments[experiment_ID],1):treatments[[#This Row],[experiment_ID]],treatments[[#This Row],[experiment_ID]]), "")</f>
        <v>4</v>
      </c>
      <c r="C130" t="s">
        <v>9358</v>
      </c>
      <c r="D130" s="13" t="s">
        <v>9354</v>
      </c>
      <c r="E130" s="13" t="s">
        <v>2502</v>
      </c>
      <c r="F130" s="13"/>
      <c r="G130" s="13" t="s">
        <v>9330</v>
      </c>
      <c r="H130" s="13" t="s">
        <v>2502</v>
      </c>
      <c r="I130" s="13" t="s">
        <v>9335</v>
      </c>
      <c r="J130" s="13" t="s">
        <v>9343</v>
      </c>
      <c r="K130" s="13"/>
      <c r="L130" s="13" t="s">
        <v>2502</v>
      </c>
      <c r="M130" s="13" t="s">
        <v>2502</v>
      </c>
      <c r="N130" s="13"/>
      <c r="O130" s="13" t="s">
        <v>2502</v>
      </c>
      <c r="P130" s="13"/>
      <c r="Q130" s="13"/>
    </row>
    <row r="131" spans="1:17" x14ac:dyDescent="0.25">
      <c r="A131" t="s">
        <v>9291</v>
      </c>
      <c r="B131" cm="1">
        <f t="array" ref="B131">IF(ROW() &lt; ROW(INDEX(treatments[experiment_ID],ROWS(treatments[experiment_ID]))), COUNTIF(INDEX(treatments[experiment_ID],1):treatments[[#This Row],[experiment_ID]],treatments[[#This Row],[experiment_ID]]), "")</f>
        <v>5</v>
      </c>
      <c r="C131" t="s">
        <v>9359</v>
      </c>
      <c r="D131" s="13" t="s">
        <v>9354</v>
      </c>
      <c r="E131" s="13" t="s">
        <v>2502</v>
      </c>
      <c r="F131" s="13"/>
      <c r="G131" s="13" t="s">
        <v>9330</v>
      </c>
      <c r="H131" s="13" t="s">
        <v>2502</v>
      </c>
      <c r="I131" s="13" t="s">
        <v>9335</v>
      </c>
      <c r="J131" s="13" t="s">
        <v>9344</v>
      </c>
      <c r="K131" s="13"/>
      <c r="L131" s="13" t="s">
        <v>2502</v>
      </c>
      <c r="M131" s="13" t="s">
        <v>2502</v>
      </c>
      <c r="N131" s="13"/>
      <c r="O131" s="13" t="s">
        <v>2502</v>
      </c>
      <c r="P131" s="13"/>
      <c r="Q131" s="13"/>
    </row>
    <row r="132" spans="1:17" x14ac:dyDescent="0.25">
      <c r="A132" t="s">
        <v>9291</v>
      </c>
      <c r="B132" cm="1">
        <f t="array" ref="B132">IF(ROW() &lt; ROW(INDEX(treatments[experiment_ID],ROWS(treatments[experiment_ID]))), COUNTIF(INDEX(treatments[experiment_ID],1):treatments[[#This Row],[experiment_ID]],treatments[[#This Row],[experiment_ID]]), "")</f>
        <v>6</v>
      </c>
      <c r="C132" t="s">
        <v>9360</v>
      </c>
      <c r="D132" s="13" t="s">
        <v>9354</v>
      </c>
      <c r="E132" s="13" t="s">
        <v>2502</v>
      </c>
      <c r="F132" s="13"/>
      <c r="G132" s="13" t="s">
        <v>9330</v>
      </c>
      <c r="H132" s="13" t="s">
        <v>2502</v>
      </c>
      <c r="I132" s="13" t="s">
        <v>9336</v>
      </c>
      <c r="J132" s="13" t="s">
        <v>9342</v>
      </c>
      <c r="K132" s="13"/>
      <c r="L132" s="13" t="s">
        <v>2502</v>
      </c>
      <c r="M132" s="13" t="s">
        <v>2502</v>
      </c>
      <c r="N132" s="13"/>
      <c r="O132" s="13" t="s">
        <v>2502</v>
      </c>
      <c r="P132" s="13"/>
      <c r="Q132" s="13"/>
    </row>
    <row r="133" spans="1:17" x14ac:dyDescent="0.25">
      <c r="A133" t="s">
        <v>9291</v>
      </c>
      <c r="B133" cm="1">
        <f t="array" ref="B133">IF(ROW() &lt; ROW(INDEX(treatments[experiment_ID],ROWS(treatments[experiment_ID]))), COUNTIF(INDEX(treatments[experiment_ID],1):treatments[[#This Row],[experiment_ID]],treatments[[#This Row],[experiment_ID]]), "")</f>
        <v>7</v>
      </c>
      <c r="C133" t="s">
        <v>9361</v>
      </c>
      <c r="D133" s="13" t="s">
        <v>9354</v>
      </c>
      <c r="E133" s="13" t="s">
        <v>2502</v>
      </c>
      <c r="F133" s="13"/>
      <c r="G133" s="13" t="s">
        <v>9330</v>
      </c>
      <c r="H133" s="13" t="s">
        <v>2502</v>
      </c>
      <c r="I133" s="13" t="s">
        <v>9336</v>
      </c>
      <c r="J133" s="13" t="s">
        <v>9343</v>
      </c>
      <c r="K133" s="13"/>
      <c r="L133" s="13" t="s">
        <v>2502</v>
      </c>
      <c r="M133" s="13" t="s">
        <v>2502</v>
      </c>
      <c r="N133" s="13"/>
      <c r="O133" s="13" t="s">
        <v>2502</v>
      </c>
      <c r="P133" s="13"/>
      <c r="Q133" s="13"/>
    </row>
    <row r="134" spans="1:17" x14ac:dyDescent="0.25">
      <c r="A134" t="s">
        <v>9291</v>
      </c>
      <c r="B134" cm="1">
        <f t="array" ref="B134">IF(ROW() &lt; ROW(INDEX(treatments[experiment_ID],ROWS(treatments[experiment_ID]))), COUNTIF(INDEX(treatments[experiment_ID],1):treatments[[#This Row],[experiment_ID]],treatments[[#This Row],[experiment_ID]]), "")</f>
        <v>8</v>
      </c>
      <c r="C134" t="s">
        <v>9362</v>
      </c>
      <c r="D134" s="13" t="s">
        <v>9354</v>
      </c>
      <c r="E134" s="13" t="s">
        <v>2502</v>
      </c>
      <c r="F134" s="13"/>
      <c r="G134" s="13" t="s">
        <v>9330</v>
      </c>
      <c r="H134" s="13" t="s">
        <v>2502</v>
      </c>
      <c r="I134" s="13" t="s">
        <v>9336</v>
      </c>
      <c r="J134" s="13" t="s">
        <v>9344</v>
      </c>
      <c r="K134" s="13"/>
      <c r="L134" s="13" t="s">
        <v>2502</v>
      </c>
      <c r="M134" s="13" t="s">
        <v>2502</v>
      </c>
      <c r="N134" s="13"/>
      <c r="O134" s="13" t="s">
        <v>2502</v>
      </c>
      <c r="P134" s="13"/>
      <c r="Q134" s="13"/>
    </row>
    <row r="135" spans="1:17" x14ac:dyDescent="0.25">
      <c r="A135" t="s">
        <v>9292</v>
      </c>
      <c r="B135" cm="1">
        <f t="array" ref="B135">IF(ROW() &lt; ROW(INDEX(treatments[experiment_ID],ROWS(treatments[experiment_ID]))), COUNTIF(INDEX(treatments[experiment_ID],1):treatments[[#This Row],[experiment_ID]],treatments[[#This Row],[experiment_ID]]), "")</f>
        <v>1</v>
      </c>
      <c r="C135" t="s">
        <v>9355</v>
      </c>
      <c r="D135" s="13" t="s">
        <v>9354</v>
      </c>
      <c r="E135" s="13" t="s">
        <v>2502</v>
      </c>
      <c r="F135" s="13"/>
      <c r="G135" s="13" t="s">
        <v>9326</v>
      </c>
      <c r="H135" s="13" t="s">
        <v>2502</v>
      </c>
      <c r="I135" s="13" t="s">
        <v>9335</v>
      </c>
      <c r="J135" s="13" t="s">
        <v>9327</v>
      </c>
      <c r="K135" s="13"/>
      <c r="L135" s="13" t="s">
        <v>2502</v>
      </c>
      <c r="M135" s="13" t="s">
        <v>2502</v>
      </c>
      <c r="N135" s="13"/>
      <c r="O135" s="13" t="s">
        <v>2502</v>
      </c>
      <c r="P135" s="13"/>
      <c r="Q135" s="13"/>
    </row>
    <row r="136" spans="1:17" x14ac:dyDescent="0.25">
      <c r="A136" t="s">
        <v>9292</v>
      </c>
      <c r="B136" cm="1">
        <f t="array" ref="B136">IF(ROW() &lt; ROW(INDEX(treatments[experiment_ID],ROWS(treatments[experiment_ID]))), COUNTIF(INDEX(treatments[experiment_ID],1):treatments[[#This Row],[experiment_ID]],treatments[[#This Row],[experiment_ID]]), "")</f>
        <v>2</v>
      </c>
      <c r="C136" t="s">
        <v>9356</v>
      </c>
      <c r="D136" s="13" t="s">
        <v>9354</v>
      </c>
      <c r="E136" s="13" t="s">
        <v>2502</v>
      </c>
      <c r="F136" s="13"/>
      <c r="G136" s="13" t="s">
        <v>9330</v>
      </c>
      <c r="H136" s="13" t="s">
        <v>2502</v>
      </c>
      <c r="I136" s="13" t="s">
        <v>9335</v>
      </c>
      <c r="J136" s="13" t="s">
        <v>9327</v>
      </c>
      <c r="K136" s="13"/>
      <c r="L136" s="13" t="s">
        <v>2502</v>
      </c>
      <c r="M136" s="13" t="s">
        <v>2502</v>
      </c>
      <c r="N136" s="13"/>
      <c r="O136" s="13" t="s">
        <v>2502</v>
      </c>
      <c r="P136" s="13"/>
      <c r="Q136" s="13"/>
    </row>
    <row r="137" spans="1:17" x14ac:dyDescent="0.25">
      <c r="A137" t="s">
        <v>9292</v>
      </c>
      <c r="B137" cm="1">
        <f t="array" ref="B137">IF(ROW() &lt; ROW(INDEX(treatments[experiment_ID],ROWS(treatments[experiment_ID]))), COUNTIF(INDEX(treatments[experiment_ID],1):treatments[[#This Row],[experiment_ID]],treatments[[#This Row],[experiment_ID]]), "")</f>
        <v>3</v>
      </c>
      <c r="C137" t="s">
        <v>9357</v>
      </c>
      <c r="D137" s="13" t="s">
        <v>9354</v>
      </c>
      <c r="E137" s="13" t="s">
        <v>2502</v>
      </c>
      <c r="F137" s="13"/>
      <c r="G137" s="13" t="s">
        <v>9330</v>
      </c>
      <c r="H137" s="13" t="s">
        <v>2502</v>
      </c>
      <c r="I137" s="13" t="s">
        <v>9335</v>
      </c>
      <c r="J137" s="13" t="s">
        <v>9342</v>
      </c>
      <c r="K137" s="13"/>
      <c r="L137" s="13" t="s">
        <v>2502</v>
      </c>
      <c r="M137" s="13" t="s">
        <v>2502</v>
      </c>
      <c r="N137" s="13"/>
      <c r="O137" s="13" t="s">
        <v>2502</v>
      </c>
      <c r="P137" s="13"/>
      <c r="Q137" s="13"/>
    </row>
    <row r="138" spans="1:17" x14ac:dyDescent="0.25">
      <c r="A138" t="s">
        <v>9292</v>
      </c>
      <c r="B138" cm="1">
        <f t="array" ref="B138">IF(ROW() &lt; ROW(INDEX(treatments[experiment_ID],ROWS(treatments[experiment_ID]))), COUNTIF(INDEX(treatments[experiment_ID],1):treatments[[#This Row],[experiment_ID]],treatments[[#This Row],[experiment_ID]]), "")</f>
        <v>4</v>
      </c>
      <c r="C138" t="s">
        <v>9358</v>
      </c>
      <c r="D138" s="13" t="s">
        <v>9354</v>
      </c>
      <c r="E138" s="13" t="s">
        <v>2502</v>
      </c>
      <c r="F138" s="13"/>
      <c r="G138" s="13" t="s">
        <v>9330</v>
      </c>
      <c r="H138" s="13" t="s">
        <v>2502</v>
      </c>
      <c r="I138" s="13" t="s">
        <v>9335</v>
      </c>
      <c r="J138" s="13" t="s">
        <v>9343</v>
      </c>
      <c r="K138" s="13"/>
      <c r="L138" s="13" t="s">
        <v>2502</v>
      </c>
      <c r="M138" s="13" t="s">
        <v>2502</v>
      </c>
      <c r="N138" s="13"/>
      <c r="O138" s="13" t="s">
        <v>2502</v>
      </c>
      <c r="P138" s="13"/>
      <c r="Q138" s="13"/>
    </row>
    <row r="139" spans="1:17" x14ac:dyDescent="0.25">
      <c r="A139" t="s">
        <v>9292</v>
      </c>
      <c r="B139" cm="1">
        <f t="array" ref="B139">IF(ROW() &lt; ROW(INDEX(treatments[experiment_ID],ROWS(treatments[experiment_ID]))), COUNTIF(INDEX(treatments[experiment_ID],1):treatments[[#This Row],[experiment_ID]],treatments[[#This Row],[experiment_ID]]), "")</f>
        <v>5</v>
      </c>
      <c r="C139" t="s">
        <v>9359</v>
      </c>
      <c r="D139" s="13" t="s">
        <v>9354</v>
      </c>
      <c r="E139" s="13" t="s">
        <v>2502</v>
      </c>
      <c r="F139" s="13"/>
      <c r="G139" s="13" t="s">
        <v>9330</v>
      </c>
      <c r="H139" s="13" t="s">
        <v>2502</v>
      </c>
      <c r="I139" s="13" t="s">
        <v>9335</v>
      </c>
      <c r="J139" s="13" t="s">
        <v>9344</v>
      </c>
      <c r="K139" s="13"/>
      <c r="L139" s="13" t="s">
        <v>2502</v>
      </c>
      <c r="M139" s="13" t="s">
        <v>2502</v>
      </c>
      <c r="N139" s="13"/>
      <c r="O139" s="13" t="s">
        <v>2502</v>
      </c>
      <c r="P139" s="13"/>
      <c r="Q139" s="13"/>
    </row>
    <row r="140" spans="1:17" x14ac:dyDescent="0.25">
      <c r="A140" t="s">
        <v>9292</v>
      </c>
      <c r="B140" cm="1">
        <f t="array" ref="B140">IF(ROW() &lt; ROW(INDEX(treatments[experiment_ID],ROWS(treatments[experiment_ID]))), COUNTIF(INDEX(treatments[experiment_ID],1):treatments[[#This Row],[experiment_ID]],treatments[[#This Row],[experiment_ID]]), "")</f>
        <v>6</v>
      </c>
      <c r="C140" t="s">
        <v>9360</v>
      </c>
      <c r="D140" s="13" t="s">
        <v>9354</v>
      </c>
      <c r="E140" s="13" t="s">
        <v>2502</v>
      </c>
      <c r="F140" s="13"/>
      <c r="G140" s="13" t="s">
        <v>9330</v>
      </c>
      <c r="H140" s="13" t="s">
        <v>2502</v>
      </c>
      <c r="I140" s="13" t="s">
        <v>9336</v>
      </c>
      <c r="J140" s="13" t="s">
        <v>9342</v>
      </c>
      <c r="K140" s="13"/>
      <c r="L140" s="13" t="s">
        <v>2502</v>
      </c>
      <c r="M140" s="13" t="s">
        <v>2502</v>
      </c>
      <c r="N140" s="13"/>
      <c r="O140" s="13" t="s">
        <v>2502</v>
      </c>
      <c r="P140" s="13"/>
      <c r="Q140" s="13"/>
    </row>
    <row r="141" spans="1:17" x14ac:dyDescent="0.25">
      <c r="A141" t="s">
        <v>9292</v>
      </c>
      <c r="B141" cm="1">
        <f t="array" ref="B141">IF(ROW() &lt; ROW(INDEX(treatments[experiment_ID],ROWS(treatments[experiment_ID]))), COUNTIF(INDEX(treatments[experiment_ID],1):treatments[[#This Row],[experiment_ID]],treatments[[#This Row],[experiment_ID]]), "")</f>
        <v>7</v>
      </c>
      <c r="C141" t="s">
        <v>9361</v>
      </c>
      <c r="D141" s="13" t="s">
        <v>9354</v>
      </c>
      <c r="E141" s="13" t="s">
        <v>2502</v>
      </c>
      <c r="F141" s="13"/>
      <c r="G141" s="13" t="s">
        <v>9330</v>
      </c>
      <c r="H141" s="13" t="s">
        <v>2502</v>
      </c>
      <c r="I141" s="13" t="s">
        <v>9336</v>
      </c>
      <c r="J141" s="13" t="s">
        <v>9343</v>
      </c>
      <c r="K141" s="13"/>
      <c r="L141" s="13" t="s">
        <v>2502</v>
      </c>
      <c r="M141" s="13" t="s">
        <v>2502</v>
      </c>
      <c r="N141" s="13"/>
      <c r="O141" s="13" t="s">
        <v>2502</v>
      </c>
      <c r="P141" s="13"/>
      <c r="Q141" s="13"/>
    </row>
    <row r="142" spans="1:17" x14ac:dyDescent="0.25">
      <c r="A142" t="s">
        <v>9292</v>
      </c>
      <c r="B142" cm="1">
        <f t="array" ref="B142">IF(ROW() &lt; ROW(INDEX(treatments[experiment_ID],ROWS(treatments[experiment_ID]))), COUNTIF(INDEX(treatments[experiment_ID],1):treatments[[#This Row],[experiment_ID]],treatments[[#This Row],[experiment_ID]]), "")</f>
        <v>8</v>
      </c>
      <c r="C142" t="s">
        <v>9362</v>
      </c>
      <c r="D142" s="13" t="s">
        <v>9354</v>
      </c>
      <c r="E142" s="13" t="s">
        <v>2502</v>
      </c>
      <c r="F142" s="13"/>
      <c r="G142" s="13" t="s">
        <v>9330</v>
      </c>
      <c r="H142" s="13" t="s">
        <v>2502</v>
      </c>
      <c r="I142" s="13" t="s">
        <v>9336</v>
      </c>
      <c r="J142" s="13" t="s">
        <v>9344</v>
      </c>
      <c r="K142" s="13"/>
      <c r="L142" s="13" t="s">
        <v>2502</v>
      </c>
      <c r="M142" s="13" t="s">
        <v>2502</v>
      </c>
      <c r="N142" s="13"/>
      <c r="O142" s="13" t="s">
        <v>2502</v>
      </c>
      <c r="P142" s="13"/>
      <c r="Q142" s="13"/>
    </row>
    <row r="143" spans="1:17" x14ac:dyDescent="0.25">
      <c r="A143" t="s">
        <v>9293</v>
      </c>
      <c r="B143" cm="1">
        <f t="array" ref="B143">IF(ROW() &lt; ROW(INDEX(treatments[experiment_ID],ROWS(treatments[experiment_ID]))), COUNTIF(INDEX(treatments[experiment_ID],1):treatments[[#This Row],[experiment_ID]],treatments[[#This Row],[experiment_ID]]), "")</f>
        <v>1</v>
      </c>
      <c r="C143" t="s">
        <v>9355</v>
      </c>
      <c r="D143" s="13" t="s">
        <v>9354</v>
      </c>
      <c r="E143" s="13" t="s">
        <v>2502</v>
      </c>
      <c r="F143" s="13"/>
      <c r="G143" s="13" t="s">
        <v>9326</v>
      </c>
      <c r="H143" s="13" t="s">
        <v>2502</v>
      </c>
      <c r="I143" s="13" t="s">
        <v>9335</v>
      </c>
      <c r="J143" s="13" t="s">
        <v>9327</v>
      </c>
      <c r="K143" s="13"/>
      <c r="L143" s="13" t="s">
        <v>2502</v>
      </c>
      <c r="M143" s="13" t="s">
        <v>2502</v>
      </c>
      <c r="N143" s="13"/>
      <c r="O143" s="13" t="s">
        <v>2502</v>
      </c>
      <c r="P143" s="13"/>
      <c r="Q143" s="13"/>
    </row>
    <row r="144" spans="1:17" x14ac:dyDescent="0.25">
      <c r="A144" t="s">
        <v>9293</v>
      </c>
      <c r="B144" cm="1">
        <f t="array" ref="B144">IF(ROW() &lt; ROW(INDEX(treatments[experiment_ID],ROWS(treatments[experiment_ID]))), COUNTIF(INDEX(treatments[experiment_ID],1):treatments[[#This Row],[experiment_ID]],treatments[[#This Row],[experiment_ID]]), "")</f>
        <v>2</v>
      </c>
      <c r="C144" t="s">
        <v>9356</v>
      </c>
      <c r="D144" s="13" t="s">
        <v>9354</v>
      </c>
      <c r="E144" s="13" t="s">
        <v>2502</v>
      </c>
      <c r="F144" s="13"/>
      <c r="G144" s="13" t="s">
        <v>9330</v>
      </c>
      <c r="H144" s="13" t="s">
        <v>2502</v>
      </c>
      <c r="I144" s="13" t="s">
        <v>9335</v>
      </c>
      <c r="J144" s="13" t="s">
        <v>9327</v>
      </c>
      <c r="K144" s="13"/>
      <c r="L144" s="13" t="s">
        <v>2502</v>
      </c>
      <c r="M144" s="13" t="s">
        <v>2502</v>
      </c>
      <c r="N144" s="13"/>
      <c r="O144" s="13" t="s">
        <v>2502</v>
      </c>
      <c r="P144" s="13"/>
      <c r="Q144" s="13"/>
    </row>
    <row r="145" spans="1:17" x14ac:dyDescent="0.25">
      <c r="A145" t="s">
        <v>9293</v>
      </c>
      <c r="B145" cm="1">
        <f t="array" ref="B145">IF(ROW() &lt; ROW(INDEX(treatments[experiment_ID],ROWS(treatments[experiment_ID]))), COUNTIF(INDEX(treatments[experiment_ID],1):treatments[[#This Row],[experiment_ID]],treatments[[#This Row],[experiment_ID]]), "")</f>
        <v>3</v>
      </c>
      <c r="C145" t="s">
        <v>9357</v>
      </c>
      <c r="D145" s="13" t="s">
        <v>9354</v>
      </c>
      <c r="E145" s="13" t="s">
        <v>2502</v>
      </c>
      <c r="F145" s="13"/>
      <c r="G145" s="13" t="s">
        <v>9330</v>
      </c>
      <c r="H145" s="13" t="s">
        <v>2502</v>
      </c>
      <c r="I145" s="13" t="s">
        <v>9335</v>
      </c>
      <c r="J145" s="13" t="s">
        <v>9342</v>
      </c>
      <c r="K145" s="13"/>
      <c r="L145" s="13" t="s">
        <v>2502</v>
      </c>
      <c r="M145" s="13" t="s">
        <v>2502</v>
      </c>
      <c r="N145" s="13"/>
      <c r="O145" s="13" t="s">
        <v>2502</v>
      </c>
      <c r="P145" s="13"/>
      <c r="Q145" s="13"/>
    </row>
    <row r="146" spans="1:17" x14ac:dyDescent="0.25">
      <c r="A146" t="s">
        <v>9293</v>
      </c>
      <c r="B146" cm="1">
        <f t="array" ref="B146">IF(ROW() &lt; ROW(INDEX(treatments[experiment_ID],ROWS(treatments[experiment_ID]))), COUNTIF(INDEX(treatments[experiment_ID],1):treatments[[#This Row],[experiment_ID]],treatments[[#This Row],[experiment_ID]]), "")</f>
        <v>4</v>
      </c>
      <c r="C146" t="s">
        <v>9358</v>
      </c>
      <c r="D146" s="13" t="s">
        <v>9354</v>
      </c>
      <c r="E146" s="13" t="s">
        <v>2502</v>
      </c>
      <c r="F146" s="13"/>
      <c r="G146" s="13" t="s">
        <v>9330</v>
      </c>
      <c r="H146" s="13" t="s">
        <v>2502</v>
      </c>
      <c r="I146" s="13" t="s">
        <v>9335</v>
      </c>
      <c r="J146" s="13" t="s">
        <v>9343</v>
      </c>
      <c r="K146" s="13"/>
      <c r="L146" s="13" t="s">
        <v>2502</v>
      </c>
      <c r="M146" s="13" t="s">
        <v>2502</v>
      </c>
      <c r="N146" s="13"/>
      <c r="O146" s="13" t="s">
        <v>2502</v>
      </c>
      <c r="P146" s="13"/>
      <c r="Q146" s="13"/>
    </row>
    <row r="147" spans="1:17" x14ac:dyDescent="0.25">
      <c r="A147" t="s">
        <v>9293</v>
      </c>
      <c r="B147" cm="1">
        <f t="array" ref="B147">IF(ROW() &lt; ROW(INDEX(treatments[experiment_ID],ROWS(treatments[experiment_ID]))), COUNTIF(INDEX(treatments[experiment_ID],1):treatments[[#This Row],[experiment_ID]],treatments[[#This Row],[experiment_ID]]), "")</f>
        <v>5</v>
      </c>
      <c r="C147" t="s">
        <v>9359</v>
      </c>
      <c r="D147" s="13" t="s">
        <v>9354</v>
      </c>
      <c r="E147" s="13" t="s">
        <v>2502</v>
      </c>
      <c r="F147" s="13"/>
      <c r="G147" s="13" t="s">
        <v>9330</v>
      </c>
      <c r="H147" s="13" t="s">
        <v>2502</v>
      </c>
      <c r="I147" s="13" t="s">
        <v>9335</v>
      </c>
      <c r="J147" s="13" t="s">
        <v>9344</v>
      </c>
      <c r="K147" s="13"/>
      <c r="L147" s="13" t="s">
        <v>2502</v>
      </c>
      <c r="M147" s="13" t="s">
        <v>2502</v>
      </c>
      <c r="N147" s="13"/>
      <c r="O147" s="13" t="s">
        <v>2502</v>
      </c>
      <c r="P147" s="13"/>
      <c r="Q147" s="13"/>
    </row>
    <row r="148" spans="1:17" x14ac:dyDescent="0.25">
      <c r="A148" t="s">
        <v>9293</v>
      </c>
      <c r="B148" cm="1">
        <f t="array" ref="B148">IF(ROW() &lt; ROW(INDEX(treatments[experiment_ID],ROWS(treatments[experiment_ID]))), COUNTIF(INDEX(treatments[experiment_ID],1):treatments[[#This Row],[experiment_ID]],treatments[[#This Row],[experiment_ID]]), "")</f>
        <v>6</v>
      </c>
      <c r="C148" t="s">
        <v>9360</v>
      </c>
      <c r="D148" s="13" t="s">
        <v>9354</v>
      </c>
      <c r="E148" s="13" t="s">
        <v>2502</v>
      </c>
      <c r="F148" s="13"/>
      <c r="G148" s="13" t="s">
        <v>9330</v>
      </c>
      <c r="H148" s="13" t="s">
        <v>2502</v>
      </c>
      <c r="I148" s="13" t="s">
        <v>9336</v>
      </c>
      <c r="J148" s="13" t="s">
        <v>9342</v>
      </c>
      <c r="K148" s="13"/>
      <c r="L148" s="13" t="s">
        <v>2502</v>
      </c>
      <c r="M148" s="13" t="s">
        <v>2502</v>
      </c>
      <c r="N148" s="13"/>
      <c r="O148" s="13" t="s">
        <v>2502</v>
      </c>
      <c r="P148" s="13"/>
      <c r="Q148" s="13"/>
    </row>
    <row r="149" spans="1:17" x14ac:dyDescent="0.25">
      <c r="A149" t="s">
        <v>9293</v>
      </c>
      <c r="B149" cm="1">
        <f t="array" ref="B149">IF(ROW() &lt; ROW(INDEX(treatments[experiment_ID],ROWS(treatments[experiment_ID]))), COUNTIF(INDEX(treatments[experiment_ID],1):treatments[[#This Row],[experiment_ID]],treatments[[#This Row],[experiment_ID]]), "")</f>
        <v>7</v>
      </c>
      <c r="C149" t="s">
        <v>9361</v>
      </c>
      <c r="D149" s="13" t="s">
        <v>9354</v>
      </c>
      <c r="E149" s="13" t="s">
        <v>2502</v>
      </c>
      <c r="F149" s="13"/>
      <c r="G149" s="13" t="s">
        <v>9330</v>
      </c>
      <c r="H149" s="13" t="s">
        <v>2502</v>
      </c>
      <c r="I149" s="13" t="s">
        <v>9336</v>
      </c>
      <c r="J149" s="13" t="s">
        <v>9343</v>
      </c>
      <c r="K149" s="13"/>
      <c r="L149" s="13" t="s">
        <v>2502</v>
      </c>
      <c r="M149" s="13" t="s">
        <v>2502</v>
      </c>
      <c r="N149" s="13"/>
      <c r="O149" s="13" t="s">
        <v>2502</v>
      </c>
      <c r="P149" s="13"/>
      <c r="Q149" s="13"/>
    </row>
    <row r="150" spans="1:17" x14ac:dyDescent="0.25">
      <c r="A150" t="s">
        <v>9293</v>
      </c>
      <c r="B150" cm="1">
        <f t="array" ref="B150">IF(ROW() &lt; ROW(INDEX(treatments[experiment_ID],ROWS(treatments[experiment_ID]))), COUNTIF(INDEX(treatments[experiment_ID],1):treatments[[#This Row],[experiment_ID]],treatments[[#This Row],[experiment_ID]]), "")</f>
        <v>8</v>
      </c>
      <c r="C150" t="s">
        <v>9362</v>
      </c>
      <c r="D150" s="13" t="s">
        <v>9354</v>
      </c>
      <c r="E150" s="13" t="s">
        <v>2502</v>
      </c>
      <c r="F150" s="13"/>
      <c r="G150" s="13" t="s">
        <v>9330</v>
      </c>
      <c r="H150" s="13" t="s">
        <v>2502</v>
      </c>
      <c r="I150" s="13" t="s">
        <v>9336</v>
      </c>
      <c r="J150" s="13" t="s">
        <v>9344</v>
      </c>
      <c r="K150" s="13"/>
      <c r="L150" s="13" t="s">
        <v>2502</v>
      </c>
      <c r="M150" s="13" t="s">
        <v>2502</v>
      </c>
      <c r="N150" s="13"/>
      <c r="O150" s="13" t="s">
        <v>2502</v>
      </c>
      <c r="P150" s="13"/>
      <c r="Q150" s="13"/>
    </row>
    <row r="151" spans="1:17" x14ac:dyDescent="0.25">
      <c r="A151" t="s">
        <v>9294</v>
      </c>
      <c r="B151" cm="1">
        <f t="array" ref="B151">IF(ROW() &lt; ROW(INDEX(treatments[experiment_ID],ROWS(treatments[experiment_ID]))), COUNTIF(INDEX(treatments[experiment_ID],1):treatments[[#This Row],[experiment_ID]],treatments[[#This Row],[experiment_ID]]), "")</f>
        <v>1</v>
      </c>
      <c r="C151" t="s">
        <v>9355</v>
      </c>
      <c r="D151" s="13" t="s">
        <v>9363</v>
      </c>
      <c r="E151" s="13" t="s">
        <v>2502</v>
      </c>
      <c r="F151" s="13"/>
      <c r="G151" s="13" t="s">
        <v>9326</v>
      </c>
      <c r="H151" s="13" t="s">
        <v>2502</v>
      </c>
      <c r="I151" s="13" t="s">
        <v>9335</v>
      </c>
      <c r="J151" s="13" t="s">
        <v>9327</v>
      </c>
      <c r="K151" s="13"/>
      <c r="L151" s="13" t="s">
        <v>2502</v>
      </c>
      <c r="M151" s="13" t="s">
        <v>2502</v>
      </c>
      <c r="N151" s="13"/>
      <c r="O151" s="13" t="s">
        <v>2502</v>
      </c>
      <c r="P151" s="13"/>
      <c r="Q151" s="13"/>
    </row>
    <row r="152" spans="1:17" x14ac:dyDescent="0.25">
      <c r="A152" t="s">
        <v>9294</v>
      </c>
      <c r="B152" cm="1">
        <f t="array" ref="B152">IF(ROW() &lt; ROW(INDEX(treatments[experiment_ID],ROWS(treatments[experiment_ID]))), COUNTIF(INDEX(treatments[experiment_ID],1):treatments[[#This Row],[experiment_ID]],treatments[[#This Row],[experiment_ID]]), "")</f>
        <v>2</v>
      </c>
      <c r="C152" t="s">
        <v>9356</v>
      </c>
      <c r="D152" s="13" t="s">
        <v>9363</v>
      </c>
      <c r="E152" s="13" t="s">
        <v>2502</v>
      </c>
      <c r="F152" s="13"/>
      <c r="G152" s="13" t="s">
        <v>9330</v>
      </c>
      <c r="H152" s="13" t="s">
        <v>2502</v>
      </c>
      <c r="I152" s="13" t="s">
        <v>9335</v>
      </c>
      <c r="J152" s="13" t="s">
        <v>9327</v>
      </c>
      <c r="K152" s="13"/>
      <c r="L152" s="13" t="s">
        <v>2502</v>
      </c>
      <c r="M152" s="13" t="s">
        <v>2502</v>
      </c>
      <c r="N152" s="13"/>
      <c r="O152" s="13" t="s">
        <v>2502</v>
      </c>
      <c r="P152" s="13"/>
      <c r="Q152" s="13"/>
    </row>
    <row r="153" spans="1:17" x14ac:dyDescent="0.25">
      <c r="A153" t="s">
        <v>9294</v>
      </c>
      <c r="B153" cm="1">
        <f t="array" ref="B153">IF(ROW() &lt; ROW(INDEX(treatments[experiment_ID],ROWS(treatments[experiment_ID]))), COUNTIF(INDEX(treatments[experiment_ID],1):treatments[[#This Row],[experiment_ID]],treatments[[#This Row],[experiment_ID]]), "")</f>
        <v>3</v>
      </c>
      <c r="C153" t="s">
        <v>9357</v>
      </c>
      <c r="D153" s="13" t="s">
        <v>9363</v>
      </c>
      <c r="E153" s="13" t="s">
        <v>2502</v>
      </c>
      <c r="F153" s="13"/>
      <c r="G153" s="13" t="s">
        <v>9330</v>
      </c>
      <c r="H153" s="13" t="s">
        <v>2502</v>
      </c>
      <c r="I153" s="13" t="s">
        <v>9335</v>
      </c>
      <c r="J153" s="13" t="s">
        <v>9342</v>
      </c>
      <c r="K153" s="13"/>
      <c r="L153" s="13" t="s">
        <v>2502</v>
      </c>
      <c r="M153" s="13" t="s">
        <v>2502</v>
      </c>
      <c r="N153" s="13"/>
      <c r="O153" s="13" t="s">
        <v>2502</v>
      </c>
      <c r="P153" s="13"/>
      <c r="Q153" s="13"/>
    </row>
    <row r="154" spans="1:17" x14ac:dyDescent="0.25">
      <c r="A154" t="s">
        <v>9294</v>
      </c>
      <c r="B154" cm="1">
        <f t="array" ref="B154">IF(ROW() &lt; ROW(INDEX(treatments[experiment_ID],ROWS(treatments[experiment_ID]))), COUNTIF(INDEX(treatments[experiment_ID],1):treatments[[#This Row],[experiment_ID]],treatments[[#This Row],[experiment_ID]]), "")</f>
        <v>4</v>
      </c>
      <c r="C154" t="s">
        <v>9358</v>
      </c>
      <c r="D154" s="13" t="s">
        <v>9363</v>
      </c>
      <c r="E154" s="13" t="s">
        <v>2502</v>
      </c>
      <c r="F154" s="13"/>
      <c r="G154" s="13" t="s">
        <v>9330</v>
      </c>
      <c r="H154" s="13" t="s">
        <v>2502</v>
      </c>
      <c r="I154" s="13" t="s">
        <v>9335</v>
      </c>
      <c r="J154" s="13" t="s">
        <v>9343</v>
      </c>
      <c r="K154" s="13"/>
      <c r="L154" s="13" t="s">
        <v>2502</v>
      </c>
      <c r="M154" s="13" t="s">
        <v>2502</v>
      </c>
      <c r="N154" s="13"/>
      <c r="O154" s="13" t="s">
        <v>2502</v>
      </c>
      <c r="P154" s="13"/>
      <c r="Q154" s="13"/>
    </row>
    <row r="155" spans="1:17" x14ac:dyDescent="0.25">
      <c r="A155" t="s">
        <v>9294</v>
      </c>
      <c r="B155" cm="1">
        <f t="array" ref="B155">IF(ROW() &lt; ROW(INDEX(treatments[experiment_ID],ROWS(treatments[experiment_ID]))), COUNTIF(INDEX(treatments[experiment_ID],1):treatments[[#This Row],[experiment_ID]],treatments[[#This Row],[experiment_ID]]), "")</f>
        <v>5</v>
      </c>
      <c r="C155" t="s">
        <v>9359</v>
      </c>
      <c r="D155" s="13" t="s">
        <v>9363</v>
      </c>
      <c r="E155" s="13" t="s">
        <v>2502</v>
      </c>
      <c r="F155" s="13"/>
      <c r="G155" s="13" t="s">
        <v>9330</v>
      </c>
      <c r="H155" s="13" t="s">
        <v>2502</v>
      </c>
      <c r="I155" s="13" t="s">
        <v>9335</v>
      </c>
      <c r="J155" s="13" t="s">
        <v>9344</v>
      </c>
      <c r="K155" s="13"/>
      <c r="L155" s="13" t="s">
        <v>2502</v>
      </c>
      <c r="M155" s="13" t="s">
        <v>2502</v>
      </c>
      <c r="N155" s="13"/>
      <c r="O155" s="13" t="s">
        <v>2502</v>
      </c>
      <c r="P155" s="13"/>
      <c r="Q155" s="13"/>
    </row>
    <row r="156" spans="1:17" x14ac:dyDescent="0.25">
      <c r="A156" t="s">
        <v>9294</v>
      </c>
      <c r="B156" cm="1">
        <f t="array" ref="B156">IF(ROW() &lt; ROW(INDEX(treatments[experiment_ID],ROWS(treatments[experiment_ID]))), COUNTIF(INDEX(treatments[experiment_ID],1):treatments[[#This Row],[experiment_ID]],treatments[[#This Row],[experiment_ID]]), "")</f>
        <v>6</v>
      </c>
      <c r="C156" t="s">
        <v>9360</v>
      </c>
      <c r="D156" s="13" t="s">
        <v>9363</v>
      </c>
      <c r="E156" s="13" t="s">
        <v>2502</v>
      </c>
      <c r="F156" s="13"/>
      <c r="G156" s="13" t="s">
        <v>9330</v>
      </c>
      <c r="H156" s="13" t="s">
        <v>2502</v>
      </c>
      <c r="I156" s="13" t="s">
        <v>9336</v>
      </c>
      <c r="J156" s="13" t="s">
        <v>9342</v>
      </c>
      <c r="K156" s="13"/>
      <c r="L156" s="13" t="s">
        <v>2502</v>
      </c>
      <c r="M156" s="13" t="s">
        <v>2502</v>
      </c>
      <c r="N156" s="13"/>
      <c r="O156" s="13" t="s">
        <v>2502</v>
      </c>
      <c r="P156" s="13"/>
      <c r="Q156" s="13"/>
    </row>
    <row r="157" spans="1:17" x14ac:dyDescent="0.25">
      <c r="A157" t="s">
        <v>9294</v>
      </c>
      <c r="B157" cm="1">
        <f t="array" ref="B157">IF(ROW() &lt; ROW(INDEX(treatments[experiment_ID],ROWS(treatments[experiment_ID]))), COUNTIF(INDEX(treatments[experiment_ID],1):treatments[[#This Row],[experiment_ID]],treatments[[#This Row],[experiment_ID]]), "")</f>
        <v>7</v>
      </c>
      <c r="C157" t="s">
        <v>9361</v>
      </c>
      <c r="D157" s="13" t="s">
        <v>9363</v>
      </c>
      <c r="E157" s="13" t="s">
        <v>2502</v>
      </c>
      <c r="F157" s="13"/>
      <c r="G157" s="13" t="s">
        <v>9330</v>
      </c>
      <c r="H157" s="13" t="s">
        <v>2502</v>
      </c>
      <c r="I157" s="13" t="s">
        <v>9336</v>
      </c>
      <c r="J157" s="13" t="s">
        <v>9343</v>
      </c>
      <c r="K157" s="13"/>
      <c r="L157" s="13" t="s">
        <v>2502</v>
      </c>
      <c r="M157" s="13" t="s">
        <v>2502</v>
      </c>
      <c r="N157" s="13"/>
      <c r="O157" s="13" t="s">
        <v>2502</v>
      </c>
      <c r="P157" s="13"/>
      <c r="Q157" s="13"/>
    </row>
    <row r="158" spans="1:17" x14ac:dyDescent="0.25">
      <c r="A158" t="s">
        <v>9294</v>
      </c>
      <c r="B158" cm="1">
        <f t="array" ref="B158">IF(ROW() &lt; ROW(INDEX(treatments[experiment_ID],ROWS(treatments[experiment_ID]))), COUNTIF(INDEX(treatments[experiment_ID],1):treatments[[#This Row],[experiment_ID]],treatments[[#This Row],[experiment_ID]]), "")</f>
        <v>8</v>
      </c>
      <c r="C158" t="s">
        <v>9362</v>
      </c>
      <c r="D158" s="13" t="s">
        <v>9363</v>
      </c>
      <c r="E158" s="13" t="s">
        <v>2502</v>
      </c>
      <c r="F158" s="13"/>
      <c r="G158" s="13" t="s">
        <v>9330</v>
      </c>
      <c r="H158" s="13" t="s">
        <v>2502</v>
      </c>
      <c r="I158" s="13" t="s">
        <v>9336</v>
      </c>
      <c r="J158" s="13" t="s">
        <v>9344</v>
      </c>
      <c r="K158" s="13"/>
      <c r="L158" s="13" t="s">
        <v>2502</v>
      </c>
      <c r="M158" s="13" t="s">
        <v>2502</v>
      </c>
      <c r="N158" s="13"/>
      <c r="O158" s="13" t="s">
        <v>2502</v>
      </c>
      <c r="P158" s="13"/>
      <c r="Q158" s="13"/>
    </row>
    <row r="159" spans="1:17" x14ac:dyDescent="0.25">
      <c r="A159" t="s">
        <v>9295</v>
      </c>
      <c r="B159" cm="1">
        <f t="array" ref="B159">IF(ROW() &lt; ROW(INDEX(treatments[experiment_ID],ROWS(treatments[experiment_ID]))), COUNTIF(INDEX(treatments[experiment_ID],1):treatments[[#This Row],[experiment_ID]],treatments[[#This Row],[experiment_ID]]), "")</f>
        <v>1</v>
      </c>
      <c r="C159" t="s">
        <v>9355</v>
      </c>
      <c r="D159" s="13" t="s">
        <v>9363</v>
      </c>
      <c r="E159" s="13" t="s">
        <v>2502</v>
      </c>
      <c r="F159" s="13"/>
      <c r="G159" s="13" t="s">
        <v>9326</v>
      </c>
      <c r="H159" s="13" t="s">
        <v>2502</v>
      </c>
      <c r="I159" s="13" t="s">
        <v>9335</v>
      </c>
      <c r="J159" s="13" t="s">
        <v>9327</v>
      </c>
      <c r="K159" s="13"/>
      <c r="L159" s="13" t="s">
        <v>2502</v>
      </c>
      <c r="M159" s="13" t="s">
        <v>2502</v>
      </c>
      <c r="N159" s="13"/>
      <c r="O159" s="13" t="s">
        <v>2502</v>
      </c>
      <c r="P159" s="13"/>
      <c r="Q159" s="13"/>
    </row>
    <row r="160" spans="1:17" x14ac:dyDescent="0.25">
      <c r="A160" t="s">
        <v>9295</v>
      </c>
      <c r="B160" cm="1">
        <f t="array" ref="B160">IF(ROW() &lt; ROW(INDEX(treatments[experiment_ID],ROWS(treatments[experiment_ID]))), COUNTIF(INDEX(treatments[experiment_ID],1):treatments[[#This Row],[experiment_ID]],treatments[[#This Row],[experiment_ID]]), "")</f>
        <v>2</v>
      </c>
      <c r="C160" t="s">
        <v>9356</v>
      </c>
      <c r="D160" s="13" t="s">
        <v>9363</v>
      </c>
      <c r="E160" s="13" t="s">
        <v>2502</v>
      </c>
      <c r="F160" s="13"/>
      <c r="G160" s="13" t="s">
        <v>9330</v>
      </c>
      <c r="H160" s="13" t="s">
        <v>2502</v>
      </c>
      <c r="I160" s="13" t="s">
        <v>9335</v>
      </c>
      <c r="J160" s="13" t="s">
        <v>9327</v>
      </c>
      <c r="K160" s="13"/>
      <c r="L160" s="13" t="s">
        <v>2502</v>
      </c>
      <c r="M160" s="13" t="s">
        <v>2502</v>
      </c>
      <c r="N160" s="13"/>
      <c r="O160" s="13" t="s">
        <v>2502</v>
      </c>
      <c r="P160" s="13"/>
      <c r="Q160" s="13"/>
    </row>
    <row r="161" spans="1:17" x14ac:dyDescent="0.25">
      <c r="A161" t="s">
        <v>9295</v>
      </c>
      <c r="B161" cm="1">
        <f t="array" ref="B161">IF(ROW() &lt; ROW(INDEX(treatments[experiment_ID],ROWS(treatments[experiment_ID]))), COUNTIF(INDEX(treatments[experiment_ID],1):treatments[[#This Row],[experiment_ID]],treatments[[#This Row],[experiment_ID]]), "")</f>
        <v>3</v>
      </c>
      <c r="C161" t="s">
        <v>9357</v>
      </c>
      <c r="D161" s="13" t="s">
        <v>9363</v>
      </c>
      <c r="E161" s="13" t="s">
        <v>2502</v>
      </c>
      <c r="F161" s="13"/>
      <c r="G161" s="13" t="s">
        <v>9330</v>
      </c>
      <c r="H161" s="13" t="s">
        <v>2502</v>
      </c>
      <c r="I161" s="13" t="s">
        <v>9335</v>
      </c>
      <c r="J161" s="13" t="s">
        <v>9342</v>
      </c>
      <c r="K161" s="13"/>
      <c r="L161" s="13" t="s">
        <v>2502</v>
      </c>
      <c r="M161" s="13" t="s">
        <v>2502</v>
      </c>
      <c r="N161" s="13"/>
      <c r="O161" s="13" t="s">
        <v>2502</v>
      </c>
      <c r="P161" s="13"/>
      <c r="Q161" s="13"/>
    </row>
    <row r="162" spans="1:17" x14ac:dyDescent="0.25">
      <c r="A162" t="s">
        <v>9295</v>
      </c>
      <c r="B162" cm="1">
        <f t="array" ref="B162">IF(ROW() &lt; ROW(INDEX(treatments[experiment_ID],ROWS(treatments[experiment_ID]))), COUNTIF(INDEX(treatments[experiment_ID],1):treatments[[#This Row],[experiment_ID]],treatments[[#This Row],[experiment_ID]]), "")</f>
        <v>4</v>
      </c>
      <c r="C162" t="s">
        <v>9358</v>
      </c>
      <c r="D162" s="13" t="s">
        <v>9363</v>
      </c>
      <c r="E162" s="13" t="s">
        <v>2502</v>
      </c>
      <c r="F162" s="13"/>
      <c r="G162" s="13" t="s">
        <v>9330</v>
      </c>
      <c r="H162" s="13" t="s">
        <v>2502</v>
      </c>
      <c r="I162" s="13" t="s">
        <v>9335</v>
      </c>
      <c r="J162" s="13" t="s">
        <v>9343</v>
      </c>
      <c r="K162" s="13"/>
      <c r="L162" s="13" t="s">
        <v>2502</v>
      </c>
      <c r="M162" s="13" t="s">
        <v>2502</v>
      </c>
      <c r="N162" s="13"/>
      <c r="O162" s="13" t="s">
        <v>2502</v>
      </c>
      <c r="P162" s="13"/>
      <c r="Q162" s="13"/>
    </row>
    <row r="163" spans="1:17" x14ac:dyDescent="0.25">
      <c r="A163" t="s">
        <v>9295</v>
      </c>
      <c r="B163" cm="1">
        <f t="array" ref="B163">IF(ROW() &lt; ROW(INDEX(treatments[experiment_ID],ROWS(treatments[experiment_ID]))), COUNTIF(INDEX(treatments[experiment_ID],1):treatments[[#This Row],[experiment_ID]],treatments[[#This Row],[experiment_ID]]), "")</f>
        <v>5</v>
      </c>
      <c r="C163" t="s">
        <v>9359</v>
      </c>
      <c r="D163" s="13" t="s">
        <v>9363</v>
      </c>
      <c r="E163" s="13" t="s">
        <v>2502</v>
      </c>
      <c r="F163" s="13"/>
      <c r="G163" s="13" t="s">
        <v>9330</v>
      </c>
      <c r="H163" s="13" t="s">
        <v>2502</v>
      </c>
      <c r="I163" s="13" t="s">
        <v>9335</v>
      </c>
      <c r="J163" s="13" t="s">
        <v>9344</v>
      </c>
      <c r="K163" s="13"/>
      <c r="L163" s="13" t="s">
        <v>2502</v>
      </c>
      <c r="M163" s="13" t="s">
        <v>2502</v>
      </c>
      <c r="N163" s="13"/>
      <c r="O163" s="13" t="s">
        <v>2502</v>
      </c>
      <c r="P163" s="13"/>
      <c r="Q163" s="13"/>
    </row>
    <row r="164" spans="1:17" x14ac:dyDescent="0.25">
      <c r="A164" t="s">
        <v>9295</v>
      </c>
      <c r="B164" cm="1">
        <f t="array" ref="B164">IF(ROW() &lt; ROW(INDEX(treatments[experiment_ID],ROWS(treatments[experiment_ID]))), COUNTIF(INDEX(treatments[experiment_ID],1):treatments[[#This Row],[experiment_ID]],treatments[[#This Row],[experiment_ID]]), "")</f>
        <v>6</v>
      </c>
      <c r="C164" t="s">
        <v>9360</v>
      </c>
      <c r="D164" s="13" t="s">
        <v>9363</v>
      </c>
      <c r="E164" s="13" t="s">
        <v>2502</v>
      </c>
      <c r="F164" s="13"/>
      <c r="G164" s="13" t="s">
        <v>9330</v>
      </c>
      <c r="H164" s="13" t="s">
        <v>2502</v>
      </c>
      <c r="I164" s="13" t="s">
        <v>9336</v>
      </c>
      <c r="J164" s="13" t="s">
        <v>9342</v>
      </c>
      <c r="K164" s="13"/>
      <c r="L164" s="13" t="s">
        <v>2502</v>
      </c>
      <c r="M164" s="13" t="s">
        <v>2502</v>
      </c>
      <c r="N164" s="13"/>
      <c r="O164" s="13" t="s">
        <v>2502</v>
      </c>
      <c r="P164" s="13"/>
      <c r="Q164" s="13"/>
    </row>
    <row r="165" spans="1:17" x14ac:dyDescent="0.25">
      <c r="A165" t="s">
        <v>9295</v>
      </c>
      <c r="B165" cm="1">
        <f t="array" ref="B165">IF(ROW() &lt; ROW(INDEX(treatments[experiment_ID],ROWS(treatments[experiment_ID]))), COUNTIF(INDEX(treatments[experiment_ID],1):treatments[[#This Row],[experiment_ID]],treatments[[#This Row],[experiment_ID]]), "")</f>
        <v>7</v>
      </c>
      <c r="C165" t="s">
        <v>9361</v>
      </c>
      <c r="D165" s="13" t="s">
        <v>9363</v>
      </c>
      <c r="E165" s="13" t="s">
        <v>2502</v>
      </c>
      <c r="F165" s="13"/>
      <c r="G165" s="13" t="s">
        <v>9330</v>
      </c>
      <c r="H165" s="13" t="s">
        <v>2502</v>
      </c>
      <c r="I165" s="13" t="s">
        <v>9336</v>
      </c>
      <c r="J165" s="13" t="s">
        <v>9343</v>
      </c>
      <c r="K165" s="13"/>
      <c r="L165" s="13" t="s">
        <v>2502</v>
      </c>
      <c r="M165" s="13" t="s">
        <v>2502</v>
      </c>
      <c r="N165" s="13"/>
      <c r="O165" s="13" t="s">
        <v>2502</v>
      </c>
      <c r="P165" s="13"/>
      <c r="Q165" s="13"/>
    </row>
    <row r="166" spans="1:17" x14ac:dyDescent="0.25">
      <c r="A166" t="s">
        <v>9295</v>
      </c>
      <c r="B166" cm="1">
        <f t="array" ref="B166">IF(ROW() &lt; ROW(INDEX(treatments[experiment_ID],ROWS(treatments[experiment_ID]))), COUNTIF(INDEX(treatments[experiment_ID],1):treatments[[#This Row],[experiment_ID]],treatments[[#This Row],[experiment_ID]]), "")</f>
        <v>8</v>
      </c>
      <c r="C166" t="s">
        <v>9362</v>
      </c>
      <c r="D166" s="13" t="s">
        <v>9363</v>
      </c>
      <c r="E166" s="13" t="s">
        <v>2502</v>
      </c>
      <c r="F166" s="13"/>
      <c r="G166" s="13" t="s">
        <v>9330</v>
      </c>
      <c r="H166" s="13" t="s">
        <v>2502</v>
      </c>
      <c r="I166" s="13" t="s">
        <v>9336</v>
      </c>
      <c r="J166" s="13" t="s">
        <v>9344</v>
      </c>
      <c r="K166" s="13"/>
      <c r="L166" s="13" t="s">
        <v>2502</v>
      </c>
      <c r="M166" s="13" t="s">
        <v>2502</v>
      </c>
      <c r="N166" s="13"/>
      <c r="O166" s="13" t="s">
        <v>2502</v>
      </c>
      <c r="P166" s="13"/>
      <c r="Q166" s="13"/>
    </row>
    <row r="167" spans="1:17" x14ac:dyDescent="0.25">
      <c r="A167" t="s">
        <v>9296</v>
      </c>
      <c r="B167" cm="1">
        <f t="array" ref="B167">IF(ROW() &lt; ROW(INDEX(treatments[experiment_ID],ROWS(treatments[experiment_ID]))), COUNTIF(INDEX(treatments[experiment_ID],1):treatments[[#This Row],[experiment_ID]],treatments[[#This Row],[experiment_ID]]), "")</f>
        <v>1</v>
      </c>
      <c r="C167" t="s">
        <v>9355</v>
      </c>
      <c r="D167" s="13" t="s">
        <v>9363</v>
      </c>
      <c r="E167" s="13" t="s">
        <v>2502</v>
      </c>
      <c r="F167" s="13"/>
      <c r="G167" s="13" t="s">
        <v>9326</v>
      </c>
      <c r="H167" s="13" t="s">
        <v>2502</v>
      </c>
      <c r="I167" s="13" t="s">
        <v>9335</v>
      </c>
      <c r="J167" s="13" t="s">
        <v>9327</v>
      </c>
      <c r="K167" s="13"/>
      <c r="L167" s="13" t="s">
        <v>2502</v>
      </c>
      <c r="M167" s="13" t="s">
        <v>2502</v>
      </c>
      <c r="N167" s="13"/>
      <c r="O167" s="13" t="s">
        <v>2502</v>
      </c>
      <c r="P167" s="13"/>
      <c r="Q167" s="13"/>
    </row>
    <row r="168" spans="1:17" x14ac:dyDescent="0.25">
      <c r="A168" t="s">
        <v>9296</v>
      </c>
      <c r="B168" cm="1">
        <f t="array" ref="B168">IF(ROW() &lt; ROW(INDEX(treatments[experiment_ID],ROWS(treatments[experiment_ID]))), COUNTIF(INDEX(treatments[experiment_ID],1):treatments[[#This Row],[experiment_ID]],treatments[[#This Row],[experiment_ID]]), "")</f>
        <v>2</v>
      </c>
      <c r="C168" t="s">
        <v>9356</v>
      </c>
      <c r="D168" s="13" t="s">
        <v>9363</v>
      </c>
      <c r="E168" s="13" t="s">
        <v>2502</v>
      </c>
      <c r="F168" s="13"/>
      <c r="G168" s="13" t="s">
        <v>9330</v>
      </c>
      <c r="H168" s="13" t="s">
        <v>2502</v>
      </c>
      <c r="I168" s="13" t="s">
        <v>9335</v>
      </c>
      <c r="J168" s="13" t="s">
        <v>9327</v>
      </c>
      <c r="K168" s="13"/>
      <c r="L168" s="13" t="s">
        <v>2502</v>
      </c>
      <c r="M168" s="13" t="s">
        <v>2502</v>
      </c>
      <c r="N168" s="13"/>
      <c r="O168" s="13" t="s">
        <v>2502</v>
      </c>
      <c r="P168" s="13"/>
      <c r="Q168" s="13"/>
    </row>
    <row r="169" spans="1:17" x14ac:dyDescent="0.25">
      <c r="A169" t="s">
        <v>9296</v>
      </c>
      <c r="B169" cm="1">
        <f t="array" ref="B169">IF(ROW() &lt; ROW(INDEX(treatments[experiment_ID],ROWS(treatments[experiment_ID]))), COUNTIF(INDEX(treatments[experiment_ID],1):treatments[[#This Row],[experiment_ID]],treatments[[#This Row],[experiment_ID]]), "")</f>
        <v>3</v>
      </c>
      <c r="C169" t="s">
        <v>9357</v>
      </c>
      <c r="D169" s="13" t="s">
        <v>9363</v>
      </c>
      <c r="E169" s="13" t="s">
        <v>2502</v>
      </c>
      <c r="F169" s="13"/>
      <c r="G169" s="13" t="s">
        <v>9330</v>
      </c>
      <c r="H169" s="13" t="s">
        <v>2502</v>
      </c>
      <c r="I169" s="13" t="s">
        <v>9335</v>
      </c>
      <c r="J169" s="13" t="s">
        <v>9342</v>
      </c>
      <c r="K169" s="13"/>
      <c r="L169" s="13" t="s">
        <v>2502</v>
      </c>
      <c r="M169" s="13" t="s">
        <v>2502</v>
      </c>
      <c r="N169" s="13"/>
      <c r="O169" s="13" t="s">
        <v>2502</v>
      </c>
      <c r="P169" s="13"/>
      <c r="Q169" s="13"/>
    </row>
    <row r="170" spans="1:17" x14ac:dyDescent="0.25">
      <c r="A170" t="s">
        <v>9296</v>
      </c>
      <c r="B170" cm="1">
        <f t="array" ref="B170">IF(ROW() &lt; ROW(INDEX(treatments[experiment_ID],ROWS(treatments[experiment_ID]))), COUNTIF(INDEX(treatments[experiment_ID],1):treatments[[#This Row],[experiment_ID]],treatments[[#This Row],[experiment_ID]]), "")</f>
        <v>4</v>
      </c>
      <c r="C170" t="s">
        <v>9358</v>
      </c>
      <c r="D170" s="13" t="s">
        <v>9363</v>
      </c>
      <c r="E170" s="13" t="s">
        <v>2502</v>
      </c>
      <c r="F170" s="13"/>
      <c r="G170" s="13" t="s">
        <v>9330</v>
      </c>
      <c r="H170" s="13" t="s">
        <v>2502</v>
      </c>
      <c r="I170" s="13" t="s">
        <v>9335</v>
      </c>
      <c r="J170" s="13" t="s">
        <v>9343</v>
      </c>
      <c r="K170" s="13"/>
      <c r="L170" s="13" t="s">
        <v>2502</v>
      </c>
      <c r="M170" s="13" t="s">
        <v>2502</v>
      </c>
      <c r="N170" s="13"/>
      <c r="O170" s="13" t="s">
        <v>2502</v>
      </c>
      <c r="P170" s="13"/>
      <c r="Q170" s="13"/>
    </row>
    <row r="171" spans="1:17" x14ac:dyDescent="0.25">
      <c r="A171" t="s">
        <v>9296</v>
      </c>
      <c r="B171" cm="1">
        <f t="array" ref="B171">IF(ROW() &lt; ROW(INDEX(treatments[experiment_ID],ROWS(treatments[experiment_ID]))), COUNTIF(INDEX(treatments[experiment_ID],1):treatments[[#This Row],[experiment_ID]],treatments[[#This Row],[experiment_ID]]), "")</f>
        <v>5</v>
      </c>
      <c r="C171" t="s">
        <v>9359</v>
      </c>
      <c r="D171" s="13" t="s">
        <v>9363</v>
      </c>
      <c r="E171" s="13" t="s">
        <v>2502</v>
      </c>
      <c r="F171" s="13"/>
      <c r="G171" s="13" t="s">
        <v>9330</v>
      </c>
      <c r="H171" s="13" t="s">
        <v>2502</v>
      </c>
      <c r="I171" s="13" t="s">
        <v>9335</v>
      </c>
      <c r="J171" s="13" t="s">
        <v>9344</v>
      </c>
      <c r="K171" s="13"/>
      <c r="L171" s="13" t="s">
        <v>2502</v>
      </c>
      <c r="M171" s="13" t="s">
        <v>2502</v>
      </c>
      <c r="N171" s="13"/>
      <c r="O171" s="13" t="s">
        <v>2502</v>
      </c>
      <c r="P171" s="13"/>
      <c r="Q171" s="13"/>
    </row>
    <row r="172" spans="1:17" x14ac:dyDescent="0.25">
      <c r="A172" t="s">
        <v>9296</v>
      </c>
      <c r="B172" cm="1">
        <f t="array" ref="B172">IF(ROW() &lt; ROW(INDEX(treatments[experiment_ID],ROWS(treatments[experiment_ID]))), COUNTIF(INDEX(treatments[experiment_ID],1):treatments[[#This Row],[experiment_ID]],treatments[[#This Row],[experiment_ID]]), "")</f>
        <v>6</v>
      </c>
      <c r="C172" t="s">
        <v>9360</v>
      </c>
      <c r="D172" s="13" t="s">
        <v>9363</v>
      </c>
      <c r="E172" s="13" t="s">
        <v>2502</v>
      </c>
      <c r="F172" s="13"/>
      <c r="G172" s="13" t="s">
        <v>9330</v>
      </c>
      <c r="H172" s="13" t="s">
        <v>2502</v>
      </c>
      <c r="I172" s="13" t="s">
        <v>9336</v>
      </c>
      <c r="J172" s="13" t="s">
        <v>9342</v>
      </c>
      <c r="K172" s="13"/>
      <c r="L172" s="13" t="s">
        <v>2502</v>
      </c>
      <c r="M172" s="13" t="s">
        <v>2502</v>
      </c>
      <c r="N172" s="13"/>
      <c r="O172" s="13" t="s">
        <v>2502</v>
      </c>
      <c r="P172" s="13"/>
      <c r="Q172" s="13"/>
    </row>
    <row r="173" spans="1:17" x14ac:dyDescent="0.25">
      <c r="A173" t="s">
        <v>9296</v>
      </c>
      <c r="B173" cm="1">
        <f t="array" ref="B173">IF(ROW() &lt; ROW(INDEX(treatments[experiment_ID],ROWS(treatments[experiment_ID]))), COUNTIF(INDEX(treatments[experiment_ID],1):treatments[[#This Row],[experiment_ID]],treatments[[#This Row],[experiment_ID]]), "")</f>
        <v>7</v>
      </c>
      <c r="C173" t="s">
        <v>9361</v>
      </c>
      <c r="D173" s="13" t="s">
        <v>9363</v>
      </c>
      <c r="E173" s="13" t="s">
        <v>2502</v>
      </c>
      <c r="F173" s="13"/>
      <c r="G173" s="13" t="s">
        <v>9330</v>
      </c>
      <c r="H173" s="13" t="s">
        <v>2502</v>
      </c>
      <c r="I173" s="13" t="s">
        <v>9336</v>
      </c>
      <c r="J173" s="13" t="s">
        <v>9343</v>
      </c>
      <c r="K173" s="13"/>
      <c r="L173" s="13" t="s">
        <v>2502</v>
      </c>
      <c r="M173" s="13" t="s">
        <v>2502</v>
      </c>
      <c r="N173" s="13"/>
      <c r="O173" s="13" t="s">
        <v>2502</v>
      </c>
      <c r="P173" s="13"/>
      <c r="Q173" s="13"/>
    </row>
    <row r="174" spans="1:17" x14ac:dyDescent="0.25">
      <c r="A174" t="s">
        <v>9296</v>
      </c>
      <c r="B174" cm="1">
        <f t="array" ref="B174">IF(ROW() &lt; ROW(INDEX(treatments[experiment_ID],ROWS(treatments[experiment_ID]))), COUNTIF(INDEX(treatments[experiment_ID],1):treatments[[#This Row],[experiment_ID]],treatments[[#This Row],[experiment_ID]]), "")</f>
        <v>8</v>
      </c>
      <c r="C174" t="s">
        <v>9362</v>
      </c>
      <c r="D174" s="13" t="s">
        <v>9363</v>
      </c>
      <c r="E174" s="13" t="s">
        <v>2502</v>
      </c>
      <c r="F174" s="13"/>
      <c r="G174" s="13" t="s">
        <v>9330</v>
      </c>
      <c r="H174" s="13" t="s">
        <v>2502</v>
      </c>
      <c r="I174" s="13" t="s">
        <v>9336</v>
      </c>
      <c r="J174" s="13" t="s">
        <v>9344</v>
      </c>
      <c r="K174" s="13"/>
      <c r="L174" s="13" t="s">
        <v>2502</v>
      </c>
      <c r="M174" s="13" t="s">
        <v>2502</v>
      </c>
      <c r="N174" s="13"/>
      <c r="O174" s="13" t="s">
        <v>2502</v>
      </c>
      <c r="P174" s="13"/>
      <c r="Q174" s="13"/>
    </row>
    <row r="175" spans="1:17" x14ac:dyDescent="0.25">
      <c r="A175" t="s">
        <v>9297</v>
      </c>
      <c r="B175" cm="1">
        <f t="array" ref="B175">IF(ROW() &lt; ROW(INDEX(treatments[experiment_ID],ROWS(treatments[experiment_ID]))), COUNTIF(INDEX(treatments[experiment_ID],1):treatments[[#This Row],[experiment_ID]],treatments[[#This Row],[experiment_ID]]), "")</f>
        <v>1</v>
      </c>
      <c r="C175" t="s">
        <v>9355</v>
      </c>
      <c r="D175" s="13" t="s">
        <v>9363</v>
      </c>
      <c r="E175" s="13" t="s">
        <v>2502</v>
      </c>
      <c r="F175" s="13"/>
      <c r="G175" s="13" t="s">
        <v>9326</v>
      </c>
      <c r="H175" s="13" t="s">
        <v>2502</v>
      </c>
      <c r="I175" s="13" t="s">
        <v>9335</v>
      </c>
      <c r="J175" s="13" t="s">
        <v>9327</v>
      </c>
      <c r="K175" s="13"/>
      <c r="L175" s="13" t="s">
        <v>2502</v>
      </c>
      <c r="M175" s="13" t="s">
        <v>2502</v>
      </c>
      <c r="N175" s="13"/>
      <c r="O175" s="13" t="s">
        <v>2502</v>
      </c>
      <c r="P175" s="13"/>
      <c r="Q175" s="13"/>
    </row>
    <row r="176" spans="1:17" x14ac:dyDescent="0.25">
      <c r="A176" t="s">
        <v>9297</v>
      </c>
      <c r="B176" cm="1">
        <f t="array" ref="B176">IF(ROW() &lt; ROW(INDEX(treatments[experiment_ID],ROWS(treatments[experiment_ID]))), COUNTIF(INDEX(treatments[experiment_ID],1):treatments[[#This Row],[experiment_ID]],treatments[[#This Row],[experiment_ID]]), "")</f>
        <v>2</v>
      </c>
      <c r="C176" t="s">
        <v>9356</v>
      </c>
      <c r="D176" s="13" t="s">
        <v>9363</v>
      </c>
      <c r="E176" s="13" t="s">
        <v>2502</v>
      </c>
      <c r="F176" s="13"/>
      <c r="G176" s="13" t="s">
        <v>9330</v>
      </c>
      <c r="H176" s="13" t="s">
        <v>2502</v>
      </c>
      <c r="I176" s="13" t="s">
        <v>9335</v>
      </c>
      <c r="J176" s="13" t="s">
        <v>9327</v>
      </c>
      <c r="K176" s="13"/>
      <c r="L176" s="13" t="s">
        <v>2502</v>
      </c>
      <c r="M176" s="13" t="s">
        <v>2502</v>
      </c>
      <c r="N176" s="13"/>
      <c r="O176" s="13" t="s">
        <v>2502</v>
      </c>
      <c r="P176" s="13"/>
      <c r="Q176" s="13"/>
    </row>
    <row r="177" spans="1:17" x14ac:dyDescent="0.25">
      <c r="A177" t="s">
        <v>9297</v>
      </c>
      <c r="B177" cm="1">
        <f t="array" ref="B177">IF(ROW() &lt; ROW(INDEX(treatments[experiment_ID],ROWS(treatments[experiment_ID]))), COUNTIF(INDEX(treatments[experiment_ID],1):treatments[[#This Row],[experiment_ID]],treatments[[#This Row],[experiment_ID]]), "")</f>
        <v>3</v>
      </c>
      <c r="C177" t="s">
        <v>9357</v>
      </c>
      <c r="D177" s="13" t="s">
        <v>9363</v>
      </c>
      <c r="E177" s="13" t="s">
        <v>2502</v>
      </c>
      <c r="F177" s="13"/>
      <c r="G177" s="13" t="s">
        <v>9330</v>
      </c>
      <c r="H177" s="13" t="s">
        <v>2502</v>
      </c>
      <c r="I177" s="13" t="s">
        <v>9335</v>
      </c>
      <c r="J177" s="13" t="s">
        <v>9342</v>
      </c>
      <c r="K177" s="13"/>
      <c r="L177" s="13" t="s">
        <v>2502</v>
      </c>
      <c r="M177" s="13" t="s">
        <v>2502</v>
      </c>
      <c r="N177" s="13"/>
      <c r="O177" s="13" t="s">
        <v>2502</v>
      </c>
      <c r="P177" s="13"/>
      <c r="Q177" s="13"/>
    </row>
    <row r="178" spans="1:17" x14ac:dyDescent="0.25">
      <c r="A178" t="s">
        <v>9297</v>
      </c>
      <c r="B178" cm="1">
        <f t="array" ref="B178">IF(ROW() &lt; ROW(INDEX(treatments[experiment_ID],ROWS(treatments[experiment_ID]))), COUNTIF(INDEX(treatments[experiment_ID],1):treatments[[#This Row],[experiment_ID]],treatments[[#This Row],[experiment_ID]]), "")</f>
        <v>4</v>
      </c>
      <c r="C178" t="s">
        <v>9358</v>
      </c>
      <c r="D178" s="13" t="s">
        <v>9363</v>
      </c>
      <c r="E178" s="13" t="s">
        <v>2502</v>
      </c>
      <c r="F178" s="13"/>
      <c r="G178" s="13" t="s">
        <v>9330</v>
      </c>
      <c r="H178" s="13" t="s">
        <v>2502</v>
      </c>
      <c r="I178" s="13" t="s">
        <v>9335</v>
      </c>
      <c r="J178" s="13" t="s">
        <v>9343</v>
      </c>
      <c r="K178" s="13"/>
      <c r="L178" s="13" t="s">
        <v>2502</v>
      </c>
      <c r="M178" s="13" t="s">
        <v>2502</v>
      </c>
      <c r="N178" s="13"/>
      <c r="O178" s="13" t="s">
        <v>2502</v>
      </c>
      <c r="P178" s="13"/>
      <c r="Q178" s="13"/>
    </row>
    <row r="179" spans="1:17" x14ac:dyDescent="0.25">
      <c r="A179" t="s">
        <v>9297</v>
      </c>
      <c r="B179" cm="1">
        <f t="array" ref="B179">IF(ROW() &lt; ROW(INDEX(treatments[experiment_ID],ROWS(treatments[experiment_ID]))), COUNTIF(INDEX(treatments[experiment_ID],1):treatments[[#This Row],[experiment_ID]],treatments[[#This Row],[experiment_ID]]), "")</f>
        <v>5</v>
      </c>
      <c r="C179" t="s">
        <v>9359</v>
      </c>
      <c r="D179" s="13" t="s">
        <v>9363</v>
      </c>
      <c r="E179" s="13" t="s">
        <v>2502</v>
      </c>
      <c r="F179" s="13"/>
      <c r="G179" s="13" t="s">
        <v>9330</v>
      </c>
      <c r="H179" s="13" t="s">
        <v>2502</v>
      </c>
      <c r="I179" s="13" t="s">
        <v>9335</v>
      </c>
      <c r="J179" s="13" t="s">
        <v>9344</v>
      </c>
      <c r="K179" s="13"/>
      <c r="L179" s="13" t="s">
        <v>2502</v>
      </c>
      <c r="M179" s="13" t="s">
        <v>2502</v>
      </c>
      <c r="N179" s="13"/>
      <c r="O179" s="13" t="s">
        <v>2502</v>
      </c>
      <c r="P179" s="13"/>
      <c r="Q179" s="13"/>
    </row>
    <row r="180" spans="1:17" x14ac:dyDescent="0.25">
      <c r="A180" t="s">
        <v>9297</v>
      </c>
      <c r="B180" cm="1">
        <f t="array" ref="B180">IF(ROW() &lt; ROW(INDEX(treatments[experiment_ID],ROWS(treatments[experiment_ID]))), COUNTIF(INDEX(treatments[experiment_ID],1):treatments[[#This Row],[experiment_ID]],treatments[[#This Row],[experiment_ID]]), "")</f>
        <v>6</v>
      </c>
      <c r="C180" t="s">
        <v>9360</v>
      </c>
      <c r="D180" s="13" t="s">
        <v>9363</v>
      </c>
      <c r="E180" s="13" t="s">
        <v>2502</v>
      </c>
      <c r="F180" s="13"/>
      <c r="G180" s="13" t="s">
        <v>9330</v>
      </c>
      <c r="H180" s="13" t="s">
        <v>2502</v>
      </c>
      <c r="I180" s="13" t="s">
        <v>9336</v>
      </c>
      <c r="J180" s="13" t="s">
        <v>9342</v>
      </c>
      <c r="K180" s="13"/>
      <c r="L180" s="13" t="s">
        <v>2502</v>
      </c>
      <c r="M180" s="13" t="s">
        <v>2502</v>
      </c>
      <c r="N180" s="13"/>
      <c r="O180" s="13" t="s">
        <v>2502</v>
      </c>
      <c r="P180" s="13"/>
      <c r="Q180" s="13"/>
    </row>
    <row r="181" spans="1:17" ht="14.1" customHeight="1" x14ac:dyDescent="0.25">
      <c r="A181" t="s">
        <v>9297</v>
      </c>
      <c r="B181" cm="1">
        <f t="array" ref="B181">IF(ROW() &lt; ROW(INDEX(treatments[experiment_ID],ROWS(treatments[experiment_ID]))), COUNTIF(INDEX(treatments[experiment_ID],1):treatments[[#This Row],[experiment_ID]],treatments[[#This Row],[experiment_ID]]), "")</f>
        <v>7</v>
      </c>
      <c r="C181" t="s">
        <v>9361</v>
      </c>
      <c r="D181" s="13" t="s">
        <v>9363</v>
      </c>
      <c r="E181" s="13" t="s">
        <v>2502</v>
      </c>
      <c r="F181" s="13"/>
      <c r="G181" s="13" t="s">
        <v>9330</v>
      </c>
      <c r="H181" s="13" t="s">
        <v>2502</v>
      </c>
      <c r="I181" s="13" t="s">
        <v>9336</v>
      </c>
      <c r="J181" s="13" t="s">
        <v>9343</v>
      </c>
      <c r="K181" s="13"/>
      <c r="L181" s="13" t="s">
        <v>2502</v>
      </c>
      <c r="M181" s="13" t="s">
        <v>2502</v>
      </c>
      <c r="N181" s="13"/>
      <c r="O181" s="13" t="s">
        <v>2502</v>
      </c>
      <c r="P181" s="13"/>
      <c r="Q181" s="13"/>
    </row>
    <row r="182" spans="1:17" x14ac:dyDescent="0.25">
      <c r="A182" t="s">
        <v>9297</v>
      </c>
      <c r="B182" cm="1">
        <f t="array" ref="B182">IF(ROW() &lt; ROW(INDEX(treatments[experiment_ID],ROWS(treatments[experiment_ID]))), COUNTIF(INDEX(treatments[experiment_ID],1):treatments[[#This Row],[experiment_ID]],treatments[[#This Row],[experiment_ID]]), "")</f>
        <v>8</v>
      </c>
      <c r="C182" t="s">
        <v>9362</v>
      </c>
      <c r="D182" s="13" t="s">
        <v>9363</v>
      </c>
      <c r="E182" s="13" t="s">
        <v>2502</v>
      </c>
      <c r="F182" s="13"/>
      <c r="G182" s="13" t="s">
        <v>9330</v>
      </c>
      <c r="H182" s="13" t="s">
        <v>2502</v>
      </c>
      <c r="I182" s="13" t="s">
        <v>9336</v>
      </c>
      <c r="J182" s="13" t="s">
        <v>9344</v>
      </c>
      <c r="K182" s="13"/>
      <c r="L182" s="13" t="s">
        <v>2502</v>
      </c>
      <c r="M182" s="13" t="s">
        <v>2502</v>
      </c>
      <c r="N182" s="13"/>
      <c r="O182" s="13" t="s">
        <v>2502</v>
      </c>
      <c r="P182" s="13"/>
      <c r="Q182" s="13"/>
    </row>
    <row r="183" spans="1:17" x14ac:dyDescent="0.25">
      <c r="A183" t="s">
        <v>9298</v>
      </c>
      <c r="B183" cm="1">
        <f t="array" ref="B183">IF(ROW() &lt; ROW(INDEX(treatments[experiment_ID],ROWS(treatments[experiment_ID]))), COUNTIF(INDEX(treatments[experiment_ID],1):treatments[[#This Row],[experiment_ID]],treatments[[#This Row],[experiment_ID]]), "")</f>
        <v>1</v>
      </c>
      <c r="C183" t="s">
        <v>9355</v>
      </c>
      <c r="D183" s="13" t="s">
        <v>9364</v>
      </c>
      <c r="E183" s="13" t="s">
        <v>2502</v>
      </c>
      <c r="F183" s="13"/>
      <c r="G183" s="13" t="s">
        <v>9326</v>
      </c>
      <c r="H183" s="13" t="s">
        <v>2502</v>
      </c>
      <c r="I183" s="13" t="s">
        <v>9335</v>
      </c>
      <c r="J183" s="13" t="s">
        <v>9327</v>
      </c>
      <c r="K183" s="13"/>
      <c r="L183" s="13" t="s">
        <v>2502</v>
      </c>
      <c r="M183" s="13" t="s">
        <v>2502</v>
      </c>
      <c r="N183" s="13"/>
      <c r="O183" s="13" t="s">
        <v>2502</v>
      </c>
      <c r="P183" s="13"/>
      <c r="Q183" s="13"/>
    </row>
    <row r="184" spans="1:17" x14ac:dyDescent="0.25">
      <c r="A184" t="s">
        <v>9298</v>
      </c>
      <c r="B184" cm="1">
        <f t="array" ref="B184">IF(ROW() &lt; ROW(INDEX(treatments[experiment_ID],ROWS(treatments[experiment_ID]))), COUNTIF(INDEX(treatments[experiment_ID],1):treatments[[#This Row],[experiment_ID]],treatments[[#This Row],[experiment_ID]]), "")</f>
        <v>2</v>
      </c>
      <c r="C184" t="s">
        <v>9356</v>
      </c>
      <c r="D184" s="13" t="s">
        <v>9364</v>
      </c>
      <c r="E184" s="13" t="s">
        <v>2502</v>
      </c>
      <c r="F184" s="13"/>
      <c r="G184" s="13" t="s">
        <v>9330</v>
      </c>
      <c r="H184" s="13" t="s">
        <v>2502</v>
      </c>
      <c r="I184" s="13" t="s">
        <v>9335</v>
      </c>
      <c r="J184" s="13" t="s">
        <v>9327</v>
      </c>
      <c r="K184" s="13"/>
      <c r="L184" s="13" t="s">
        <v>2502</v>
      </c>
      <c r="M184" s="13" t="s">
        <v>2502</v>
      </c>
      <c r="N184" s="13"/>
      <c r="O184" s="13" t="s">
        <v>2502</v>
      </c>
      <c r="P184" s="13"/>
      <c r="Q184" s="13"/>
    </row>
    <row r="185" spans="1:17" x14ac:dyDescent="0.25">
      <c r="A185" t="s">
        <v>9298</v>
      </c>
      <c r="B185" cm="1">
        <f t="array" ref="B185">IF(ROW() &lt; ROW(INDEX(treatments[experiment_ID],ROWS(treatments[experiment_ID]))), COUNTIF(INDEX(treatments[experiment_ID],1):treatments[[#This Row],[experiment_ID]],treatments[[#This Row],[experiment_ID]]), "")</f>
        <v>3</v>
      </c>
      <c r="C185" t="s">
        <v>9357</v>
      </c>
      <c r="D185" s="13" t="s">
        <v>9364</v>
      </c>
      <c r="E185" s="13" t="s">
        <v>2502</v>
      </c>
      <c r="F185" s="13"/>
      <c r="G185" s="13" t="s">
        <v>9330</v>
      </c>
      <c r="H185" s="13" t="s">
        <v>2502</v>
      </c>
      <c r="I185" s="13" t="s">
        <v>9335</v>
      </c>
      <c r="J185" s="13" t="s">
        <v>9342</v>
      </c>
      <c r="K185" s="13"/>
      <c r="L185" s="13" t="s">
        <v>2502</v>
      </c>
      <c r="M185" s="13" t="s">
        <v>2502</v>
      </c>
      <c r="N185" s="13"/>
      <c r="O185" s="13" t="s">
        <v>2502</v>
      </c>
      <c r="P185" s="13"/>
      <c r="Q185" s="13"/>
    </row>
    <row r="186" spans="1:17" x14ac:dyDescent="0.25">
      <c r="A186" t="s">
        <v>9298</v>
      </c>
      <c r="B186" cm="1">
        <f t="array" ref="B186">IF(ROW() &lt; ROW(INDEX(treatments[experiment_ID],ROWS(treatments[experiment_ID]))), COUNTIF(INDEX(treatments[experiment_ID],1):treatments[[#This Row],[experiment_ID]],treatments[[#This Row],[experiment_ID]]), "")</f>
        <v>4</v>
      </c>
      <c r="C186" t="s">
        <v>9358</v>
      </c>
      <c r="D186" s="13" t="s">
        <v>9364</v>
      </c>
      <c r="E186" s="13" t="s">
        <v>2502</v>
      </c>
      <c r="F186" s="13"/>
      <c r="G186" s="13" t="s">
        <v>9330</v>
      </c>
      <c r="H186" s="13" t="s">
        <v>2502</v>
      </c>
      <c r="I186" s="13" t="s">
        <v>9335</v>
      </c>
      <c r="J186" s="13" t="s">
        <v>9343</v>
      </c>
      <c r="K186" s="13"/>
      <c r="L186" s="13" t="s">
        <v>2502</v>
      </c>
      <c r="M186" s="13" t="s">
        <v>2502</v>
      </c>
      <c r="N186" s="13"/>
      <c r="O186" s="13" t="s">
        <v>2502</v>
      </c>
      <c r="P186" s="13"/>
      <c r="Q186" s="13"/>
    </row>
    <row r="187" spans="1:17" x14ac:dyDescent="0.25">
      <c r="A187" t="s">
        <v>9298</v>
      </c>
      <c r="B187" cm="1">
        <f t="array" ref="B187">IF(ROW() &lt; ROW(INDEX(treatments[experiment_ID],ROWS(treatments[experiment_ID]))), COUNTIF(INDEX(treatments[experiment_ID],1):treatments[[#This Row],[experiment_ID]],treatments[[#This Row],[experiment_ID]]), "")</f>
        <v>5</v>
      </c>
      <c r="C187" t="s">
        <v>9359</v>
      </c>
      <c r="D187" s="13" t="s">
        <v>9364</v>
      </c>
      <c r="E187" s="13" t="s">
        <v>2502</v>
      </c>
      <c r="F187" s="13"/>
      <c r="G187" s="13" t="s">
        <v>9330</v>
      </c>
      <c r="H187" s="13" t="s">
        <v>2502</v>
      </c>
      <c r="I187" s="13" t="s">
        <v>9335</v>
      </c>
      <c r="J187" s="13" t="s">
        <v>9344</v>
      </c>
      <c r="K187" s="13"/>
      <c r="L187" s="13" t="s">
        <v>2502</v>
      </c>
      <c r="M187" s="13" t="s">
        <v>2502</v>
      </c>
      <c r="N187" s="13"/>
      <c r="O187" s="13" t="s">
        <v>2502</v>
      </c>
      <c r="P187" s="13"/>
      <c r="Q187" s="13"/>
    </row>
    <row r="188" spans="1:17" x14ac:dyDescent="0.25">
      <c r="A188" t="s">
        <v>9298</v>
      </c>
      <c r="B188" cm="1">
        <f t="array" ref="B188">IF(ROW() &lt; ROW(INDEX(treatments[experiment_ID],ROWS(treatments[experiment_ID]))), COUNTIF(INDEX(treatments[experiment_ID],1):treatments[[#This Row],[experiment_ID]],treatments[[#This Row],[experiment_ID]]), "")</f>
        <v>6</v>
      </c>
      <c r="C188" t="s">
        <v>9360</v>
      </c>
      <c r="D188" s="13" t="s">
        <v>9364</v>
      </c>
      <c r="E188" s="13" t="s">
        <v>2502</v>
      </c>
      <c r="F188" s="13"/>
      <c r="G188" s="13" t="s">
        <v>9330</v>
      </c>
      <c r="H188" s="13" t="s">
        <v>2502</v>
      </c>
      <c r="I188" s="13" t="s">
        <v>9336</v>
      </c>
      <c r="J188" s="13" t="s">
        <v>9342</v>
      </c>
      <c r="K188" s="13"/>
      <c r="L188" s="13" t="s">
        <v>2502</v>
      </c>
      <c r="M188" s="13" t="s">
        <v>2502</v>
      </c>
      <c r="N188" s="13"/>
      <c r="O188" s="13" t="s">
        <v>2502</v>
      </c>
      <c r="P188" s="13"/>
      <c r="Q188" s="13"/>
    </row>
    <row r="189" spans="1:17" x14ac:dyDescent="0.25">
      <c r="A189" t="s">
        <v>9298</v>
      </c>
      <c r="B189" cm="1">
        <f t="array" ref="B189">IF(ROW() &lt; ROW(INDEX(treatments[experiment_ID],ROWS(treatments[experiment_ID]))), COUNTIF(INDEX(treatments[experiment_ID],1):treatments[[#This Row],[experiment_ID]],treatments[[#This Row],[experiment_ID]]), "")</f>
        <v>7</v>
      </c>
      <c r="C189" t="s">
        <v>9361</v>
      </c>
      <c r="D189" s="13" t="s">
        <v>9364</v>
      </c>
      <c r="E189" s="13" t="s">
        <v>2502</v>
      </c>
      <c r="F189" s="13"/>
      <c r="G189" s="13" t="s">
        <v>9330</v>
      </c>
      <c r="H189" s="13" t="s">
        <v>2502</v>
      </c>
      <c r="I189" s="13" t="s">
        <v>9336</v>
      </c>
      <c r="J189" s="13" t="s">
        <v>9343</v>
      </c>
      <c r="K189" s="13"/>
      <c r="L189" s="13" t="s">
        <v>2502</v>
      </c>
      <c r="M189" s="13" t="s">
        <v>2502</v>
      </c>
      <c r="N189" s="13"/>
      <c r="O189" s="13" t="s">
        <v>2502</v>
      </c>
      <c r="P189" s="13"/>
      <c r="Q189" s="13"/>
    </row>
    <row r="190" spans="1:17" x14ac:dyDescent="0.25">
      <c r="A190" t="s">
        <v>9298</v>
      </c>
      <c r="B190" cm="1">
        <f t="array" ref="B190">IF(ROW() &lt; ROW(INDEX(treatments[experiment_ID],ROWS(treatments[experiment_ID]))), COUNTIF(INDEX(treatments[experiment_ID],1):treatments[[#This Row],[experiment_ID]],treatments[[#This Row],[experiment_ID]]), "")</f>
        <v>8</v>
      </c>
      <c r="C190" t="s">
        <v>9362</v>
      </c>
      <c r="D190" s="13" t="s">
        <v>9364</v>
      </c>
      <c r="E190" s="13" t="s">
        <v>2502</v>
      </c>
      <c r="F190" s="13"/>
      <c r="G190" s="13" t="s">
        <v>9330</v>
      </c>
      <c r="H190" s="13" t="s">
        <v>2502</v>
      </c>
      <c r="I190" s="13" t="s">
        <v>9336</v>
      </c>
      <c r="J190" s="13" t="s">
        <v>9344</v>
      </c>
      <c r="K190" s="13"/>
      <c r="L190" s="13" t="s">
        <v>2502</v>
      </c>
      <c r="M190" s="13" t="s">
        <v>2502</v>
      </c>
      <c r="N190" s="13"/>
      <c r="O190" s="13" t="s">
        <v>2502</v>
      </c>
      <c r="P190" s="13"/>
      <c r="Q190" s="13"/>
    </row>
    <row r="191" spans="1:17" x14ac:dyDescent="0.25">
      <c r="A191" t="s">
        <v>9299</v>
      </c>
      <c r="B191" cm="1">
        <f t="array" ref="B191">IF(ROW() &lt; ROW(INDEX(treatments[experiment_ID],ROWS(treatments[experiment_ID]))), COUNTIF(INDEX(treatments[experiment_ID],1):treatments[[#This Row],[experiment_ID]],treatments[[#This Row],[experiment_ID]]), "")</f>
        <v>1</v>
      </c>
      <c r="C191" t="s">
        <v>9355</v>
      </c>
      <c r="D191" s="13" t="s">
        <v>9364</v>
      </c>
      <c r="E191" s="13" t="s">
        <v>2502</v>
      </c>
      <c r="F191" s="13"/>
      <c r="G191" s="13" t="s">
        <v>9326</v>
      </c>
      <c r="H191" s="13" t="s">
        <v>2502</v>
      </c>
      <c r="I191" s="13" t="s">
        <v>9335</v>
      </c>
      <c r="J191" s="13" t="s">
        <v>9327</v>
      </c>
      <c r="K191" s="13"/>
      <c r="L191" s="13" t="s">
        <v>2502</v>
      </c>
      <c r="M191" s="13" t="s">
        <v>2502</v>
      </c>
      <c r="N191" s="13"/>
      <c r="O191" s="13" t="s">
        <v>2502</v>
      </c>
      <c r="P191" s="13"/>
      <c r="Q191" s="13"/>
    </row>
    <row r="192" spans="1:17" x14ac:dyDescent="0.25">
      <c r="A192" t="s">
        <v>9299</v>
      </c>
      <c r="B192" cm="1">
        <f t="array" ref="B192">IF(ROW() &lt; ROW(INDEX(treatments[experiment_ID],ROWS(treatments[experiment_ID]))), COUNTIF(INDEX(treatments[experiment_ID],1):treatments[[#This Row],[experiment_ID]],treatments[[#This Row],[experiment_ID]]), "")</f>
        <v>2</v>
      </c>
      <c r="C192" t="s">
        <v>9356</v>
      </c>
      <c r="D192" s="13" t="s">
        <v>9364</v>
      </c>
      <c r="E192" s="13" t="s">
        <v>2502</v>
      </c>
      <c r="F192" s="13"/>
      <c r="G192" s="13" t="s">
        <v>9330</v>
      </c>
      <c r="H192" s="13" t="s">
        <v>2502</v>
      </c>
      <c r="I192" s="13" t="s">
        <v>9335</v>
      </c>
      <c r="J192" s="13" t="s">
        <v>9327</v>
      </c>
      <c r="K192" s="13"/>
      <c r="L192" s="13" t="s">
        <v>2502</v>
      </c>
      <c r="M192" s="13" t="s">
        <v>2502</v>
      </c>
      <c r="N192" s="13"/>
      <c r="O192" s="13" t="s">
        <v>2502</v>
      </c>
      <c r="P192" s="13"/>
      <c r="Q192" s="13"/>
    </row>
    <row r="193" spans="1:17" x14ac:dyDescent="0.25">
      <c r="A193" t="s">
        <v>9299</v>
      </c>
      <c r="B193" cm="1">
        <f t="array" ref="B193">IF(ROW() &lt; ROW(INDEX(treatments[experiment_ID],ROWS(treatments[experiment_ID]))), COUNTIF(INDEX(treatments[experiment_ID],1):treatments[[#This Row],[experiment_ID]],treatments[[#This Row],[experiment_ID]]), "")</f>
        <v>3</v>
      </c>
      <c r="C193" t="s">
        <v>9357</v>
      </c>
      <c r="D193" s="13" t="s">
        <v>9364</v>
      </c>
      <c r="E193" s="13" t="s">
        <v>2502</v>
      </c>
      <c r="F193" s="13"/>
      <c r="G193" s="13" t="s">
        <v>9330</v>
      </c>
      <c r="H193" s="13" t="s">
        <v>2502</v>
      </c>
      <c r="I193" s="13" t="s">
        <v>9335</v>
      </c>
      <c r="J193" s="13" t="s">
        <v>9342</v>
      </c>
      <c r="K193" s="13"/>
      <c r="L193" s="13" t="s">
        <v>2502</v>
      </c>
      <c r="M193" s="13" t="s">
        <v>2502</v>
      </c>
      <c r="N193" s="13"/>
      <c r="O193" s="13" t="s">
        <v>2502</v>
      </c>
      <c r="P193" s="13"/>
      <c r="Q193" s="13"/>
    </row>
    <row r="194" spans="1:17" x14ac:dyDescent="0.25">
      <c r="A194" t="s">
        <v>9299</v>
      </c>
      <c r="B194" cm="1">
        <f t="array" ref="B194">IF(ROW() &lt; ROW(INDEX(treatments[experiment_ID],ROWS(treatments[experiment_ID]))), COUNTIF(INDEX(treatments[experiment_ID],1):treatments[[#This Row],[experiment_ID]],treatments[[#This Row],[experiment_ID]]), "")</f>
        <v>4</v>
      </c>
      <c r="C194" t="s">
        <v>9358</v>
      </c>
      <c r="D194" s="13" t="s">
        <v>9364</v>
      </c>
      <c r="E194" s="13" t="s">
        <v>2502</v>
      </c>
      <c r="F194" s="13"/>
      <c r="G194" s="13" t="s">
        <v>9330</v>
      </c>
      <c r="H194" s="13" t="s">
        <v>2502</v>
      </c>
      <c r="I194" s="13" t="s">
        <v>9335</v>
      </c>
      <c r="J194" s="13" t="s">
        <v>9343</v>
      </c>
      <c r="K194" s="13"/>
      <c r="L194" s="13" t="s">
        <v>2502</v>
      </c>
      <c r="M194" s="13" t="s">
        <v>2502</v>
      </c>
      <c r="N194" s="13"/>
      <c r="O194" s="13" t="s">
        <v>2502</v>
      </c>
      <c r="P194" s="13"/>
      <c r="Q194" s="13"/>
    </row>
    <row r="195" spans="1:17" x14ac:dyDescent="0.25">
      <c r="A195" t="s">
        <v>9299</v>
      </c>
      <c r="B195" cm="1">
        <f t="array" ref="B195">IF(ROW() &lt; ROW(INDEX(treatments[experiment_ID],ROWS(treatments[experiment_ID]))), COUNTIF(INDEX(treatments[experiment_ID],1):treatments[[#This Row],[experiment_ID]],treatments[[#This Row],[experiment_ID]]), "")</f>
        <v>5</v>
      </c>
      <c r="C195" t="s">
        <v>9359</v>
      </c>
      <c r="D195" s="13" t="s">
        <v>9364</v>
      </c>
      <c r="E195" s="13" t="s">
        <v>2502</v>
      </c>
      <c r="F195" s="13"/>
      <c r="G195" s="13" t="s">
        <v>9330</v>
      </c>
      <c r="H195" s="13" t="s">
        <v>2502</v>
      </c>
      <c r="I195" s="13" t="s">
        <v>9335</v>
      </c>
      <c r="J195" s="13" t="s">
        <v>9344</v>
      </c>
      <c r="K195" s="13"/>
      <c r="L195" s="13" t="s">
        <v>2502</v>
      </c>
      <c r="M195" s="13" t="s">
        <v>2502</v>
      </c>
      <c r="N195" s="13"/>
      <c r="O195" s="13" t="s">
        <v>2502</v>
      </c>
      <c r="P195" s="13"/>
      <c r="Q195" s="13"/>
    </row>
    <row r="196" spans="1:17" x14ac:dyDescent="0.25">
      <c r="A196" t="s">
        <v>9299</v>
      </c>
      <c r="B196" cm="1">
        <f t="array" ref="B196">IF(ROW() &lt; ROW(INDEX(treatments[experiment_ID],ROWS(treatments[experiment_ID]))), COUNTIF(INDEX(treatments[experiment_ID],1):treatments[[#This Row],[experiment_ID]],treatments[[#This Row],[experiment_ID]]), "")</f>
        <v>6</v>
      </c>
      <c r="C196" t="s">
        <v>9360</v>
      </c>
      <c r="D196" s="13" t="s">
        <v>9364</v>
      </c>
      <c r="E196" s="13" t="s">
        <v>2502</v>
      </c>
      <c r="F196" s="13"/>
      <c r="G196" s="13" t="s">
        <v>9330</v>
      </c>
      <c r="H196" s="13" t="s">
        <v>2502</v>
      </c>
      <c r="I196" s="13" t="s">
        <v>9336</v>
      </c>
      <c r="J196" s="13" t="s">
        <v>9342</v>
      </c>
      <c r="K196" s="13"/>
      <c r="L196" s="13" t="s">
        <v>2502</v>
      </c>
      <c r="M196" s="13" t="s">
        <v>2502</v>
      </c>
      <c r="N196" s="13"/>
      <c r="O196" s="13" t="s">
        <v>2502</v>
      </c>
      <c r="P196" s="13"/>
      <c r="Q196" s="13"/>
    </row>
    <row r="197" spans="1:17" x14ac:dyDescent="0.25">
      <c r="A197" t="s">
        <v>9299</v>
      </c>
      <c r="B197" cm="1">
        <f t="array" ref="B197">IF(ROW() &lt; ROW(INDEX(treatments[experiment_ID],ROWS(treatments[experiment_ID]))), COUNTIF(INDEX(treatments[experiment_ID],1):treatments[[#This Row],[experiment_ID]],treatments[[#This Row],[experiment_ID]]), "")</f>
        <v>7</v>
      </c>
      <c r="C197" t="s">
        <v>9361</v>
      </c>
      <c r="D197" s="13" t="s">
        <v>9364</v>
      </c>
      <c r="E197" s="13" t="s">
        <v>2502</v>
      </c>
      <c r="F197" s="13"/>
      <c r="G197" s="13" t="s">
        <v>9330</v>
      </c>
      <c r="H197" s="13" t="s">
        <v>2502</v>
      </c>
      <c r="I197" s="13" t="s">
        <v>9336</v>
      </c>
      <c r="J197" s="13" t="s">
        <v>9343</v>
      </c>
      <c r="K197" s="13"/>
      <c r="L197" s="13" t="s">
        <v>2502</v>
      </c>
      <c r="M197" s="13" t="s">
        <v>2502</v>
      </c>
      <c r="N197" s="13"/>
      <c r="O197" s="13" t="s">
        <v>2502</v>
      </c>
      <c r="P197" s="13"/>
      <c r="Q197" s="13"/>
    </row>
    <row r="198" spans="1:17" x14ac:dyDescent="0.25">
      <c r="A198" t="s">
        <v>9299</v>
      </c>
      <c r="B198" cm="1">
        <f t="array" ref="B198">IF(ROW() &lt; ROW(INDEX(treatments[experiment_ID],ROWS(treatments[experiment_ID]))), COUNTIF(INDEX(treatments[experiment_ID],1):treatments[[#This Row],[experiment_ID]],treatments[[#This Row],[experiment_ID]]), "")</f>
        <v>8</v>
      </c>
      <c r="C198" t="s">
        <v>9362</v>
      </c>
      <c r="D198" s="13" t="s">
        <v>9364</v>
      </c>
      <c r="E198" s="13" t="s">
        <v>2502</v>
      </c>
      <c r="F198" s="13"/>
      <c r="G198" s="13" t="s">
        <v>9330</v>
      </c>
      <c r="H198" s="13" t="s">
        <v>2502</v>
      </c>
      <c r="I198" s="13" t="s">
        <v>9336</v>
      </c>
      <c r="J198" s="13" t="s">
        <v>9344</v>
      </c>
      <c r="K198" s="13"/>
      <c r="L198" s="13" t="s">
        <v>2502</v>
      </c>
      <c r="M198" s="13" t="s">
        <v>2502</v>
      </c>
      <c r="N198" s="13"/>
      <c r="O198" s="13" t="s">
        <v>2502</v>
      </c>
      <c r="P198" s="13"/>
      <c r="Q198" s="13"/>
    </row>
    <row r="199" spans="1:17" x14ac:dyDescent="0.25">
      <c r="A199" t="s">
        <v>9300</v>
      </c>
      <c r="B199" cm="1">
        <f t="array" ref="B199">IF(ROW() &lt; ROW(INDEX(treatments[experiment_ID],ROWS(treatments[experiment_ID]))), COUNTIF(INDEX(treatments[experiment_ID],1):treatments[[#This Row],[experiment_ID]],treatments[[#This Row],[experiment_ID]]), "")</f>
        <v>1</v>
      </c>
      <c r="C199" t="s">
        <v>9355</v>
      </c>
      <c r="D199" s="13" t="s">
        <v>9364</v>
      </c>
      <c r="E199" s="13" t="s">
        <v>2502</v>
      </c>
      <c r="F199" s="13"/>
      <c r="G199" s="13" t="s">
        <v>9326</v>
      </c>
      <c r="H199" s="13" t="s">
        <v>2502</v>
      </c>
      <c r="I199" s="13" t="s">
        <v>9335</v>
      </c>
      <c r="J199" s="13" t="s">
        <v>9327</v>
      </c>
      <c r="K199" s="13"/>
      <c r="L199" s="13" t="s">
        <v>2502</v>
      </c>
      <c r="M199" s="13" t="s">
        <v>2502</v>
      </c>
      <c r="N199" s="13"/>
      <c r="O199" s="13" t="s">
        <v>2502</v>
      </c>
      <c r="P199" s="13"/>
      <c r="Q199" s="13"/>
    </row>
    <row r="200" spans="1:17" x14ac:dyDescent="0.25">
      <c r="A200" t="s">
        <v>9300</v>
      </c>
      <c r="B200" cm="1">
        <f t="array" ref="B200">IF(ROW() &lt; ROW(INDEX(treatments[experiment_ID],ROWS(treatments[experiment_ID]))), COUNTIF(INDEX(treatments[experiment_ID],1):treatments[[#This Row],[experiment_ID]],treatments[[#This Row],[experiment_ID]]), "")</f>
        <v>2</v>
      </c>
      <c r="C200" t="s">
        <v>9356</v>
      </c>
      <c r="D200" s="13" t="s">
        <v>9364</v>
      </c>
      <c r="E200" s="13" t="s">
        <v>2502</v>
      </c>
      <c r="F200" s="13"/>
      <c r="G200" s="13" t="s">
        <v>9330</v>
      </c>
      <c r="H200" s="13" t="s">
        <v>2502</v>
      </c>
      <c r="I200" s="13" t="s">
        <v>9335</v>
      </c>
      <c r="J200" s="13" t="s">
        <v>9327</v>
      </c>
      <c r="K200" s="13"/>
      <c r="L200" s="13" t="s">
        <v>2502</v>
      </c>
      <c r="M200" s="13" t="s">
        <v>2502</v>
      </c>
      <c r="N200" s="13"/>
      <c r="O200" s="13" t="s">
        <v>2502</v>
      </c>
      <c r="P200" s="13"/>
      <c r="Q200" s="13"/>
    </row>
    <row r="201" spans="1:17" x14ac:dyDescent="0.25">
      <c r="A201" t="s">
        <v>9300</v>
      </c>
      <c r="B201" cm="1">
        <f t="array" ref="B201">IF(ROW() &lt; ROW(INDEX(treatments[experiment_ID],ROWS(treatments[experiment_ID]))), COUNTIF(INDEX(treatments[experiment_ID],1):treatments[[#This Row],[experiment_ID]],treatments[[#This Row],[experiment_ID]]), "")</f>
        <v>3</v>
      </c>
      <c r="C201" t="s">
        <v>9357</v>
      </c>
      <c r="D201" s="13" t="s">
        <v>9364</v>
      </c>
      <c r="E201" s="13" t="s">
        <v>2502</v>
      </c>
      <c r="F201" s="13"/>
      <c r="G201" s="13" t="s">
        <v>9330</v>
      </c>
      <c r="H201" s="13" t="s">
        <v>2502</v>
      </c>
      <c r="I201" s="13" t="s">
        <v>9335</v>
      </c>
      <c r="J201" s="13" t="s">
        <v>9342</v>
      </c>
      <c r="K201" s="13"/>
      <c r="L201" s="13" t="s">
        <v>2502</v>
      </c>
      <c r="M201" s="13" t="s">
        <v>2502</v>
      </c>
      <c r="N201" s="13"/>
      <c r="O201" s="13" t="s">
        <v>2502</v>
      </c>
      <c r="P201" s="13"/>
      <c r="Q201" s="13"/>
    </row>
    <row r="202" spans="1:17" x14ac:dyDescent="0.25">
      <c r="A202" t="s">
        <v>9300</v>
      </c>
      <c r="B202" cm="1">
        <f t="array" ref="B202">IF(ROW() &lt; ROW(INDEX(treatments[experiment_ID],ROWS(treatments[experiment_ID]))), COUNTIF(INDEX(treatments[experiment_ID],1):treatments[[#This Row],[experiment_ID]],treatments[[#This Row],[experiment_ID]]), "")</f>
        <v>4</v>
      </c>
      <c r="C202" t="s">
        <v>9358</v>
      </c>
      <c r="D202" s="13" t="s">
        <v>9364</v>
      </c>
      <c r="E202" s="13" t="s">
        <v>2502</v>
      </c>
      <c r="F202" s="13"/>
      <c r="G202" s="13" t="s">
        <v>9330</v>
      </c>
      <c r="H202" s="13" t="s">
        <v>2502</v>
      </c>
      <c r="I202" s="13" t="s">
        <v>9335</v>
      </c>
      <c r="J202" s="13" t="s">
        <v>9343</v>
      </c>
      <c r="K202" s="13"/>
      <c r="L202" s="13" t="s">
        <v>2502</v>
      </c>
      <c r="M202" s="13" t="s">
        <v>2502</v>
      </c>
      <c r="N202" s="13"/>
      <c r="O202" s="13" t="s">
        <v>2502</v>
      </c>
      <c r="P202" s="13"/>
      <c r="Q202" s="13"/>
    </row>
    <row r="203" spans="1:17" x14ac:dyDescent="0.25">
      <c r="A203" t="s">
        <v>9300</v>
      </c>
      <c r="B203" cm="1">
        <f t="array" ref="B203">IF(ROW() &lt; ROW(INDEX(treatments[experiment_ID],ROWS(treatments[experiment_ID]))), COUNTIF(INDEX(treatments[experiment_ID],1):treatments[[#This Row],[experiment_ID]],treatments[[#This Row],[experiment_ID]]), "")</f>
        <v>5</v>
      </c>
      <c r="C203" t="s">
        <v>9359</v>
      </c>
      <c r="D203" s="13" t="s">
        <v>9364</v>
      </c>
      <c r="E203" s="13" t="s">
        <v>2502</v>
      </c>
      <c r="F203" s="13"/>
      <c r="G203" s="13" t="s">
        <v>9330</v>
      </c>
      <c r="H203" s="13" t="s">
        <v>2502</v>
      </c>
      <c r="I203" s="13" t="s">
        <v>9335</v>
      </c>
      <c r="J203" s="13" t="s">
        <v>9344</v>
      </c>
      <c r="K203" s="13"/>
      <c r="L203" s="13" t="s">
        <v>2502</v>
      </c>
      <c r="M203" s="13" t="s">
        <v>2502</v>
      </c>
      <c r="N203" s="13"/>
      <c r="O203" s="13" t="s">
        <v>2502</v>
      </c>
      <c r="P203" s="13"/>
      <c r="Q203" s="13"/>
    </row>
    <row r="204" spans="1:17" x14ac:dyDescent="0.25">
      <c r="A204" t="s">
        <v>9300</v>
      </c>
      <c r="B204" cm="1">
        <f t="array" ref="B204">IF(ROW() &lt; ROW(INDEX(treatments[experiment_ID],ROWS(treatments[experiment_ID]))), COUNTIF(INDEX(treatments[experiment_ID],1):treatments[[#This Row],[experiment_ID]],treatments[[#This Row],[experiment_ID]]), "")</f>
        <v>6</v>
      </c>
      <c r="C204" t="s">
        <v>9360</v>
      </c>
      <c r="D204" s="13" t="s">
        <v>9364</v>
      </c>
      <c r="E204" s="13" t="s">
        <v>2502</v>
      </c>
      <c r="F204" s="13"/>
      <c r="G204" s="13" t="s">
        <v>9330</v>
      </c>
      <c r="H204" s="13" t="s">
        <v>2502</v>
      </c>
      <c r="I204" s="13" t="s">
        <v>9336</v>
      </c>
      <c r="J204" s="13" t="s">
        <v>9342</v>
      </c>
      <c r="K204" s="13"/>
      <c r="L204" s="13" t="s">
        <v>2502</v>
      </c>
      <c r="M204" s="13" t="s">
        <v>2502</v>
      </c>
      <c r="N204" s="13"/>
      <c r="O204" s="13" t="s">
        <v>2502</v>
      </c>
      <c r="P204" s="13"/>
      <c r="Q204" s="13"/>
    </row>
    <row r="205" spans="1:17" x14ac:dyDescent="0.25">
      <c r="A205" t="s">
        <v>9300</v>
      </c>
      <c r="B205" cm="1">
        <f t="array" ref="B205">IF(ROW() &lt; ROW(INDEX(treatments[experiment_ID],ROWS(treatments[experiment_ID]))), COUNTIF(INDEX(treatments[experiment_ID],1):treatments[[#This Row],[experiment_ID]],treatments[[#This Row],[experiment_ID]]), "")</f>
        <v>7</v>
      </c>
      <c r="C205" t="s">
        <v>9361</v>
      </c>
      <c r="D205" s="13" t="s">
        <v>9364</v>
      </c>
      <c r="E205" s="13" t="s">
        <v>2502</v>
      </c>
      <c r="F205" s="13"/>
      <c r="G205" s="13" t="s">
        <v>9330</v>
      </c>
      <c r="H205" s="13" t="s">
        <v>2502</v>
      </c>
      <c r="I205" s="13" t="s">
        <v>9336</v>
      </c>
      <c r="J205" s="13" t="s">
        <v>9343</v>
      </c>
      <c r="K205" s="13"/>
      <c r="L205" s="13" t="s">
        <v>2502</v>
      </c>
      <c r="M205" s="13" t="s">
        <v>2502</v>
      </c>
      <c r="N205" s="13"/>
      <c r="O205" s="13" t="s">
        <v>2502</v>
      </c>
      <c r="P205" s="13"/>
      <c r="Q205" s="13"/>
    </row>
    <row r="206" spans="1:17" x14ac:dyDescent="0.25">
      <c r="A206" t="s">
        <v>9300</v>
      </c>
      <c r="B206" cm="1">
        <f t="array" ref="B206">IF(ROW() &lt; ROW(INDEX(treatments[experiment_ID],ROWS(treatments[experiment_ID]))), COUNTIF(INDEX(treatments[experiment_ID],1):treatments[[#This Row],[experiment_ID]],treatments[[#This Row],[experiment_ID]]), "")</f>
        <v>8</v>
      </c>
      <c r="C206" t="s">
        <v>9362</v>
      </c>
      <c r="D206" s="13" t="s">
        <v>9364</v>
      </c>
      <c r="E206" s="13" t="s">
        <v>2502</v>
      </c>
      <c r="F206" s="13"/>
      <c r="G206" s="13" t="s">
        <v>9330</v>
      </c>
      <c r="H206" s="13" t="s">
        <v>2502</v>
      </c>
      <c r="I206" s="13" t="s">
        <v>9336</v>
      </c>
      <c r="J206" s="13" t="s">
        <v>9344</v>
      </c>
      <c r="K206" s="13"/>
      <c r="L206" s="13" t="s">
        <v>2502</v>
      </c>
      <c r="M206" s="13" t="s">
        <v>2502</v>
      </c>
      <c r="N206" s="13"/>
      <c r="O206" s="13" t="s">
        <v>2502</v>
      </c>
      <c r="P206" s="13"/>
      <c r="Q206" s="13"/>
    </row>
    <row r="207" spans="1:17" x14ac:dyDescent="0.25">
      <c r="A207" t="s">
        <v>9301</v>
      </c>
      <c r="B207" cm="1">
        <f t="array" ref="B207">IF(ROW() &lt; ROW(INDEX(treatments[experiment_ID],ROWS(treatments[experiment_ID]))), COUNTIF(INDEX(treatments[experiment_ID],1):treatments[[#This Row],[experiment_ID]],treatments[[#This Row],[experiment_ID]]), "")</f>
        <v>1</v>
      </c>
      <c r="C207" t="s">
        <v>9355</v>
      </c>
      <c r="D207" s="13" t="s">
        <v>9364</v>
      </c>
      <c r="E207" s="13" t="s">
        <v>2502</v>
      </c>
      <c r="F207" s="13"/>
      <c r="G207" s="13" t="s">
        <v>9326</v>
      </c>
      <c r="H207" s="13" t="s">
        <v>2502</v>
      </c>
      <c r="I207" s="13" t="s">
        <v>9335</v>
      </c>
      <c r="J207" s="13" t="s">
        <v>9327</v>
      </c>
      <c r="K207" s="13"/>
      <c r="L207" s="13" t="s">
        <v>2502</v>
      </c>
      <c r="M207" s="13" t="s">
        <v>2502</v>
      </c>
      <c r="N207" s="13"/>
      <c r="O207" s="13" t="s">
        <v>2502</v>
      </c>
      <c r="P207" s="13"/>
      <c r="Q207" s="13"/>
    </row>
    <row r="208" spans="1:17" x14ac:dyDescent="0.25">
      <c r="A208" t="s">
        <v>9301</v>
      </c>
      <c r="B208" cm="1">
        <f t="array" ref="B208">IF(ROW() &lt; ROW(INDEX(treatments[experiment_ID],ROWS(treatments[experiment_ID]))), COUNTIF(INDEX(treatments[experiment_ID],1):treatments[[#This Row],[experiment_ID]],treatments[[#This Row],[experiment_ID]]), "")</f>
        <v>2</v>
      </c>
      <c r="C208" t="s">
        <v>9356</v>
      </c>
      <c r="D208" s="13" t="s">
        <v>9364</v>
      </c>
      <c r="E208" s="13" t="s">
        <v>2502</v>
      </c>
      <c r="F208" s="13"/>
      <c r="G208" s="13" t="s">
        <v>9330</v>
      </c>
      <c r="H208" s="13" t="s">
        <v>2502</v>
      </c>
      <c r="I208" s="13" t="s">
        <v>9335</v>
      </c>
      <c r="J208" s="13" t="s">
        <v>9327</v>
      </c>
      <c r="K208" s="13"/>
      <c r="L208" s="13" t="s">
        <v>2502</v>
      </c>
      <c r="M208" s="13" t="s">
        <v>2502</v>
      </c>
      <c r="N208" s="13"/>
      <c r="O208" s="13" t="s">
        <v>2502</v>
      </c>
      <c r="P208" s="13"/>
      <c r="Q208" s="13"/>
    </row>
    <row r="209" spans="1:17" x14ac:dyDescent="0.25">
      <c r="A209" t="s">
        <v>9301</v>
      </c>
      <c r="B209" cm="1">
        <f t="array" ref="B209">IF(ROW() &lt; ROW(INDEX(treatments[experiment_ID],ROWS(treatments[experiment_ID]))), COUNTIF(INDEX(treatments[experiment_ID],1):treatments[[#This Row],[experiment_ID]],treatments[[#This Row],[experiment_ID]]), "")</f>
        <v>3</v>
      </c>
      <c r="C209" t="s">
        <v>9357</v>
      </c>
      <c r="D209" s="13" t="s">
        <v>9364</v>
      </c>
      <c r="E209" s="13" t="s">
        <v>2502</v>
      </c>
      <c r="F209" s="13"/>
      <c r="G209" s="13" t="s">
        <v>9330</v>
      </c>
      <c r="H209" s="13" t="s">
        <v>2502</v>
      </c>
      <c r="I209" s="13" t="s">
        <v>9335</v>
      </c>
      <c r="J209" s="13" t="s">
        <v>9342</v>
      </c>
      <c r="K209" s="13"/>
      <c r="L209" s="13" t="s">
        <v>2502</v>
      </c>
      <c r="M209" s="13" t="s">
        <v>2502</v>
      </c>
      <c r="N209" s="13"/>
      <c r="O209" s="13" t="s">
        <v>2502</v>
      </c>
      <c r="P209" s="13"/>
      <c r="Q209" s="13"/>
    </row>
    <row r="210" spans="1:17" x14ac:dyDescent="0.25">
      <c r="A210" t="s">
        <v>9301</v>
      </c>
      <c r="B210" cm="1">
        <f t="array" ref="B210">IF(ROW() &lt; ROW(INDEX(treatments[experiment_ID],ROWS(treatments[experiment_ID]))), COUNTIF(INDEX(treatments[experiment_ID],1):treatments[[#This Row],[experiment_ID]],treatments[[#This Row],[experiment_ID]]), "")</f>
        <v>4</v>
      </c>
      <c r="C210" t="s">
        <v>9358</v>
      </c>
      <c r="D210" s="13" t="s">
        <v>9364</v>
      </c>
      <c r="E210" s="13" t="s">
        <v>2502</v>
      </c>
      <c r="F210" s="13"/>
      <c r="G210" s="13" t="s">
        <v>9330</v>
      </c>
      <c r="H210" s="13" t="s">
        <v>2502</v>
      </c>
      <c r="I210" s="13" t="s">
        <v>9335</v>
      </c>
      <c r="J210" s="13" t="s">
        <v>9343</v>
      </c>
      <c r="K210" s="13"/>
      <c r="L210" s="13" t="s">
        <v>2502</v>
      </c>
      <c r="M210" s="13" t="s">
        <v>2502</v>
      </c>
      <c r="N210" s="13"/>
      <c r="O210" s="13" t="s">
        <v>2502</v>
      </c>
      <c r="P210" s="13"/>
      <c r="Q210" s="13"/>
    </row>
    <row r="211" spans="1:17" x14ac:dyDescent="0.25">
      <c r="A211" t="s">
        <v>9301</v>
      </c>
      <c r="B211" cm="1">
        <f t="array" ref="B211">IF(ROW() &lt; ROW(INDEX(treatments[experiment_ID],ROWS(treatments[experiment_ID]))), COUNTIF(INDEX(treatments[experiment_ID],1):treatments[[#This Row],[experiment_ID]],treatments[[#This Row],[experiment_ID]]), "")</f>
        <v>5</v>
      </c>
      <c r="C211" t="s">
        <v>9359</v>
      </c>
      <c r="D211" s="13" t="s">
        <v>9364</v>
      </c>
      <c r="E211" s="13" t="s">
        <v>2502</v>
      </c>
      <c r="F211" s="13"/>
      <c r="G211" s="13" t="s">
        <v>9330</v>
      </c>
      <c r="H211" s="13" t="s">
        <v>2502</v>
      </c>
      <c r="I211" s="13" t="s">
        <v>9335</v>
      </c>
      <c r="J211" s="13" t="s">
        <v>9344</v>
      </c>
      <c r="K211" s="13"/>
      <c r="L211" s="13" t="s">
        <v>2502</v>
      </c>
      <c r="M211" s="13" t="s">
        <v>2502</v>
      </c>
      <c r="N211" s="13"/>
      <c r="O211" s="13" t="s">
        <v>2502</v>
      </c>
      <c r="P211" s="13"/>
      <c r="Q211" s="13"/>
    </row>
    <row r="212" spans="1:17" x14ac:dyDescent="0.25">
      <c r="A212" t="s">
        <v>9301</v>
      </c>
      <c r="B212" cm="1">
        <f t="array" ref="B212">IF(ROW() &lt; ROW(INDEX(treatments[experiment_ID],ROWS(treatments[experiment_ID]))), COUNTIF(INDEX(treatments[experiment_ID],1):treatments[[#This Row],[experiment_ID]],treatments[[#This Row],[experiment_ID]]), "")</f>
        <v>6</v>
      </c>
      <c r="C212" t="s">
        <v>9360</v>
      </c>
      <c r="D212" s="13" t="s">
        <v>9364</v>
      </c>
      <c r="E212" s="13" t="s">
        <v>2502</v>
      </c>
      <c r="F212" s="13"/>
      <c r="G212" s="13" t="s">
        <v>9330</v>
      </c>
      <c r="H212" s="13" t="s">
        <v>2502</v>
      </c>
      <c r="I212" s="13" t="s">
        <v>9336</v>
      </c>
      <c r="J212" s="13" t="s">
        <v>9342</v>
      </c>
      <c r="K212" s="13"/>
      <c r="L212" s="13" t="s">
        <v>2502</v>
      </c>
      <c r="M212" s="13" t="s">
        <v>2502</v>
      </c>
      <c r="N212" s="13"/>
      <c r="O212" s="13" t="s">
        <v>2502</v>
      </c>
      <c r="P212" s="13"/>
      <c r="Q212" s="13"/>
    </row>
    <row r="213" spans="1:17" x14ac:dyDescent="0.25">
      <c r="A213" t="s">
        <v>9301</v>
      </c>
      <c r="B213" cm="1">
        <f t="array" ref="B213">IF(ROW() &lt; ROW(INDEX(treatments[experiment_ID],ROWS(treatments[experiment_ID]))), COUNTIF(INDEX(treatments[experiment_ID],1):treatments[[#This Row],[experiment_ID]],treatments[[#This Row],[experiment_ID]]), "")</f>
        <v>7</v>
      </c>
      <c r="C213" t="s">
        <v>9361</v>
      </c>
      <c r="D213" s="13" t="s">
        <v>9364</v>
      </c>
      <c r="E213" s="13" t="s">
        <v>2502</v>
      </c>
      <c r="F213" s="13"/>
      <c r="G213" s="13" t="s">
        <v>9330</v>
      </c>
      <c r="H213" s="13" t="s">
        <v>2502</v>
      </c>
      <c r="I213" s="13" t="s">
        <v>9336</v>
      </c>
      <c r="J213" s="13" t="s">
        <v>9343</v>
      </c>
      <c r="K213" s="13"/>
      <c r="L213" s="13" t="s">
        <v>2502</v>
      </c>
      <c r="M213" s="13" t="s">
        <v>2502</v>
      </c>
      <c r="N213" s="13"/>
      <c r="O213" s="13" t="s">
        <v>2502</v>
      </c>
      <c r="P213" s="13"/>
      <c r="Q213" s="13"/>
    </row>
    <row r="214" spans="1:17" x14ac:dyDescent="0.25">
      <c r="A214" t="s">
        <v>9301</v>
      </c>
      <c r="B214" cm="1">
        <f t="array" ref="B214">IF(ROW() &lt; ROW(INDEX(treatments[experiment_ID],ROWS(treatments[experiment_ID]))), COUNTIF(INDEX(treatments[experiment_ID],1):treatments[[#This Row],[experiment_ID]],treatments[[#This Row],[experiment_ID]]), "")</f>
        <v>8</v>
      </c>
      <c r="C214" t="s">
        <v>9362</v>
      </c>
      <c r="D214" s="13" t="s">
        <v>9364</v>
      </c>
      <c r="E214" s="13" t="s">
        <v>2502</v>
      </c>
      <c r="F214" s="13"/>
      <c r="G214" s="13" t="s">
        <v>9330</v>
      </c>
      <c r="H214" s="13" t="s">
        <v>2502</v>
      </c>
      <c r="I214" s="13" t="s">
        <v>9336</v>
      </c>
      <c r="J214" s="13" t="s">
        <v>9344</v>
      </c>
      <c r="K214" s="13"/>
      <c r="L214" s="13" t="s">
        <v>2502</v>
      </c>
      <c r="M214" s="13" t="s">
        <v>2502</v>
      </c>
      <c r="N214" s="13"/>
      <c r="O214" s="13" t="s">
        <v>2502</v>
      </c>
      <c r="P214" s="13"/>
      <c r="Q214" s="13"/>
    </row>
    <row r="215" spans="1:17" x14ac:dyDescent="0.25">
      <c r="A215" t="s">
        <v>9302</v>
      </c>
      <c r="B215" cm="1">
        <f t="array" ref="B215">IF(ROW() &lt; ROW(INDEX(treatments[experiment_ID],ROWS(treatments[experiment_ID]))), COUNTIF(INDEX(treatments[experiment_ID],1):treatments[[#This Row],[experiment_ID]],treatments[[#This Row],[experiment_ID]]), "")</f>
        <v>1</v>
      </c>
      <c r="C215" t="s">
        <v>9355</v>
      </c>
      <c r="D215" s="13" t="s">
        <v>9365</v>
      </c>
      <c r="E215" s="13" t="s">
        <v>2502</v>
      </c>
      <c r="F215" s="13"/>
      <c r="G215" s="13" t="s">
        <v>9326</v>
      </c>
      <c r="H215" s="13" t="s">
        <v>2502</v>
      </c>
      <c r="I215" s="13" t="s">
        <v>9335</v>
      </c>
      <c r="J215" s="13" t="s">
        <v>9327</v>
      </c>
      <c r="K215" s="13"/>
      <c r="L215" s="13" t="s">
        <v>2502</v>
      </c>
      <c r="M215" s="13" t="s">
        <v>2502</v>
      </c>
      <c r="N215" s="13"/>
      <c r="O215" s="13" t="s">
        <v>2502</v>
      </c>
      <c r="P215" s="13"/>
      <c r="Q215" s="13"/>
    </row>
    <row r="216" spans="1:17" x14ac:dyDescent="0.25">
      <c r="A216" t="s">
        <v>9302</v>
      </c>
      <c r="B216" cm="1">
        <f t="array" ref="B216">IF(ROW() &lt; ROW(INDEX(treatments[experiment_ID],ROWS(treatments[experiment_ID]))), COUNTIF(INDEX(treatments[experiment_ID],1):treatments[[#This Row],[experiment_ID]],treatments[[#This Row],[experiment_ID]]), "")</f>
        <v>2</v>
      </c>
      <c r="C216" t="s">
        <v>9356</v>
      </c>
      <c r="D216" s="13" t="s">
        <v>9365</v>
      </c>
      <c r="E216" s="13" t="s">
        <v>2502</v>
      </c>
      <c r="F216" s="13"/>
      <c r="G216" s="13" t="s">
        <v>9330</v>
      </c>
      <c r="H216" s="13" t="s">
        <v>2502</v>
      </c>
      <c r="I216" s="13" t="s">
        <v>9335</v>
      </c>
      <c r="J216" s="13" t="s">
        <v>9327</v>
      </c>
      <c r="K216" s="13"/>
      <c r="L216" s="13" t="s">
        <v>2502</v>
      </c>
      <c r="M216" s="13" t="s">
        <v>2502</v>
      </c>
      <c r="N216" s="13"/>
      <c r="O216" s="13" t="s">
        <v>2502</v>
      </c>
      <c r="P216" s="13"/>
      <c r="Q216" s="13"/>
    </row>
    <row r="217" spans="1:17" x14ac:dyDescent="0.25">
      <c r="A217" t="s">
        <v>9302</v>
      </c>
      <c r="B217" cm="1">
        <f t="array" ref="B217">IF(ROW() &lt; ROW(INDEX(treatments[experiment_ID],ROWS(treatments[experiment_ID]))), COUNTIF(INDEX(treatments[experiment_ID],1):treatments[[#This Row],[experiment_ID]],treatments[[#This Row],[experiment_ID]]), "")</f>
        <v>3</v>
      </c>
      <c r="C217" t="s">
        <v>9357</v>
      </c>
      <c r="D217" s="13" t="s">
        <v>9365</v>
      </c>
      <c r="E217" s="13" t="s">
        <v>2502</v>
      </c>
      <c r="F217" s="13"/>
      <c r="G217" s="13" t="s">
        <v>9330</v>
      </c>
      <c r="H217" s="13" t="s">
        <v>2502</v>
      </c>
      <c r="I217" s="13" t="s">
        <v>9335</v>
      </c>
      <c r="J217" s="13" t="s">
        <v>9342</v>
      </c>
      <c r="K217" s="13"/>
      <c r="L217" s="13" t="s">
        <v>2502</v>
      </c>
      <c r="M217" s="13" t="s">
        <v>2502</v>
      </c>
      <c r="N217" s="13"/>
      <c r="O217" s="13" t="s">
        <v>2502</v>
      </c>
      <c r="P217" s="13"/>
      <c r="Q217" s="13"/>
    </row>
    <row r="218" spans="1:17" x14ac:dyDescent="0.25">
      <c r="A218" t="s">
        <v>9302</v>
      </c>
      <c r="B218" cm="1">
        <f t="array" ref="B218">IF(ROW() &lt; ROW(INDEX(treatments[experiment_ID],ROWS(treatments[experiment_ID]))), COUNTIF(INDEX(treatments[experiment_ID],1):treatments[[#This Row],[experiment_ID]],treatments[[#This Row],[experiment_ID]]), "")</f>
        <v>4</v>
      </c>
      <c r="C218" t="s">
        <v>9358</v>
      </c>
      <c r="D218" s="13" t="s">
        <v>9365</v>
      </c>
      <c r="E218" s="13" t="s">
        <v>2502</v>
      </c>
      <c r="F218" s="13"/>
      <c r="G218" s="13" t="s">
        <v>9330</v>
      </c>
      <c r="H218" s="13" t="s">
        <v>2502</v>
      </c>
      <c r="I218" s="13" t="s">
        <v>9335</v>
      </c>
      <c r="J218" s="13" t="s">
        <v>9343</v>
      </c>
      <c r="K218" s="13"/>
      <c r="L218" s="13" t="s">
        <v>2502</v>
      </c>
      <c r="M218" s="13" t="s">
        <v>2502</v>
      </c>
      <c r="N218" s="13"/>
      <c r="O218" s="13" t="s">
        <v>2502</v>
      </c>
      <c r="P218" s="13"/>
      <c r="Q218" s="13"/>
    </row>
    <row r="219" spans="1:17" x14ac:dyDescent="0.25">
      <c r="A219" t="s">
        <v>9302</v>
      </c>
      <c r="B219" cm="1">
        <f t="array" ref="B219">IF(ROW() &lt; ROW(INDEX(treatments[experiment_ID],ROWS(treatments[experiment_ID]))), COUNTIF(INDEX(treatments[experiment_ID],1):treatments[[#This Row],[experiment_ID]],treatments[[#This Row],[experiment_ID]]), "")</f>
        <v>5</v>
      </c>
      <c r="C219" t="s">
        <v>9359</v>
      </c>
      <c r="D219" s="13" t="s">
        <v>9365</v>
      </c>
      <c r="E219" s="13" t="s">
        <v>2502</v>
      </c>
      <c r="F219" s="13"/>
      <c r="G219" s="13" t="s">
        <v>9330</v>
      </c>
      <c r="H219" s="13" t="s">
        <v>2502</v>
      </c>
      <c r="I219" s="13" t="s">
        <v>9335</v>
      </c>
      <c r="J219" s="13" t="s">
        <v>9344</v>
      </c>
      <c r="K219" s="13"/>
      <c r="L219" s="13" t="s">
        <v>2502</v>
      </c>
      <c r="M219" s="13" t="s">
        <v>2502</v>
      </c>
      <c r="N219" s="13"/>
      <c r="O219" s="13" t="s">
        <v>2502</v>
      </c>
      <c r="P219" s="13"/>
      <c r="Q219" s="13"/>
    </row>
    <row r="220" spans="1:17" x14ac:dyDescent="0.25">
      <c r="A220" t="s">
        <v>9302</v>
      </c>
      <c r="B220" cm="1">
        <f t="array" ref="B220">IF(ROW() &lt; ROW(INDEX(treatments[experiment_ID],ROWS(treatments[experiment_ID]))), COUNTIF(INDEX(treatments[experiment_ID],1):treatments[[#This Row],[experiment_ID]],treatments[[#This Row],[experiment_ID]]), "")</f>
        <v>6</v>
      </c>
      <c r="C220" t="s">
        <v>9360</v>
      </c>
      <c r="D220" s="13" t="s">
        <v>9365</v>
      </c>
      <c r="E220" s="13" t="s">
        <v>2502</v>
      </c>
      <c r="F220" s="13"/>
      <c r="G220" s="13" t="s">
        <v>9330</v>
      </c>
      <c r="H220" s="13" t="s">
        <v>2502</v>
      </c>
      <c r="I220" s="13" t="s">
        <v>9336</v>
      </c>
      <c r="J220" s="13" t="s">
        <v>9342</v>
      </c>
      <c r="K220" s="13"/>
      <c r="L220" s="13" t="s">
        <v>2502</v>
      </c>
      <c r="M220" s="13" t="s">
        <v>2502</v>
      </c>
      <c r="N220" s="13"/>
      <c r="O220" s="13" t="s">
        <v>2502</v>
      </c>
      <c r="P220" s="13"/>
      <c r="Q220" s="13"/>
    </row>
    <row r="221" spans="1:17" x14ac:dyDescent="0.25">
      <c r="A221" t="s">
        <v>9302</v>
      </c>
      <c r="B221" cm="1">
        <f t="array" ref="B221">IF(ROW() &lt; ROW(INDEX(treatments[experiment_ID],ROWS(treatments[experiment_ID]))), COUNTIF(INDEX(treatments[experiment_ID],1):treatments[[#This Row],[experiment_ID]],treatments[[#This Row],[experiment_ID]]), "")</f>
        <v>7</v>
      </c>
      <c r="C221" t="s">
        <v>9361</v>
      </c>
      <c r="D221" s="13" t="s">
        <v>9365</v>
      </c>
      <c r="E221" s="13" t="s">
        <v>2502</v>
      </c>
      <c r="F221" s="13"/>
      <c r="G221" s="13" t="s">
        <v>9330</v>
      </c>
      <c r="H221" s="13" t="s">
        <v>2502</v>
      </c>
      <c r="I221" s="13" t="s">
        <v>9336</v>
      </c>
      <c r="J221" s="13" t="s">
        <v>9343</v>
      </c>
      <c r="K221" s="13"/>
      <c r="L221" s="13" t="s">
        <v>2502</v>
      </c>
      <c r="M221" s="13" t="s">
        <v>2502</v>
      </c>
      <c r="N221" s="13"/>
      <c r="O221" s="13" t="s">
        <v>2502</v>
      </c>
      <c r="P221" s="13"/>
      <c r="Q221" s="13"/>
    </row>
    <row r="222" spans="1:17" x14ac:dyDescent="0.25">
      <c r="A222" t="s">
        <v>9302</v>
      </c>
      <c r="B222" cm="1">
        <f t="array" ref="B222">IF(ROW() &lt; ROW(INDEX(treatments[experiment_ID],ROWS(treatments[experiment_ID]))), COUNTIF(INDEX(treatments[experiment_ID],1):treatments[[#This Row],[experiment_ID]],treatments[[#This Row],[experiment_ID]]), "")</f>
        <v>8</v>
      </c>
      <c r="C222" t="s">
        <v>9362</v>
      </c>
      <c r="D222" s="13" t="s">
        <v>9365</v>
      </c>
      <c r="E222" s="13" t="s">
        <v>2502</v>
      </c>
      <c r="F222" s="13"/>
      <c r="G222" s="13" t="s">
        <v>9330</v>
      </c>
      <c r="H222" s="13" t="s">
        <v>2502</v>
      </c>
      <c r="I222" s="13" t="s">
        <v>9336</v>
      </c>
      <c r="J222" s="13" t="s">
        <v>9344</v>
      </c>
      <c r="K222" s="13"/>
      <c r="L222" s="13" t="s">
        <v>2502</v>
      </c>
      <c r="M222" s="13" t="s">
        <v>2502</v>
      </c>
      <c r="N222" s="13"/>
      <c r="O222" s="13" t="s">
        <v>2502</v>
      </c>
      <c r="P222" s="13"/>
      <c r="Q222" s="13"/>
    </row>
    <row r="223" spans="1:17" x14ac:dyDescent="0.25">
      <c r="A223" t="s">
        <v>9303</v>
      </c>
      <c r="B223" cm="1">
        <f t="array" ref="B223">IF(ROW() &lt; ROW(INDEX(treatments[experiment_ID],ROWS(treatments[experiment_ID]))), COUNTIF(INDEX(treatments[experiment_ID],1):treatments[[#This Row],[experiment_ID]],treatments[[#This Row],[experiment_ID]]), "")</f>
        <v>1</v>
      </c>
      <c r="C223" t="s">
        <v>9355</v>
      </c>
      <c r="D223" s="13" t="s">
        <v>9365</v>
      </c>
      <c r="E223" s="13" t="s">
        <v>2502</v>
      </c>
      <c r="F223" s="13"/>
      <c r="G223" s="13" t="s">
        <v>9326</v>
      </c>
      <c r="H223" s="13" t="s">
        <v>2502</v>
      </c>
      <c r="I223" s="13" t="s">
        <v>9335</v>
      </c>
      <c r="J223" s="13" t="s">
        <v>9327</v>
      </c>
      <c r="K223" s="13"/>
      <c r="L223" s="13" t="s">
        <v>2502</v>
      </c>
      <c r="M223" s="13" t="s">
        <v>2502</v>
      </c>
      <c r="N223" s="13"/>
      <c r="O223" s="13" t="s">
        <v>2502</v>
      </c>
      <c r="P223" s="13"/>
      <c r="Q223" s="13"/>
    </row>
    <row r="224" spans="1:17" x14ac:dyDescent="0.25">
      <c r="A224" t="s">
        <v>9303</v>
      </c>
      <c r="B224" cm="1">
        <f t="array" ref="B224">IF(ROW() &lt; ROW(INDEX(treatments[experiment_ID],ROWS(treatments[experiment_ID]))), COUNTIF(INDEX(treatments[experiment_ID],1):treatments[[#This Row],[experiment_ID]],treatments[[#This Row],[experiment_ID]]), "")</f>
        <v>2</v>
      </c>
      <c r="C224" t="s">
        <v>9356</v>
      </c>
      <c r="D224" s="13" t="s">
        <v>9365</v>
      </c>
      <c r="E224" s="13" t="s">
        <v>2502</v>
      </c>
      <c r="F224" s="13"/>
      <c r="G224" s="13" t="s">
        <v>9330</v>
      </c>
      <c r="H224" s="13" t="s">
        <v>2502</v>
      </c>
      <c r="I224" s="13" t="s">
        <v>9335</v>
      </c>
      <c r="J224" s="13" t="s">
        <v>9327</v>
      </c>
      <c r="K224" s="13"/>
      <c r="L224" s="13" t="s">
        <v>2502</v>
      </c>
      <c r="M224" s="13" t="s">
        <v>2502</v>
      </c>
      <c r="N224" s="13"/>
      <c r="O224" s="13" t="s">
        <v>2502</v>
      </c>
      <c r="P224" s="13"/>
      <c r="Q224" s="13"/>
    </row>
    <row r="225" spans="1:17" x14ac:dyDescent="0.25">
      <c r="A225" t="s">
        <v>9303</v>
      </c>
      <c r="B225" cm="1">
        <f t="array" ref="B225">IF(ROW() &lt; ROW(INDEX(treatments[experiment_ID],ROWS(treatments[experiment_ID]))), COUNTIF(INDEX(treatments[experiment_ID],1):treatments[[#This Row],[experiment_ID]],treatments[[#This Row],[experiment_ID]]), "")</f>
        <v>3</v>
      </c>
      <c r="C225" t="s">
        <v>9357</v>
      </c>
      <c r="D225" s="13" t="s">
        <v>9365</v>
      </c>
      <c r="E225" s="13" t="s">
        <v>2502</v>
      </c>
      <c r="F225" s="13"/>
      <c r="G225" s="13" t="s">
        <v>9330</v>
      </c>
      <c r="H225" s="13" t="s">
        <v>2502</v>
      </c>
      <c r="I225" s="13" t="s">
        <v>9335</v>
      </c>
      <c r="J225" s="13" t="s">
        <v>9342</v>
      </c>
      <c r="K225" s="13"/>
      <c r="L225" s="13" t="s">
        <v>2502</v>
      </c>
      <c r="M225" s="13" t="s">
        <v>2502</v>
      </c>
      <c r="N225" s="13"/>
      <c r="O225" s="13" t="s">
        <v>2502</v>
      </c>
      <c r="P225" s="13"/>
      <c r="Q225" s="13"/>
    </row>
    <row r="226" spans="1:17" x14ac:dyDescent="0.25">
      <c r="A226" t="s">
        <v>9303</v>
      </c>
      <c r="B226" cm="1">
        <f t="array" ref="B226">IF(ROW() &lt; ROW(INDEX(treatments[experiment_ID],ROWS(treatments[experiment_ID]))), COUNTIF(INDEX(treatments[experiment_ID],1):treatments[[#This Row],[experiment_ID]],treatments[[#This Row],[experiment_ID]]), "")</f>
        <v>4</v>
      </c>
      <c r="C226" t="s">
        <v>9358</v>
      </c>
      <c r="D226" s="13" t="s">
        <v>9365</v>
      </c>
      <c r="E226" s="13" t="s">
        <v>2502</v>
      </c>
      <c r="F226" s="13"/>
      <c r="G226" s="13" t="s">
        <v>9330</v>
      </c>
      <c r="H226" s="13" t="s">
        <v>2502</v>
      </c>
      <c r="I226" s="13" t="s">
        <v>9335</v>
      </c>
      <c r="J226" s="13" t="s">
        <v>9343</v>
      </c>
      <c r="K226" s="13"/>
      <c r="L226" s="13" t="s">
        <v>2502</v>
      </c>
      <c r="M226" s="13" t="s">
        <v>2502</v>
      </c>
      <c r="N226" s="13"/>
      <c r="O226" s="13" t="s">
        <v>2502</v>
      </c>
      <c r="P226" s="13"/>
      <c r="Q226" s="13"/>
    </row>
    <row r="227" spans="1:17" x14ac:dyDescent="0.25">
      <c r="A227" t="s">
        <v>9303</v>
      </c>
      <c r="B227" cm="1">
        <f t="array" ref="B227">IF(ROW() &lt; ROW(INDEX(treatments[experiment_ID],ROWS(treatments[experiment_ID]))), COUNTIF(INDEX(treatments[experiment_ID],1):treatments[[#This Row],[experiment_ID]],treatments[[#This Row],[experiment_ID]]), "")</f>
        <v>5</v>
      </c>
      <c r="C227" t="s">
        <v>9359</v>
      </c>
      <c r="D227" s="13" t="s">
        <v>9365</v>
      </c>
      <c r="E227" s="13" t="s">
        <v>2502</v>
      </c>
      <c r="F227" s="13"/>
      <c r="G227" s="13" t="s">
        <v>9330</v>
      </c>
      <c r="H227" s="13" t="s">
        <v>2502</v>
      </c>
      <c r="I227" s="13" t="s">
        <v>9335</v>
      </c>
      <c r="J227" s="13" t="s">
        <v>9344</v>
      </c>
      <c r="K227" s="13"/>
      <c r="L227" s="13" t="s">
        <v>2502</v>
      </c>
      <c r="M227" s="13" t="s">
        <v>2502</v>
      </c>
      <c r="N227" s="13"/>
      <c r="O227" s="13" t="s">
        <v>2502</v>
      </c>
      <c r="P227" s="13"/>
      <c r="Q227" s="13"/>
    </row>
    <row r="228" spans="1:17" x14ac:dyDescent="0.25">
      <c r="A228" t="s">
        <v>9303</v>
      </c>
      <c r="B228" cm="1">
        <f t="array" ref="B228">IF(ROW() &lt; ROW(INDEX(treatments[experiment_ID],ROWS(treatments[experiment_ID]))), COUNTIF(INDEX(treatments[experiment_ID],1):treatments[[#This Row],[experiment_ID]],treatments[[#This Row],[experiment_ID]]), "")</f>
        <v>6</v>
      </c>
      <c r="C228" t="s">
        <v>9360</v>
      </c>
      <c r="D228" s="13" t="s">
        <v>9365</v>
      </c>
      <c r="E228" s="13" t="s">
        <v>2502</v>
      </c>
      <c r="F228" s="13"/>
      <c r="G228" s="13" t="s">
        <v>9330</v>
      </c>
      <c r="H228" s="13" t="s">
        <v>2502</v>
      </c>
      <c r="I228" s="13" t="s">
        <v>9336</v>
      </c>
      <c r="J228" s="13" t="s">
        <v>9342</v>
      </c>
      <c r="K228" s="13"/>
      <c r="L228" s="13" t="s">
        <v>2502</v>
      </c>
      <c r="M228" s="13" t="s">
        <v>2502</v>
      </c>
      <c r="N228" s="13"/>
      <c r="O228" s="13" t="s">
        <v>2502</v>
      </c>
      <c r="P228" s="13"/>
      <c r="Q228" s="13"/>
    </row>
    <row r="229" spans="1:17" x14ac:dyDescent="0.25">
      <c r="A229" t="s">
        <v>9303</v>
      </c>
      <c r="B229" cm="1">
        <f t="array" ref="B229">IF(ROW() &lt; ROW(INDEX(treatments[experiment_ID],ROWS(treatments[experiment_ID]))), COUNTIF(INDEX(treatments[experiment_ID],1):treatments[[#This Row],[experiment_ID]],treatments[[#This Row],[experiment_ID]]), "")</f>
        <v>7</v>
      </c>
      <c r="C229" t="s">
        <v>9361</v>
      </c>
      <c r="D229" s="13" t="s">
        <v>9365</v>
      </c>
      <c r="E229" s="13" t="s">
        <v>2502</v>
      </c>
      <c r="F229" s="13"/>
      <c r="G229" s="13" t="s">
        <v>9330</v>
      </c>
      <c r="H229" s="13" t="s">
        <v>2502</v>
      </c>
      <c r="I229" s="13" t="s">
        <v>9336</v>
      </c>
      <c r="J229" s="13" t="s">
        <v>9343</v>
      </c>
      <c r="K229" s="13"/>
      <c r="L229" s="13" t="s">
        <v>2502</v>
      </c>
      <c r="M229" s="13" t="s">
        <v>2502</v>
      </c>
      <c r="N229" s="13"/>
      <c r="O229" s="13" t="s">
        <v>2502</v>
      </c>
      <c r="P229" s="13"/>
      <c r="Q229" s="13"/>
    </row>
    <row r="230" spans="1:17" x14ac:dyDescent="0.25">
      <c r="A230" t="s">
        <v>9303</v>
      </c>
      <c r="B230" cm="1">
        <f t="array" ref="B230">IF(ROW() &lt; ROW(INDEX(treatments[experiment_ID],ROWS(treatments[experiment_ID]))), COUNTIF(INDEX(treatments[experiment_ID],1):treatments[[#This Row],[experiment_ID]],treatments[[#This Row],[experiment_ID]]), "")</f>
        <v>8</v>
      </c>
      <c r="C230" t="s">
        <v>9362</v>
      </c>
      <c r="D230" s="13" t="s">
        <v>9365</v>
      </c>
      <c r="E230" s="13" t="s">
        <v>2502</v>
      </c>
      <c r="F230" s="13"/>
      <c r="G230" s="13" t="s">
        <v>9330</v>
      </c>
      <c r="H230" s="13" t="s">
        <v>2502</v>
      </c>
      <c r="I230" s="13" t="s">
        <v>9336</v>
      </c>
      <c r="J230" s="13" t="s">
        <v>9344</v>
      </c>
      <c r="K230" s="13"/>
      <c r="L230" s="13" t="s">
        <v>2502</v>
      </c>
      <c r="M230" s="13" t="s">
        <v>2502</v>
      </c>
      <c r="N230" s="13"/>
      <c r="O230" s="13" t="s">
        <v>2502</v>
      </c>
      <c r="P230" s="13"/>
      <c r="Q230" s="13"/>
    </row>
    <row r="231" spans="1:17" x14ac:dyDescent="0.25">
      <c r="A231" t="s">
        <v>9304</v>
      </c>
      <c r="B231" cm="1">
        <f t="array" ref="B231">IF(ROW() &lt; ROW(INDEX(treatments[experiment_ID],ROWS(treatments[experiment_ID]))), COUNTIF(INDEX(treatments[experiment_ID],1):treatments[[#This Row],[experiment_ID]],treatments[[#This Row],[experiment_ID]]), "")</f>
        <v>1</v>
      </c>
      <c r="C231" t="s">
        <v>9355</v>
      </c>
      <c r="D231" s="13" t="s">
        <v>9365</v>
      </c>
      <c r="E231" s="13" t="s">
        <v>2502</v>
      </c>
      <c r="F231" s="13"/>
      <c r="G231" s="13" t="s">
        <v>9326</v>
      </c>
      <c r="H231" s="13" t="s">
        <v>2502</v>
      </c>
      <c r="I231" s="13" t="s">
        <v>9335</v>
      </c>
      <c r="J231" s="13" t="s">
        <v>9327</v>
      </c>
      <c r="K231" s="13"/>
      <c r="L231" s="13" t="s">
        <v>2502</v>
      </c>
      <c r="M231" s="13" t="s">
        <v>2502</v>
      </c>
      <c r="N231" s="13"/>
      <c r="O231" s="13" t="s">
        <v>2502</v>
      </c>
      <c r="P231" s="13"/>
      <c r="Q231" s="13"/>
    </row>
    <row r="232" spans="1:17" x14ac:dyDescent="0.25">
      <c r="A232" t="s">
        <v>9304</v>
      </c>
      <c r="B232" cm="1">
        <f t="array" ref="B232">IF(ROW() &lt; ROW(INDEX(treatments[experiment_ID],ROWS(treatments[experiment_ID]))), COUNTIF(INDEX(treatments[experiment_ID],1):treatments[[#This Row],[experiment_ID]],treatments[[#This Row],[experiment_ID]]), "")</f>
        <v>2</v>
      </c>
      <c r="C232" t="s">
        <v>9356</v>
      </c>
      <c r="D232" s="13" t="s">
        <v>9365</v>
      </c>
      <c r="E232" s="13" t="s">
        <v>2502</v>
      </c>
      <c r="F232" s="13"/>
      <c r="G232" s="13" t="s">
        <v>9330</v>
      </c>
      <c r="H232" s="13" t="s">
        <v>2502</v>
      </c>
      <c r="I232" s="13" t="s">
        <v>9335</v>
      </c>
      <c r="J232" s="13" t="s">
        <v>9327</v>
      </c>
      <c r="K232" s="13"/>
      <c r="L232" s="13" t="s">
        <v>2502</v>
      </c>
      <c r="M232" s="13" t="s">
        <v>2502</v>
      </c>
      <c r="N232" s="13"/>
      <c r="O232" s="13" t="s">
        <v>2502</v>
      </c>
      <c r="P232" s="13"/>
      <c r="Q232" s="13"/>
    </row>
    <row r="233" spans="1:17" x14ac:dyDescent="0.25">
      <c r="A233" t="s">
        <v>9304</v>
      </c>
      <c r="B233" cm="1">
        <f t="array" ref="B233">IF(ROW() &lt; ROW(INDEX(treatments[experiment_ID],ROWS(treatments[experiment_ID]))), COUNTIF(INDEX(treatments[experiment_ID],1):treatments[[#This Row],[experiment_ID]],treatments[[#This Row],[experiment_ID]]), "")</f>
        <v>3</v>
      </c>
      <c r="C233" t="s">
        <v>9357</v>
      </c>
      <c r="D233" s="13" t="s">
        <v>9365</v>
      </c>
      <c r="E233" s="13" t="s">
        <v>2502</v>
      </c>
      <c r="F233" s="13"/>
      <c r="G233" s="13" t="s">
        <v>9330</v>
      </c>
      <c r="H233" s="13" t="s">
        <v>2502</v>
      </c>
      <c r="I233" s="13" t="s">
        <v>9335</v>
      </c>
      <c r="J233" s="13" t="s">
        <v>9342</v>
      </c>
      <c r="K233" s="13"/>
      <c r="L233" s="13" t="s">
        <v>2502</v>
      </c>
      <c r="M233" s="13" t="s">
        <v>2502</v>
      </c>
      <c r="N233" s="13"/>
      <c r="O233" s="13" t="s">
        <v>2502</v>
      </c>
      <c r="P233" s="13"/>
      <c r="Q233" s="13"/>
    </row>
    <row r="234" spans="1:17" x14ac:dyDescent="0.25">
      <c r="A234" t="s">
        <v>9304</v>
      </c>
      <c r="B234" cm="1">
        <f t="array" ref="B234">IF(ROW() &lt; ROW(INDEX(treatments[experiment_ID],ROWS(treatments[experiment_ID]))), COUNTIF(INDEX(treatments[experiment_ID],1):treatments[[#This Row],[experiment_ID]],treatments[[#This Row],[experiment_ID]]), "")</f>
        <v>4</v>
      </c>
      <c r="C234" t="s">
        <v>9358</v>
      </c>
      <c r="D234" s="13" t="s">
        <v>9365</v>
      </c>
      <c r="E234" s="13" t="s">
        <v>2502</v>
      </c>
      <c r="F234" s="13"/>
      <c r="G234" s="13" t="s">
        <v>9330</v>
      </c>
      <c r="H234" s="13" t="s">
        <v>2502</v>
      </c>
      <c r="I234" s="13" t="s">
        <v>9335</v>
      </c>
      <c r="J234" s="13" t="s">
        <v>9343</v>
      </c>
      <c r="K234" s="13"/>
      <c r="L234" s="13" t="s">
        <v>2502</v>
      </c>
      <c r="M234" s="13" t="s">
        <v>2502</v>
      </c>
      <c r="N234" s="13"/>
      <c r="O234" s="13" t="s">
        <v>2502</v>
      </c>
      <c r="P234" s="13"/>
      <c r="Q234" s="13"/>
    </row>
    <row r="235" spans="1:17" x14ac:dyDescent="0.25">
      <c r="A235" t="s">
        <v>9304</v>
      </c>
      <c r="B235" cm="1">
        <f t="array" ref="B235">IF(ROW() &lt; ROW(INDEX(treatments[experiment_ID],ROWS(treatments[experiment_ID]))), COUNTIF(INDEX(treatments[experiment_ID],1):treatments[[#This Row],[experiment_ID]],treatments[[#This Row],[experiment_ID]]), "")</f>
        <v>5</v>
      </c>
      <c r="C235" t="s">
        <v>9359</v>
      </c>
      <c r="D235" s="13" t="s">
        <v>9365</v>
      </c>
      <c r="E235" s="13" t="s">
        <v>2502</v>
      </c>
      <c r="F235" s="13"/>
      <c r="G235" s="13" t="s">
        <v>9330</v>
      </c>
      <c r="H235" s="13" t="s">
        <v>2502</v>
      </c>
      <c r="I235" s="13" t="s">
        <v>9335</v>
      </c>
      <c r="J235" s="13" t="s">
        <v>9344</v>
      </c>
      <c r="K235" s="13"/>
      <c r="L235" s="13" t="s">
        <v>2502</v>
      </c>
      <c r="M235" s="13" t="s">
        <v>2502</v>
      </c>
      <c r="N235" s="13"/>
      <c r="O235" s="13" t="s">
        <v>2502</v>
      </c>
      <c r="P235" s="13"/>
      <c r="Q235" s="13"/>
    </row>
    <row r="236" spans="1:17" x14ac:dyDescent="0.25">
      <c r="A236" t="s">
        <v>9304</v>
      </c>
      <c r="B236" cm="1">
        <f t="array" ref="B236">IF(ROW() &lt; ROW(INDEX(treatments[experiment_ID],ROWS(treatments[experiment_ID]))), COUNTIF(INDEX(treatments[experiment_ID],1):treatments[[#This Row],[experiment_ID]],treatments[[#This Row],[experiment_ID]]), "")</f>
        <v>6</v>
      </c>
      <c r="C236" t="s">
        <v>9360</v>
      </c>
      <c r="D236" s="13" t="s">
        <v>9365</v>
      </c>
      <c r="E236" s="13" t="s">
        <v>2502</v>
      </c>
      <c r="F236" s="13"/>
      <c r="G236" s="13" t="s">
        <v>9330</v>
      </c>
      <c r="H236" s="13" t="s">
        <v>2502</v>
      </c>
      <c r="I236" s="13" t="s">
        <v>9336</v>
      </c>
      <c r="J236" s="13" t="s">
        <v>9342</v>
      </c>
      <c r="K236" s="13"/>
      <c r="L236" s="13" t="s">
        <v>2502</v>
      </c>
      <c r="M236" s="13" t="s">
        <v>2502</v>
      </c>
      <c r="N236" s="13"/>
      <c r="O236" s="13" t="s">
        <v>2502</v>
      </c>
      <c r="P236" s="13"/>
      <c r="Q236" s="13"/>
    </row>
    <row r="237" spans="1:17" x14ac:dyDescent="0.25">
      <c r="A237" t="s">
        <v>9304</v>
      </c>
      <c r="B237" cm="1">
        <f t="array" ref="B237">IF(ROW() &lt; ROW(INDEX(treatments[experiment_ID],ROWS(treatments[experiment_ID]))), COUNTIF(INDEX(treatments[experiment_ID],1):treatments[[#This Row],[experiment_ID]],treatments[[#This Row],[experiment_ID]]), "")</f>
        <v>7</v>
      </c>
      <c r="C237" t="s">
        <v>9361</v>
      </c>
      <c r="D237" s="13" t="s">
        <v>9365</v>
      </c>
      <c r="E237" s="13" t="s">
        <v>2502</v>
      </c>
      <c r="F237" s="13"/>
      <c r="G237" s="13" t="s">
        <v>9330</v>
      </c>
      <c r="H237" s="13" t="s">
        <v>2502</v>
      </c>
      <c r="I237" s="13" t="s">
        <v>9336</v>
      </c>
      <c r="J237" s="13" t="s">
        <v>9343</v>
      </c>
      <c r="K237" s="13"/>
      <c r="L237" s="13" t="s">
        <v>2502</v>
      </c>
      <c r="M237" s="13" t="s">
        <v>2502</v>
      </c>
      <c r="N237" s="13"/>
      <c r="O237" s="13" t="s">
        <v>2502</v>
      </c>
      <c r="P237" s="13"/>
      <c r="Q237" s="13"/>
    </row>
    <row r="238" spans="1:17" x14ac:dyDescent="0.25">
      <c r="A238" t="s">
        <v>9304</v>
      </c>
      <c r="B238" cm="1">
        <f t="array" ref="B238">IF(ROW() &lt; ROW(INDEX(treatments[experiment_ID],ROWS(treatments[experiment_ID]))), COUNTIF(INDEX(treatments[experiment_ID],1):treatments[[#This Row],[experiment_ID]],treatments[[#This Row],[experiment_ID]]), "")</f>
        <v>8</v>
      </c>
      <c r="C238" t="s">
        <v>9362</v>
      </c>
      <c r="D238" s="13" t="s">
        <v>9365</v>
      </c>
      <c r="E238" s="13" t="s">
        <v>2502</v>
      </c>
      <c r="F238" s="13"/>
      <c r="G238" s="13" t="s">
        <v>9330</v>
      </c>
      <c r="H238" s="13" t="s">
        <v>2502</v>
      </c>
      <c r="I238" s="13" t="s">
        <v>9336</v>
      </c>
      <c r="J238" s="13" t="s">
        <v>9344</v>
      </c>
      <c r="K238" s="13"/>
      <c r="L238" s="13" t="s">
        <v>2502</v>
      </c>
      <c r="M238" s="13" t="s">
        <v>2502</v>
      </c>
      <c r="N238" s="13"/>
      <c r="O238" s="13" t="s">
        <v>2502</v>
      </c>
      <c r="P238" s="13"/>
      <c r="Q238" s="13"/>
    </row>
    <row r="239" spans="1:17" x14ac:dyDescent="0.25">
      <c r="A239" t="s">
        <v>9305</v>
      </c>
      <c r="B239" cm="1">
        <f t="array" ref="B239">IF(ROW() &lt; ROW(INDEX(treatments[experiment_ID],ROWS(treatments[experiment_ID]))), COUNTIF(INDEX(treatments[experiment_ID],1):treatments[[#This Row],[experiment_ID]],treatments[[#This Row],[experiment_ID]]), "")</f>
        <v>1</v>
      </c>
      <c r="C239" t="s">
        <v>9355</v>
      </c>
      <c r="D239" s="13" t="s">
        <v>9365</v>
      </c>
      <c r="E239" s="13" t="s">
        <v>2502</v>
      </c>
      <c r="F239" s="13"/>
      <c r="G239" s="13" t="s">
        <v>9326</v>
      </c>
      <c r="H239" s="13" t="s">
        <v>2502</v>
      </c>
      <c r="I239" s="13" t="s">
        <v>9335</v>
      </c>
      <c r="J239" s="13" t="s">
        <v>9327</v>
      </c>
      <c r="K239" s="13"/>
      <c r="L239" s="13" t="s">
        <v>2502</v>
      </c>
      <c r="M239" s="13" t="s">
        <v>2502</v>
      </c>
      <c r="N239" s="13"/>
      <c r="O239" s="13" t="s">
        <v>2502</v>
      </c>
      <c r="P239" s="13"/>
      <c r="Q239" s="13"/>
    </row>
    <row r="240" spans="1:17" x14ac:dyDescent="0.25">
      <c r="A240" t="s">
        <v>9305</v>
      </c>
      <c r="B240" cm="1">
        <f t="array" ref="B240">IF(ROW() &lt; ROW(INDEX(treatments[experiment_ID],ROWS(treatments[experiment_ID]))), COUNTIF(INDEX(treatments[experiment_ID],1):treatments[[#This Row],[experiment_ID]],treatments[[#This Row],[experiment_ID]]), "")</f>
        <v>2</v>
      </c>
      <c r="C240" t="s">
        <v>9356</v>
      </c>
      <c r="D240" s="13" t="s">
        <v>9365</v>
      </c>
      <c r="E240" s="13" t="s">
        <v>2502</v>
      </c>
      <c r="F240" s="13"/>
      <c r="G240" s="13" t="s">
        <v>9330</v>
      </c>
      <c r="H240" s="13" t="s">
        <v>2502</v>
      </c>
      <c r="I240" s="13" t="s">
        <v>9335</v>
      </c>
      <c r="J240" s="13" t="s">
        <v>9327</v>
      </c>
      <c r="K240" s="13"/>
      <c r="L240" s="13" t="s">
        <v>2502</v>
      </c>
      <c r="M240" s="13" t="s">
        <v>2502</v>
      </c>
      <c r="N240" s="13"/>
      <c r="O240" s="13" t="s">
        <v>2502</v>
      </c>
      <c r="P240" s="13"/>
      <c r="Q240" s="13"/>
    </row>
    <row r="241" spans="1:17" x14ac:dyDescent="0.25">
      <c r="A241" t="s">
        <v>9305</v>
      </c>
      <c r="B241" cm="1">
        <f t="array" ref="B241">IF(ROW() &lt; ROW(INDEX(treatments[experiment_ID],ROWS(treatments[experiment_ID]))), COUNTIF(INDEX(treatments[experiment_ID],1):treatments[[#This Row],[experiment_ID]],treatments[[#This Row],[experiment_ID]]), "")</f>
        <v>3</v>
      </c>
      <c r="C241" t="s">
        <v>9357</v>
      </c>
      <c r="D241" s="13" t="s">
        <v>9365</v>
      </c>
      <c r="E241" s="13" t="s">
        <v>2502</v>
      </c>
      <c r="F241" s="13"/>
      <c r="G241" s="13" t="s">
        <v>9330</v>
      </c>
      <c r="H241" s="13" t="s">
        <v>2502</v>
      </c>
      <c r="I241" s="13" t="s">
        <v>9335</v>
      </c>
      <c r="J241" s="13" t="s">
        <v>9342</v>
      </c>
      <c r="K241" s="13"/>
      <c r="L241" s="13" t="s">
        <v>2502</v>
      </c>
      <c r="M241" s="13" t="s">
        <v>2502</v>
      </c>
      <c r="N241" s="13"/>
      <c r="O241" s="13" t="s">
        <v>2502</v>
      </c>
      <c r="P241" s="13"/>
      <c r="Q241" s="13"/>
    </row>
    <row r="242" spans="1:17" x14ac:dyDescent="0.25">
      <c r="A242" t="s">
        <v>9305</v>
      </c>
      <c r="B242" cm="1">
        <f t="array" ref="B242">IF(ROW() &lt; ROW(INDEX(treatments[experiment_ID],ROWS(treatments[experiment_ID]))), COUNTIF(INDEX(treatments[experiment_ID],1):treatments[[#This Row],[experiment_ID]],treatments[[#This Row],[experiment_ID]]), "")</f>
        <v>4</v>
      </c>
      <c r="C242" t="s">
        <v>9358</v>
      </c>
      <c r="D242" s="13" t="s">
        <v>9365</v>
      </c>
      <c r="E242" s="13" t="s">
        <v>2502</v>
      </c>
      <c r="F242" s="13"/>
      <c r="G242" s="13" t="s">
        <v>9330</v>
      </c>
      <c r="H242" s="13" t="s">
        <v>2502</v>
      </c>
      <c r="I242" s="13" t="s">
        <v>9335</v>
      </c>
      <c r="J242" s="13" t="s">
        <v>9343</v>
      </c>
      <c r="K242" s="13"/>
      <c r="L242" s="13" t="s">
        <v>2502</v>
      </c>
      <c r="M242" s="13" t="s">
        <v>2502</v>
      </c>
      <c r="N242" s="13"/>
      <c r="O242" s="13" t="s">
        <v>2502</v>
      </c>
      <c r="P242" s="13"/>
      <c r="Q242" s="13"/>
    </row>
    <row r="243" spans="1:17" x14ac:dyDescent="0.25">
      <c r="A243" t="s">
        <v>9305</v>
      </c>
      <c r="B243" cm="1">
        <f t="array" ref="B243">IF(ROW() &lt; ROW(INDEX(treatments[experiment_ID],ROWS(treatments[experiment_ID]))), COUNTIF(INDEX(treatments[experiment_ID],1):treatments[[#This Row],[experiment_ID]],treatments[[#This Row],[experiment_ID]]), "")</f>
        <v>5</v>
      </c>
      <c r="C243" t="s">
        <v>9359</v>
      </c>
      <c r="D243" s="13" t="s">
        <v>9365</v>
      </c>
      <c r="E243" s="13" t="s">
        <v>2502</v>
      </c>
      <c r="F243" s="13"/>
      <c r="G243" s="13" t="s">
        <v>9330</v>
      </c>
      <c r="H243" s="13" t="s">
        <v>2502</v>
      </c>
      <c r="I243" s="13" t="s">
        <v>9335</v>
      </c>
      <c r="J243" s="13" t="s">
        <v>9344</v>
      </c>
      <c r="K243" s="13"/>
      <c r="L243" s="13" t="s">
        <v>2502</v>
      </c>
      <c r="M243" s="13" t="s">
        <v>2502</v>
      </c>
      <c r="N243" s="13"/>
      <c r="O243" s="13" t="s">
        <v>2502</v>
      </c>
      <c r="P243" s="13"/>
      <c r="Q243" s="13"/>
    </row>
    <row r="244" spans="1:17" x14ac:dyDescent="0.25">
      <c r="A244" t="s">
        <v>9305</v>
      </c>
      <c r="B244" cm="1">
        <f t="array" ref="B244">IF(ROW() &lt; ROW(INDEX(treatments[experiment_ID],ROWS(treatments[experiment_ID]))), COUNTIF(INDEX(treatments[experiment_ID],1):treatments[[#This Row],[experiment_ID]],treatments[[#This Row],[experiment_ID]]), "")</f>
        <v>6</v>
      </c>
      <c r="C244" t="s">
        <v>9360</v>
      </c>
      <c r="D244" s="13" t="s">
        <v>9365</v>
      </c>
      <c r="E244" s="13" t="s">
        <v>2502</v>
      </c>
      <c r="F244" s="13"/>
      <c r="G244" s="13" t="s">
        <v>9330</v>
      </c>
      <c r="H244" s="13" t="s">
        <v>2502</v>
      </c>
      <c r="I244" s="13" t="s">
        <v>9336</v>
      </c>
      <c r="J244" s="13" t="s">
        <v>9342</v>
      </c>
      <c r="K244" s="13"/>
      <c r="L244" s="13" t="s">
        <v>2502</v>
      </c>
      <c r="M244" s="13" t="s">
        <v>2502</v>
      </c>
      <c r="N244" s="13"/>
      <c r="O244" s="13" t="s">
        <v>2502</v>
      </c>
      <c r="P244" s="13"/>
      <c r="Q244" s="13"/>
    </row>
    <row r="245" spans="1:17" x14ac:dyDescent="0.25">
      <c r="A245" t="s">
        <v>9305</v>
      </c>
      <c r="B245" cm="1">
        <f t="array" ref="B245">IF(ROW() &lt; ROW(INDEX(treatments[experiment_ID],ROWS(treatments[experiment_ID]))), COUNTIF(INDEX(treatments[experiment_ID],1):treatments[[#This Row],[experiment_ID]],treatments[[#This Row],[experiment_ID]]), "")</f>
        <v>7</v>
      </c>
      <c r="C245" t="s">
        <v>9361</v>
      </c>
      <c r="D245" s="13" t="s">
        <v>9365</v>
      </c>
      <c r="E245" s="13" t="s">
        <v>2502</v>
      </c>
      <c r="F245" s="13"/>
      <c r="G245" s="13" t="s">
        <v>9330</v>
      </c>
      <c r="H245" s="13" t="s">
        <v>2502</v>
      </c>
      <c r="I245" s="13" t="s">
        <v>9336</v>
      </c>
      <c r="J245" s="13" t="s">
        <v>9343</v>
      </c>
      <c r="K245" s="13"/>
      <c r="L245" s="13" t="s">
        <v>2502</v>
      </c>
      <c r="M245" s="13" t="s">
        <v>2502</v>
      </c>
      <c r="N245" s="13"/>
      <c r="O245" s="13" t="s">
        <v>2502</v>
      </c>
      <c r="P245" s="13"/>
      <c r="Q245" s="13"/>
    </row>
    <row r="246" spans="1:17" x14ac:dyDescent="0.25">
      <c r="A246" t="s">
        <v>9305</v>
      </c>
      <c r="B246" cm="1">
        <f t="array" ref="B246">IF(ROW() &lt; ROW(INDEX(treatments[experiment_ID],ROWS(treatments[experiment_ID]))), COUNTIF(INDEX(treatments[experiment_ID],1):treatments[[#This Row],[experiment_ID]],treatments[[#This Row],[experiment_ID]]), "")</f>
        <v>8</v>
      </c>
      <c r="C246" t="s">
        <v>9362</v>
      </c>
      <c r="D246" s="13" t="s">
        <v>9365</v>
      </c>
      <c r="E246" s="13" t="s">
        <v>2502</v>
      </c>
      <c r="F246" s="13"/>
      <c r="G246" s="13" t="s">
        <v>9330</v>
      </c>
      <c r="H246" s="13" t="s">
        <v>2502</v>
      </c>
      <c r="I246" s="13" t="s">
        <v>9336</v>
      </c>
      <c r="J246" s="13" t="s">
        <v>9344</v>
      </c>
      <c r="K246" s="13"/>
      <c r="L246" s="13" t="s">
        <v>2502</v>
      </c>
      <c r="M246" s="13" t="s">
        <v>2502</v>
      </c>
      <c r="N246" s="13"/>
      <c r="O246" s="13" t="s">
        <v>2502</v>
      </c>
      <c r="P246" s="13"/>
      <c r="Q246" s="13"/>
    </row>
    <row r="247" spans="1:17" x14ac:dyDescent="0.25">
      <c r="A247" t="s">
        <v>9306</v>
      </c>
      <c r="B247" cm="1">
        <f t="array" ref="B247">IF(ROW() &lt; ROW(INDEX(treatments[experiment_ID],ROWS(treatments[experiment_ID]))), COUNTIF(INDEX(treatments[experiment_ID],1):treatments[[#This Row],[experiment_ID]],treatments[[#This Row],[experiment_ID]]), "")</f>
        <v>1</v>
      </c>
      <c r="C247" t="s">
        <v>9355</v>
      </c>
      <c r="D247" s="13" t="s">
        <v>9365</v>
      </c>
      <c r="E247" s="13" t="s">
        <v>2502</v>
      </c>
      <c r="F247" s="13"/>
      <c r="G247" s="13" t="s">
        <v>9326</v>
      </c>
      <c r="H247" s="13" t="s">
        <v>2502</v>
      </c>
      <c r="I247" s="13" t="s">
        <v>9335</v>
      </c>
      <c r="J247" s="13" t="s">
        <v>9327</v>
      </c>
      <c r="K247" s="13"/>
      <c r="L247" s="13" t="s">
        <v>2502</v>
      </c>
      <c r="M247" s="13" t="s">
        <v>2502</v>
      </c>
      <c r="N247" s="13"/>
      <c r="O247" s="13" t="s">
        <v>2502</v>
      </c>
      <c r="P247" s="13"/>
      <c r="Q247" s="13"/>
    </row>
    <row r="248" spans="1:17" x14ac:dyDescent="0.25">
      <c r="A248" t="s">
        <v>9306</v>
      </c>
      <c r="B248" cm="1">
        <f t="array" ref="B248">IF(ROW() &lt; ROW(INDEX(treatments[experiment_ID],ROWS(treatments[experiment_ID]))), COUNTIF(INDEX(treatments[experiment_ID],1):treatments[[#This Row],[experiment_ID]],treatments[[#This Row],[experiment_ID]]), "")</f>
        <v>2</v>
      </c>
      <c r="C248" t="s">
        <v>9356</v>
      </c>
      <c r="D248" s="13" t="s">
        <v>9365</v>
      </c>
      <c r="E248" s="13" t="s">
        <v>2502</v>
      </c>
      <c r="F248" s="13"/>
      <c r="G248" s="13" t="s">
        <v>9330</v>
      </c>
      <c r="H248" s="13" t="s">
        <v>2502</v>
      </c>
      <c r="I248" s="13" t="s">
        <v>9335</v>
      </c>
      <c r="J248" s="13" t="s">
        <v>9327</v>
      </c>
      <c r="K248" s="13"/>
      <c r="L248" s="13" t="s">
        <v>2502</v>
      </c>
      <c r="M248" s="13" t="s">
        <v>2502</v>
      </c>
      <c r="N248" s="13"/>
      <c r="O248" s="13" t="s">
        <v>2502</v>
      </c>
      <c r="P248" s="13"/>
      <c r="Q248" s="13"/>
    </row>
    <row r="249" spans="1:17" x14ac:dyDescent="0.25">
      <c r="A249" t="s">
        <v>9306</v>
      </c>
      <c r="B249" cm="1">
        <f t="array" ref="B249">IF(ROW() &lt; ROW(INDEX(treatments[experiment_ID],ROWS(treatments[experiment_ID]))), COUNTIF(INDEX(treatments[experiment_ID],1):treatments[[#This Row],[experiment_ID]],treatments[[#This Row],[experiment_ID]]), "")</f>
        <v>3</v>
      </c>
      <c r="C249" t="s">
        <v>9357</v>
      </c>
      <c r="D249" s="13" t="s">
        <v>9365</v>
      </c>
      <c r="E249" s="13" t="s">
        <v>2502</v>
      </c>
      <c r="F249" s="13"/>
      <c r="G249" s="13" t="s">
        <v>9330</v>
      </c>
      <c r="H249" s="13" t="s">
        <v>2502</v>
      </c>
      <c r="I249" s="13" t="s">
        <v>9335</v>
      </c>
      <c r="J249" s="13" t="s">
        <v>9342</v>
      </c>
      <c r="K249" s="13"/>
      <c r="L249" s="13" t="s">
        <v>2502</v>
      </c>
      <c r="M249" s="13" t="s">
        <v>2502</v>
      </c>
      <c r="N249" s="13"/>
      <c r="O249" s="13" t="s">
        <v>2502</v>
      </c>
      <c r="P249" s="13"/>
      <c r="Q249" s="13"/>
    </row>
    <row r="250" spans="1:17" x14ac:dyDescent="0.25">
      <c r="A250" t="s">
        <v>9306</v>
      </c>
      <c r="B250" cm="1">
        <f t="array" ref="B250">IF(ROW() &lt; ROW(INDEX(treatments[experiment_ID],ROWS(treatments[experiment_ID]))), COUNTIF(INDEX(treatments[experiment_ID],1):treatments[[#This Row],[experiment_ID]],treatments[[#This Row],[experiment_ID]]), "")</f>
        <v>4</v>
      </c>
      <c r="C250" t="s">
        <v>9358</v>
      </c>
      <c r="D250" s="13" t="s">
        <v>9365</v>
      </c>
      <c r="E250" s="13" t="s">
        <v>2502</v>
      </c>
      <c r="F250" s="13"/>
      <c r="G250" s="13" t="s">
        <v>9330</v>
      </c>
      <c r="H250" s="13" t="s">
        <v>2502</v>
      </c>
      <c r="I250" s="13" t="s">
        <v>9335</v>
      </c>
      <c r="J250" s="13" t="s">
        <v>9343</v>
      </c>
      <c r="K250" s="13"/>
      <c r="L250" s="13" t="s">
        <v>2502</v>
      </c>
      <c r="M250" s="13" t="s">
        <v>2502</v>
      </c>
      <c r="N250" s="13"/>
      <c r="O250" s="13" t="s">
        <v>2502</v>
      </c>
      <c r="P250" s="13"/>
      <c r="Q250" s="13"/>
    </row>
    <row r="251" spans="1:17" x14ac:dyDescent="0.25">
      <c r="A251" t="s">
        <v>9306</v>
      </c>
      <c r="B251" cm="1">
        <f t="array" ref="B251">IF(ROW() &lt; ROW(INDEX(treatments[experiment_ID],ROWS(treatments[experiment_ID]))), COUNTIF(INDEX(treatments[experiment_ID],1):treatments[[#This Row],[experiment_ID]],treatments[[#This Row],[experiment_ID]]), "")</f>
        <v>5</v>
      </c>
      <c r="C251" t="s">
        <v>9359</v>
      </c>
      <c r="D251" s="13" t="s">
        <v>9365</v>
      </c>
      <c r="E251" s="13" t="s">
        <v>2502</v>
      </c>
      <c r="F251" s="13"/>
      <c r="G251" s="13" t="s">
        <v>9330</v>
      </c>
      <c r="H251" s="13" t="s">
        <v>2502</v>
      </c>
      <c r="I251" s="13" t="s">
        <v>9335</v>
      </c>
      <c r="J251" s="13" t="s">
        <v>9344</v>
      </c>
      <c r="K251" s="13"/>
      <c r="L251" s="13" t="s">
        <v>2502</v>
      </c>
      <c r="M251" s="13" t="s">
        <v>2502</v>
      </c>
      <c r="N251" s="13"/>
      <c r="O251" s="13" t="s">
        <v>2502</v>
      </c>
      <c r="P251" s="13"/>
      <c r="Q251" s="13"/>
    </row>
    <row r="252" spans="1:17" x14ac:dyDescent="0.25">
      <c r="A252" t="s">
        <v>9306</v>
      </c>
      <c r="B252" cm="1">
        <f t="array" ref="B252">IF(ROW() &lt; ROW(INDEX(treatments[experiment_ID],ROWS(treatments[experiment_ID]))), COUNTIF(INDEX(treatments[experiment_ID],1):treatments[[#This Row],[experiment_ID]],treatments[[#This Row],[experiment_ID]]), "")</f>
        <v>6</v>
      </c>
      <c r="C252" t="s">
        <v>9360</v>
      </c>
      <c r="D252" s="13" t="s">
        <v>9365</v>
      </c>
      <c r="E252" s="13" t="s">
        <v>2502</v>
      </c>
      <c r="F252" s="13"/>
      <c r="G252" s="13" t="s">
        <v>9330</v>
      </c>
      <c r="H252" s="13" t="s">
        <v>2502</v>
      </c>
      <c r="I252" s="13" t="s">
        <v>9336</v>
      </c>
      <c r="J252" s="13" t="s">
        <v>9342</v>
      </c>
      <c r="K252" s="13"/>
      <c r="L252" s="13" t="s">
        <v>2502</v>
      </c>
      <c r="M252" s="13" t="s">
        <v>2502</v>
      </c>
      <c r="N252" s="13"/>
      <c r="O252" s="13" t="s">
        <v>2502</v>
      </c>
      <c r="P252" s="13"/>
      <c r="Q252" s="13"/>
    </row>
    <row r="253" spans="1:17" x14ac:dyDescent="0.25">
      <c r="A253" t="s">
        <v>9306</v>
      </c>
      <c r="B253" cm="1">
        <f t="array" ref="B253">IF(ROW() &lt; ROW(INDEX(treatments[experiment_ID],ROWS(treatments[experiment_ID]))), COUNTIF(INDEX(treatments[experiment_ID],1):treatments[[#This Row],[experiment_ID]],treatments[[#This Row],[experiment_ID]]), "")</f>
        <v>7</v>
      </c>
      <c r="C253" t="s">
        <v>9361</v>
      </c>
      <c r="D253" s="13" t="s">
        <v>9365</v>
      </c>
      <c r="E253" s="13" t="s">
        <v>2502</v>
      </c>
      <c r="F253" s="13"/>
      <c r="G253" s="13" t="s">
        <v>9330</v>
      </c>
      <c r="H253" s="13" t="s">
        <v>2502</v>
      </c>
      <c r="I253" s="13" t="s">
        <v>9336</v>
      </c>
      <c r="J253" s="13" t="s">
        <v>9343</v>
      </c>
      <c r="K253" s="13"/>
      <c r="L253" s="13" t="s">
        <v>2502</v>
      </c>
      <c r="M253" s="13" t="s">
        <v>2502</v>
      </c>
      <c r="N253" s="13"/>
      <c r="O253" s="13" t="s">
        <v>2502</v>
      </c>
      <c r="P253" s="13"/>
      <c r="Q253" s="13"/>
    </row>
    <row r="254" spans="1:17" x14ac:dyDescent="0.25">
      <c r="A254" t="s">
        <v>9306</v>
      </c>
      <c r="B254" cm="1">
        <f t="array" ref="B254">IF(ROW() &lt; ROW(INDEX(treatments[experiment_ID],ROWS(treatments[experiment_ID]))), COUNTIF(INDEX(treatments[experiment_ID],1):treatments[[#This Row],[experiment_ID]],treatments[[#This Row],[experiment_ID]]), "")</f>
        <v>8</v>
      </c>
      <c r="C254" t="s">
        <v>9362</v>
      </c>
      <c r="D254" s="13" t="s">
        <v>9365</v>
      </c>
      <c r="E254" s="13" t="s">
        <v>2502</v>
      </c>
      <c r="F254" s="13"/>
      <c r="G254" s="13" t="s">
        <v>9330</v>
      </c>
      <c r="H254" s="13" t="s">
        <v>2502</v>
      </c>
      <c r="I254" s="13" t="s">
        <v>9336</v>
      </c>
      <c r="J254" s="13" t="s">
        <v>9344</v>
      </c>
      <c r="K254" s="13"/>
      <c r="L254" s="13" t="s">
        <v>2502</v>
      </c>
      <c r="M254" s="13" t="s">
        <v>2502</v>
      </c>
      <c r="N254" s="13"/>
      <c r="O254" s="13" t="s">
        <v>2502</v>
      </c>
      <c r="P254" s="13"/>
      <c r="Q254" s="13"/>
    </row>
    <row r="255" spans="1:17" x14ac:dyDescent="0.25">
      <c r="A255" t="s">
        <v>9307</v>
      </c>
      <c r="B255" cm="1">
        <f t="array" ref="B255">IF(ROW() &lt; ROW(INDEX(treatments[experiment_ID],ROWS(treatments[experiment_ID]))), COUNTIF(INDEX(treatments[experiment_ID],1):treatments[[#This Row],[experiment_ID]],treatments[[#This Row],[experiment_ID]]), "")</f>
        <v>1</v>
      </c>
      <c r="C255" t="s">
        <v>9355</v>
      </c>
      <c r="D255" s="13" t="s">
        <v>9365</v>
      </c>
      <c r="E255" s="13" t="s">
        <v>2502</v>
      </c>
      <c r="F255" s="13"/>
      <c r="G255" s="13" t="s">
        <v>9326</v>
      </c>
      <c r="H255" s="13" t="s">
        <v>2502</v>
      </c>
      <c r="I255" s="13" t="s">
        <v>9335</v>
      </c>
      <c r="J255" s="13" t="s">
        <v>9327</v>
      </c>
      <c r="K255" s="13"/>
      <c r="L255" s="13" t="s">
        <v>2502</v>
      </c>
      <c r="M255" s="13" t="s">
        <v>2502</v>
      </c>
      <c r="N255" s="13"/>
      <c r="O255" s="13" t="s">
        <v>2502</v>
      </c>
      <c r="P255" s="13"/>
      <c r="Q255" s="13"/>
    </row>
    <row r="256" spans="1:17" x14ac:dyDescent="0.25">
      <c r="A256" t="s">
        <v>9307</v>
      </c>
      <c r="B256" cm="1">
        <f t="array" ref="B256">IF(ROW() &lt; ROW(INDEX(treatments[experiment_ID],ROWS(treatments[experiment_ID]))), COUNTIF(INDEX(treatments[experiment_ID],1):treatments[[#This Row],[experiment_ID]],treatments[[#This Row],[experiment_ID]]), "")</f>
        <v>2</v>
      </c>
      <c r="C256" t="s">
        <v>9356</v>
      </c>
      <c r="D256" s="13" t="s">
        <v>9365</v>
      </c>
      <c r="E256" s="13" t="s">
        <v>2502</v>
      </c>
      <c r="F256" s="13"/>
      <c r="G256" s="13" t="s">
        <v>9330</v>
      </c>
      <c r="H256" s="13" t="s">
        <v>2502</v>
      </c>
      <c r="I256" s="13" t="s">
        <v>9335</v>
      </c>
      <c r="J256" s="13" t="s">
        <v>9327</v>
      </c>
      <c r="K256" s="13"/>
      <c r="L256" s="13" t="s">
        <v>2502</v>
      </c>
      <c r="M256" s="13" t="s">
        <v>2502</v>
      </c>
      <c r="N256" s="13"/>
      <c r="O256" s="13" t="s">
        <v>2502</v>
      </c>
      <c r="P256" s="13"/>
      <c r="Q256" s="13"/>
    </row>
    <row r="257" spans="1:17" x14ac:dyDescent="0.25">
      <c r="A257" t="s">
        <v>9307</v>
      </c>
      <c r="B257" cm="1">
        <f t="array" ref="B257">IF(ROW() &lt; ROW(INDEX(treatments[experiment_ID],ROWS(treatments[experiment_ID]))), COUNTIF(INDEX(treatments[experiment_ID],1):treatments[[#This Row],[experiment_ID]],treatments[[#This Row],[experiment_ID]]), "")</f>
        <v>3</v>
      </c>
      <c r="C257" t="s">
        <v>9357</v>
      </c>
      <c r="D257" s="13" t="s">
        <v>9365</v>
      </c>
      <c r="E257" s="13" t="s">
        <v>2502</v>
      </c>
      <c r="F257" s="13"/>
      <c r="G257" s="13" t="s">
        <v>9330</v>
      </c>
      <c r="H257" s="13" t="s">
        <v>2502</v>
      </c>
      <c r="I257" s="13" t="s">
        <v>9335</v>
      </c>
      <c r="J257" s="13" t="s">
        <v>9342</v>
      </c>
      <c r="K257" s="13"/>
      <c r="L257" s="13" t="s">
        <v>2502</v>
      </c>
      <c r="M257" s="13" t="s">
        <v>2502</v>
      </c>
      <c r="N257" s="13"/>
      <c r="O257" s="13" t="s">
        <v>2502</v>
      </c>
      <c r="P257" s="13"/>
      <c r="Q257" s="13"/>
    </row>
    <row r="258" spans="1:17" x14ac:dyDescent="0.25">
      <c r="A258" t="s">
        <v>9307</v>
      </c>
      <c r="B258" cm="1">
        <f t="array" ref="B258">IF(ROW() &lt; ROW(INDEX(treatments[experiment_ID],ROWS(treatments[experiment_ID]))), COUNTIF(INDEX(treatments[experiment_ID],1):treatments[[#This Row],[experiment_ID]],treatments[[#This Row],[experiment_ID]]), "")</f>
        <v>4</v>
      </c>
      <c r="C258" t="s">
        <v>9358</v>
      </c>
      <c r="D258" s="13" t="s">
        <v>9365</v>
      </c>
      <c r="E258" s="13" t="s">
        <v>2502</v>
      </c>
      <c r="F258" s="13"/>
      <c r="G258" s="13" t="s">
        <v>9330</v>
      </c>
      <c r="H258" s="13" t="s">
        <v>2502</v>
      </c>
      <c r="I258" s="13" t="s">
        <v>9335</v>
      </c>
      <c r="J258" s="13" t="s">
        <v>9343</v>
      </c>
      <c r="K258" s="13"/>
      <c r="L258" s="13" t="s">
        <v>2502</v>
      </c>
      <c r="M258" s="13" t="s">
        <v>2502</v>
      </c>
      <c r="N258" s="13"/>
      <c r="O258" s="13" t="s">
        <v>2502</v>
      </c>
      <c r="P258" s="13"/>
      <c r="Q258" s="13"/>
    </row>
    <row r="259" spans="1:17" x14ac:dyDescent="0.25">
      <c r="A259" t="s">
        <v>9307</v>
      </c>
      <c r="B259" cm="1">
        <f t="array" ref="B259">IF(ROW() &lt; ROW(INDEX(treatments[experiment_ID],ROWS(treatments[experiment_ID]))), COUNTIF(INDEX(treatments[experiment_ID],1):treatments[[#This Row],[experiment_ID]],treatments[[#This Row],[experiment_ID]]), "")</f>
        <v>5</v>
      </c>
      <c r="C259" t="s">
        <v>9359</v>
      </c>
      <c r="D259" s="13" t="s">
        <v>9365</v>
      </c>
      <c r="E259" s="13" t="s">
        <v>2502</v>
      </c>
      <c r="F259" s="13"/>
      <c r="G259" s="13" t="s">
        <v>9330</v>
      </c>
      <c r="H259" s="13" t="s">
        <v>2502</v>
      </c>
      <c r="I259" s="13" t="s">
        <v>9335</v>
      </c>
      <c r="J259" s="13" t="s">
        <v>9344</v>
      </c>
      <c r="K259" s="13"/>
      <c r="L259" s="13" t="s">
        <v>2502</v>
      </c>
      <c r="M259" s="13" t="s">
        <v>2502</v>
      </c>
      <c r="N259" s="13"/>
      <c r="O259" s="13" t="s">
        <v>2502</v>
      </c>
      <c r="P259" s="13"/>
      <c r="Q259" s="13"/>
    </row>
    <row r="260" spans="1:17" x14ac:dyDescent="0.25">
      <c r="A260" t="s">
        <v>9307</v>
      </c>
      <c r="B260" cm="1">
        <f t="array" ref="B260">IF(ROW() &lt; ROW(INDEX(treatments[experiment_ID],ROWS(treatments[experiment_ID]))), COUNTIF(INDEX(treatments[experiment_ID],1):treatments[[#This Row],[experiment_ID]],treatments[[#This Row],[experiment_ID]]), "")</f>
        <v>6</v>
      </c>
      <c r="C260" t="s">
        <v>9360</v>
      </c>
      <c r="D260" s="13" t="s">
        <v>9365</v>
      </c>
      <c r="E260" s="13" t="s">
        <v>2502</v>
      </c>
      <c r="F260" s="13"/>
      <c r="G260" s="13" t="s">
        <v>9330</v>
      </c>
      <c r="H260" s="13" t="s">
        <v>2502</v>
      </c>
      <c r="I260" s="13" t="s">
        <v>9336</v>
      </c>
      <c r="J260" s="13" t="s">
        <v>9342</v>
      </c>
      <c r="K260" s="13"/>
      <c r="L260" s="13" t="s">
        <v>2502</v>
      </c>
      <c r="M260" s="13" t="s">
        <v>2502</v>
      </c>
      <c r="N260" s="13"/>
      <c r="O260" s="13" t="s">
        <v>2502</v>
      </c>
      <c r="P260" s="13"/>
      <c r="Q260" s="13"/>
    </row>
    <row r="261" spans="1:17" x14ac:dyDescent="0.25">
      <c r="A261" t="s">
        <v>9307</v>
      </c>
      <c r="B261" cm="1">
        <f t="array" ref="B261">IF(ROW() &lt; ROW(INDEX(treatments[experiment_ID],ROWS(treatments[experiment_ID]))), COUNTIF(INDEX(treatments[experiment_ID],1):treatments[[#This Row],[experiment_ID]],treatments[[#This Row],[experiment_ID]]), "")</f>
        <v>7</v>
      </c>
      <c r="C261" t="s">
        <v>9361</v>
      </c>
      <c r="D261" s="13" t="s">
        <v>9365</v>
      </c>
      <c r="E261" s="13" t="s">
        <v>2502</v>
      </c>
      <c r="F261" s="13"/>
      <c r="G261" s="13" t="s">
        <v>9330</v>
      </c>
      <c r="H261" s="13" t="s">
        <v>2502</v>
      </c>
      <c r="I261" s="13" t="s">
        <v>9336</v>
      </c>
      <c r="J261" s="13" t="s">
        <v>9343</v>
      </c>
      <c r="K261" s="13"/>
      <c r="L261" s="13" t="s">
        <v>2502</v>
      </c>
      <c r="M261" s="13" t="s">
        <v>2502</v>
      </c>
      <c r="N261" s="13"/>
      <c r="O261" s="13" t="s">
        <v>2502</v>
      </c>
      <c r="P261" s="13"/>
      <c r="Q261" s="13"/>
    </row>
    <row r="262" spans="1:17" x14ac:dyDescent="0.25">
      <c r="A262" t="s">
        <v>9307</v>
      </c>
      <c r="B262" cm="1">
        <f t="array" ref="B262">IF(ROW() &lt; ROW(INDEX(treatments[experiment_ID],ROWS(treatments[experiment_ID]))), COUNTIF(INDEX(treatments[experiment_ID],1):treatments[[#This Row],[experiment_ID]],treatments[[#This Row],[experiment_ID]]), "")</f>
        <v>8</v>
      </c>
      <c r="C262" t="s">
        <v>9362</v>
      </c>
      <c r="D262" s="13" t="s">
        <v>9365</v>
      </c>
      <c r="E262" s="13" t="s">
        <v>2502</v>
      </c>
      <c r="F262" s="13"/>
      <c r="G262" s="13" t="s">
        <v>9330</v>
      </c>
      <c r="H262" s="13" t="s">
        <v>2502</v>
      </c>
      <c r="I262" s="13" t="s">
        <v>9336</v>
      </c>
      <c r="J262" s="13" t="s">
        <v>9344</v>
      </c>
      <c r="K262" s="13"/>
      <c r="L262" s="13" t="s">
        <v>2502</v>
      </c>
      <c r="M262" s="13" t="s">
        <v>2502</v>
      </c>
      <c r="N262" s="13"/>
      <c r="O262" s="13" t="s">
        <v>2502</v>
      </c>
      <c r="P262" s="13"/>
      <c r="Q262" s="13"/>
    </row>
    <row r="263" spans="1:17" x14ac:dyDescent="0.25">
      <c r="A263" t="s">
        <v>9308</v>
      </c>
      <c r="B263" cm="1">
        <f t="array" ref="B263">IF(ROW() &lt; ROW(INDEX(treatments[experiment_ID],ROWS(treatments[experiment_ID]))), COUNTIF(INDEX(treatments[experiment_ID],1):treatments[[#This Row],[experiment_ID]],treatments[[#This Row],[experiment_ID]]), "")</f>
        <v>1</v>
      </c>
      <c r="C263" t="s">
        <v>9355</v>
      </c>
      <c r="D263" s="13" t="s">
        <v>9364</v>
      </c>
      <c r="E263" s="13" t="s">
        <v>2502</v>
      </c>
      <c r="F263" s="13"/>
      <c r="G263" s="13" t="s">
        <v>9326</v>
      </c>
      <c r="H263" s="13" t="s">
        <v>2502</v>
      </c>
      <c r="I263" s="13" t="s">
        <v>9335</v>
      </c>
      <c r="J263" s="13" t="s">
        <v>9327</v>
      </c>
      <c r="K263" s="13"/>
      <c r="L263" s="13" t="s">
        <v>2502</v>
      </c>
      <c r="M263" s="13" t="s">
        <v>2502</v>
      </c>
      <c r="N263" s="13"/>
      <c r="O263" s="13" t="s">
        <v>2502</v>
      </c>
      <c r="P263" s="13"/>
      <c r="Q263" s="13"/>
    </row>
    <row r="264" spans="1:17" x14ac:dyDescent="0.25">
      <c r="A264" t="s">
        <v>9308</v>
      </c>
      <c r="B264" cm="1">
        <f t="array" ref="B264">IF(ROW() &lt; ROW(INDEX(treatments[experiment_ID],ROWS(treatments[experiment_ID]))), COUNTIF(INDEX(treatments[experiment_ID],1):treatments[[#This Row],[experiment_ID]],treatments[[#This Row],[experiment_ID]]), "")</f>
        <v>2</v>
      </c>
      <c r="C264" t="s">
        <v>9356</v>
      </c>
      <c r="D264" s="13" t="s">
        <v>9364</v>
      </c>
      <c r="E264" s="13" t="s">
        <v>2502</v>
      </c>
      <c r="F264" s="13"/>
      <c r="G264" s="13" t="s">
        <v>9330</v>
      </c>
      <c r="H264" s="13" t="s">
        <v>2502</v>
      </c>
      <c r="I264" s="13" t="s">
        <v>9335</v>
      </c>
      <c r="J264" s="13" t="s">
        <v>9327</v>
      </c>
      <c r="K264" s="13"/>
      <c r="L264" s="13" t="s">
        <v>2502</v>
      </c>
      <c r="M264" s="13" t="s">
        <v>2502</v>
      </c>
      <c r="N264" s="13"/>
      <c r="O264" s="13" t="s">
        <v>2502</v>
      </c>
      <c r="P264" s="13"/>
      <c r="Q264" s="13"/>
    </row>
    <row r="265" spans="1:17" x14ac:dyDescent="0.25">
      <c r="A265" t="s">
        <v>9308</v>
      </c>
      <c r="B265" cm="1">
        <f t="array" ref="B265">IF(ROW() &lt; ROW(INDEX(treatments[experiment_ID],ROWS(treatments[experiment_ID]))), COUNTIF(INDEX(treatments[experiment_ID],1):treatments[[#This Row],[experiment_ID]],treatments[[#This Row],[experiment_ID]]), "")</f>
        <v>3</v>
      </c>
      <c r="C265" t="s">
        <v>9357</v>
      </c>
      <c r="D265" s="13" t="s">
        <v>9364</v>
      </c>
      <c r="E265" s="13" t="s">
        <v>2502</v>
      </c>
      <c r="F265" s="13"/>
      <c r="G265" s="13" t="s">
        <v>9330</v>
      </c>
      <c r="H265" s="13" t="s">
        <v>2502</v>
      </c>
      <c r="I265" s="13" t="s">
        <v>9335</v>
      </c>
      <c r="J265" s="13" t="s">
        <v>9342</v>
      </c>
      <c r="K265" s="13"/>
      <c r="L265" s="13" t="s">
        <v>2502</v>
      </c>
      <c r="M265" s="13" t="s">
        <v>2502</v>
      </c>
      <c r="N265" s="13"/>
      <c r="O265" s="13" t="s">
        <v>2502</v>
      </c>
      <c r="P265" s="13"/>
      <c r="Q265" s="13"/>
    </row>
    <row r="266" spans="1:17" x14ac:dyDescent="0.25">
      <c r="A266" t="s">
        <v>9308</v>
      </c>
      <c r="B266" cm="1">
        <f t="array" ref="B266">IF(ROW() &lt; ROW(INDEX(treatments[experiment_ID],ROWS(treatments[experiment_ID]))), COUNTIF(INDEX(treatments[experiment_ID],1):treatments[[#This Row],[experiment_ID]],treatments[[#This Row],[experiment_ID]]), "")</f>
        <v>4</v>
      </c>
      <c r="C266" t="s">
        <v>9358</v>
      </c>
      <c r="D266" s="13" t="s">
        <v>9364</v>
      </c>
      <c r="E266" s="13" t="s">
        <v>2502</v>
      </c>
      <c r="F266" s="13"/>
      <c r="G266" s="13" t="s">
        <v>9330</v>
      </c>
      <c r="H266" s="13" t="s">
        <v>2502</v>
      </c>
      <c r="I266" s="13" t="s">
        <v>9335</v>
      </c>
      <c r="J266" s="13" t="s">
        <v>9343</v>
      </c>
      <c r="K266" s="13"/>
      <c r="L266" s="13" t="s">
        <v>2502</v>
      </c>
      <c r="M266" s="13" t="s">
        <v>2502</v>
      </c>
      <c r="N266" s="13"/>
      <c r="O266" s="13" t="s">
        <v>2502</v>
      </c>
      <c r="P266" s="13"/>
      <c r="Q266" s="13"/>
    </row>
    <row r="267" spans="1:17" x14ac:dyDescent="0.25">
      <c r="A267" t="s">
        <v>9308</v>
      </c>
      <c r="B267" cm="1">
        <f t="array" ref="B267">IF(ROW() &lt; ROW(INDEX(treatments[experiment_ID],ROWS(treatments[experiment_ID]))), COUNTIF(INDEX(treatments[experiment_ID],1):treatments[[#This Row],[experiment_ID]],treatments[[#This Row],[experiment_ID]]), "")</f>
        <v>5</v>
      </c>
      <c r="C267" t="s">
        <v>9359</v>
      </c>
      <c r="D267" s="13" t="s">
        <v>9364</v>
      </c>
      <c r="E267" s="13" t="s">
        <v>2502</v>
      </c>
      <c r="F267" s="13"/>
      <c r="G267" s="13" t="s">
        <v>9330</v>
      </c>
      <c r="H267" s="13" t="s">
        <v>2502</v>
      </c>
      <c r="I267" s="13" t="s">
        <v>9335</v>
      </c>
      <c r="J267" s="13" t="s">
        <v>9344</v>
      </c>
      <c r="K267" s="13"/>
      <c r="L267" s="13" t="s">
        <v>2502</v>
      </c>
      <c r="M267" s="13" t="s">
        <v>2502</v>
      </c>
      <c r="N267" s="13"/>
      <c r="O267" s="13" t="s">
        <v>2502</v>
      </c>
      <c r="P267" s="13"/>
      <c r="Q267" s="13"/>
    </row>
    <row r="268" spans="1:17" x14ac:dyDescent="0.25">
      <c r="A268" t="s">
        <v>9308</v>
      </c>
      <c r="B268" cm="1">
        <f t="array" ref="B268">IF(ROW() &lt; ROW(INDEX(treatments[experiment_ID],ROWS(treatments[experiment_ID]))), COUNTIF(INDEX(treatments[experiment_ID],1):treatments[[#This Row],[experiment_ID]],treatments[[#This Row],[experiment_ID]]), "")</f>
        <v>6</v>
      </c>
      <c r="C268" t="s">
        <v>9360</v>
      </c>
      <c r="D268" s="13" t="s">
        <v>9364</v>
      </c>
      <c r="E268" s="13" t="s">
        <v>2502</v>
      </c>
      <c r="F268" s="13"/>
      <c r="G268" s="13" t="s">
        <v>9330</v>
      </c>
      <c r="H268" s="13" t="s">
        <v>2502</v>
      </c>
      <c r="I268" s="13" t="s">
        <v>9336</v>
      </c>
      <c r="J268" s="13" t="s">
        <v>9342</v>
      </c>
      <c r="K268" s="13"/>
      <c r="L268" s="13" t="s">
        <v>2502</v>
      </c>
      <c r="M268" s="13" t="s">
        <v>2502</v>
      </c>
      <c r="N268" s="13"/>
      <c r="O268" s="13" t="s">
        <v>2502</v>
      </c>
      <c r="P268" s="13"/>
      <c r="Q268" s="13"/>
    </row>
    <row r="269" spans="1:17" x14ac:dyDescent="0.25">
      <c r="A269" t="s">
        <v>9308</v>
      </c>
      <c r="B269" cm="1">
        <f t="array" ref="B269">IF(ROW() &lt; ROW(INDEX(treatments[experiment_ID],ROWS(treatments[experiment_ID]))), COUNTIF(INDEX(treatments[experiment_ID],1):treatments[[#This Row],[experiment_ID]],treatments[[#This Row],[experiment_ID]]), "")</f>
        <v>7</v>
      </c>
      <c r="C269" t="s">
        <v>9361</v>
      </c>
      <c r="D269" s="13" t="s">
        <v>9364</v>
      </c>
      <c r="E269" s="13" t="s">
        <v>2502</v>
      </c>
      <c r="F269" s="13"/>
      <c r="G269" s="13" t="s">
        <v>9330</v>
      </c>
      <c r="H269" s="13" t="s">
        <v>2502</v>
      </c>
      <c r="I269" s="13" t="s">
        <v>9336</v>
      </c>
      <c r="J269" s="13" t="s">
        <v>9343</v>
      </c>
      <c r="K269" s="13"/>
      <c r="L269" s="13" t="s">
        <v>2502</v>
      </c>
      <c r="M269" s="13" t="s">
        <v>2502</v>
      </c>
      <c r="N269" s="13"/>
      <c r="O269" s="13" t="s">
        <v>2502</v>
      </c>
      <c r="P269" s="13"/>
      <c r="Q269" s="13"/>
    </row>
    <row r="270" spans="1:17" x14ac:dyDescent="0.25">
      <c r="A270" t="s">
        <v>9308</v>
      </c>
      <c r="B270" cm="1">
        <f t="array" ref="B270">IF(ROW() &lt; ROW(INDEX(treatments[experiment_ID],ROWS(treatments[experiment_ID]))), COUNTIF(INDEX(treatments[experiment_ID],1):treatments[[#This Row],[experiment_ID]],treatments[[#This Row],[experiment_ID]]), "")</f>
        <v>8</v>
      </c>
      <c r="C270" t="s">
        <v>9362</v>
      </c>
      <c r="D270" s="13" t="s">
        <v>9364</v>
      </c>
      <c r="E270" s="13" t="s">
        <v>2502</v>
      </c>
      <c r="F270" s="13"/>
      <c r="G270" s="13" t="s">
        <v>9330</v>
      </c>
      <c r="H270" s="13" t="s">
        <v>2502</v>
      </c>
      <c r="I270" s="13" t="s">
        <v>9336</v>
      </c>
      <c r="J270" s="13" t="s">
        <v>9344</v>
      </c>
      <c r="K270" s="13"/>
      <c r="L270" s="13" t="s">
        <v>2502</v>
      </c>
      <c r="M270" s="13" t="s">
        <v>2502</v>
      </c>
      <c r="N270" s="13"/>
      <c r="O270" s="13" t="s">
        <v>2502</v>
      </c>
      <c r="P270" s="13"/>
      <c r="Q270" s="13"/>
    </row>
    <row r="271" spans="1:17" x14ac:dyDescent="0.25">
      <c r="A271" t="s">
        <v>9309</v>
      </c>
      <c r="B271" cm="1">
        <f t="array" ref="B271">IF(ROW() &lt; ROW(INDEX(treatments[experiment_ID],ROWS(treatments[experiment_ID]))), COUNTIF(INDEX(treatments[experiment_ID],1):treatments[[#This Row],[experiment_ID]],treatments[[#This Row],[experiment_ID]]), "")</f>
        <v>1</v>
      </c>
      <c r="C271" t="s">
        <v>9355</v>
      </c>
      <c r="D271" s="13" t="s">
        <v>9364</v>
      </c>
      <c r="E271" s="13" t="s">
        <v>2502</v>
      </c>
      <c r="F271" s="13"/>
      <c r="G271" s="13" t="s">
        <v>9326</v>
      </c>
      <c r="H271" s="13" t="s">
        <v>2502</v>
      </c>
      <c r="I271" s="13" t="s">
        <v>9335</v>
      </c>
      <c r="J271" s="13" t="s">
        <v>9327</v>
      </c>
      <c r="K271" s="13"/>
      <c r="L271" s="13" t="s">
        <v>2502</v>
      </c>
      <c r="M271" s="13" t="s">
        <v>2502</v>
      </c>
      <c r="N271" s="13"/>
      <c r="O271" s="13" t="s">
        <v>2502</v>
      </c>
      <c r="P271" s="13"/>
      <c r="Q271" s="13"/>
    </row>
    <row r="272" spans="1:17" x14ac:dyDescent="0.25">
      <c r="A272" t="s">
        <v>9309</v>
      </c>
      <c r="B272" cm="1">
        <f t="array" ref="B272">IF(ROW() &lt; ROW(INDEX(treatments[experiment_ID],ROWS(treatments[experiment_ID]))), COUNTIF(INDEX(treatments[experiment_ID],1):treatments[[#This Row],[experiment_ID]],treatments[[#This Row],[experiment_ID]]), "")</f>
        <v>2</v>
      </c>
      <c r="C272" t="s">
        <v>9356</v>
      </c>
      <c r="D272" s="13" t="s">
        <v>9364</v>
      </c>
      <c r="E272" s="13" t="s">
        <v>2502</v>
      </c>
      <c r="F272" s="13"/>
      <c r="G272" s="13" t="s">
        <v>9330</v>
      </c>
      <c r="H272" s="13" t="s">
        <v>2502</v>
      </c>
      <c r="I272" s="13" t="s">
        <v>9335</v>
      </c>
      <c r="J272" s="13" t="s">
        <v>9327</v>
      </c>
      <c r="K272" s="13"/>
      <c r="L272" s="13" t="s">
        <v>2502</v>
      </c>
      <c r="M272" s="13" t="s">
        <v>2502</v>
      </c>
      <c r="N272" s="13"/>
      <c r="O272" s="13" t="s">
        <v>2502</v>
      </c>
      <c r="P272" s="13"/>
      <c r="Q272" s="13"/>
    </row>
    <row r="273" spans="1:17" x14ac:dyDescent="0.25">
      <c r="A273" t="s">
        <v>9309</v>
      </c>
      <c r="B273" cm="1">
        <f t="array" ref="B273">IF(ROW() &lt; ROW(INDEX(treatments[experiment_ID],ROWS(treatments[experiment_ID]))), COUNTIF(INDEX(treatments[experiment_ID],1):treatments[[#This Row],[experiment_ID]],treatments[[#This Row],[experiment_ID]]), "")</f>
        <v>3</v>
      </c>
      <c r="C273" t="s">
        <v>9357</v>
      </c>
      <c r="D273" s="13" t="s">
        <v>9364</v>
      </c>
      <c r="E273" s="13" t="s">
        <v>2502</v>
      </c>
      <c r="F273" s="13"/>
      <c r="G273" s="13" t="s">
        <v>9330</v>
      </c>
      <c r="H273" s="13" t="s">
        <v>2502</v>
      </c>
      <c r="I273" s="13" t="s">
        <v>9335</v>
      </c>
      <c r="J273" s="13" t="s">
        <v>9342</v>
      </c>
      <c r="K273" s="13"/>
      <c r="L273" s="13" t="s">
        <v>2502</v>
      </c>
      <c r="M273" s="13" t="s">
        <v>2502</v>
      </c>
      <c r="N273" s="13"/>
      <c r="O273" s="13" t="s">
        <v>2502</v>
      </c>
      <c r="P273" s="13"/>
      <c r="Q273" s="13"/>
    </row>
    <row r="274" spans="1:17" x14ac:dyDescent="0.25">
      <c r="A274" t="s">
        <v>9309</v>
      </c>
      <c r="B274" cm="1">
        <f t="array" ref="B274">IF(ROW() &lt; ROW(INDEX(treatments[experiment_ID],ROWS(treatments[experiment_ID]))), COUNTIF(INDEX(treatments[experiment_ID],1):treatments[[#This Row],[experiment_ID]],treatments[[#This Row],[experiment_ID]]), "")</f>
        <v>4</v>
      </c>
      <c r="C274" t="s">
        <v>9358</v>
      </c>
      <c r="D274" s="13" t="s">
        <v>9364</v>
      </c>
      <c r="E274" s="13" t="s">
        <v>2502</v>
      </c>
      <c r="F274" s="13"/>
      <c r="G274" s="13" t="s">
        <v>9330</v>
      </c>
      <c r="H274" s="13" t="s">
        <v>2502</v>
      </c>
      <c r="I274" s="13" t="s">
        <v>9335</v>
      </c>
      <c r="J274" s="13" t="s">
        <v>9343</v>
      </c>
      <c r="K274" s="13"/>
      <c r="L274" s="13" t="s">
        <v>2502</v>
      </c>
      <c r="M274" s="13" t="s">
        <v>2502</v>
      </c>
      <c r="N274" s="13"/>
      <c r="O274" s="13" t="s">
        <v>2502</v>
      </c>
      <c r="P274" s="13"/>
      <c r="Q274" s="13"/>
    </row>
    <row r="275" spans="1:17" x14ac:dyDescent="0.25">
      <c r="A275" t="s">
        <v>9309</v>
      </c>
      <c r="B275" cm="1">
        <f t="array" ref="B275">IF(ROW() &lt; ROW(INDEX(treatments[experiment_ID],ROWS(treatments[experiment_ID]))), COUNTIF(INDEX(treatments[experiment_ID],1):treatments[[#This Row],[experiment_ID]],treatments[[#This Row],[experiment_ID]]), "")</f>
        <v>5</v>
      </c>
      <c r="C275" t="s">
        <v>9359</v>
      </c>
      <c r="D275" s="13" t="s">
        <v>9364</v>
      </c>
      <c r="E275" s="13" t="s">
        <v>2502</v>
      </c>
      <c r="F275" s="13"/>
      <c r="G275" s="13" t="s">
        <v>9330</v>
      </c>
      <c r="H275" s="13" t="s">
        <v>2502</v>
      </c>
      <c r="I275" s="13" t="s">
        <v>9335</v>
      </c>
      <c r="J275" s="13" t="s">
        <v>9344</v>
      </c>
      <c r="K275" s="13"/>
      <c r="L275" s="13" t="s">
        <v>2502</v>
      </c>
      <c r="M275" s="13" t="s">
        <v>2502</v>
      </c>
      <c r="N275" s="13"/>
      <c r="O275" s="13" t="s">
        <v>2502</v>
      </c>
      <c r="P275" s="13"/>
      <c r="Q275" s="13"/>
    </row>
    <row r="276" spans="1:17" x14ac:dyDescent="0.25">
      <c r="A276" t="s">
        <v>9309</v>
      </c>
      <c r="B276" cm="1">
        <f t="array" ref="B276">IF(ROW() &lt; ROW(INDEX(treatments[experiment_ID],ROWS(treatments[experiment_ID]))), COUNTIF(INDEX(treatments[experiment_ID],1):treatments[[#This Row],[experiment_ID]],treatments[[#This Row],[experiment_ID]]), "")</f>
        <v>6</v>
      </c>
      <c r="C276" t="s">
        <v>9360</v>
      </c>
      <c r="D276" s="13" t="s">
        <v>9364</v>
      </c>
      <c r="E276" s="13" t="s">
        <v>2502</v>
      </c>
      <c r="F276" s="13"/>
      <c r="G276" s="13" t="s">
        <v>9330</v>
      </c>
      <c r="H276" s="13" t="s">
        <v>2502</v>
      </c>
      <c r="I276" s="13" t="s">
        <v>9336</v>
      </c>
      <c r="J276" s="13" t="s">
        <v>9342</v>
      </c>
      <c r="K276" s="13"/>
      <c r="L276" s="13" t="s">
        <v>2502</v>
      </c>
      <c r="M276" s="13" t="s">
        <v>2502</v>
      </c>
      <c r="N276" s="13"/>
      <c r="O276" s="13" t="s">
        <v>2502</v>
      </c>
      <c r="P276" s="13"/>
      <c r="Q276" s="13"/>
    </row>
    <row r="277" spans="1:17" x14ac:dyDescent="0.25">
      <c r="A277" t="s">
        <v>9309</v>
      </c>
      <c r="B277" cm="1">
        <f t="array" ref="B277">IF(ROW() &lt; ROW(INDEX(treatments[experiment_ID],ROWS(treatments[experiment_ID]))), COUNTIF(INDEX(treatments[experiment_ID],1):treatments[[#This Row],[experiment_ID]],treatments[[#This Row],[experiment_ID]]), "")</f>
        <v>7</v>
      </c>
      <c r="C277" t="s">
        <v>9361</v>
      </c>
      <c r="D277" s="13" t="s">
        <v>9364</v>
      </c>
      <c r="E277" s="13" t="s">
        <v>2502</v>
      </c>
      <c r="F277" s="13"/>
      <c r="G277" s="13" t="s">
        <v>9330</v>
      </c>
      <c r="H277" s="13" t="s">
        <v>2502</v>
      </c>
      <c r="I277" s="13" t="s">
        <v>9336</v>
      </c>
      <c r="J277" s="13" t="s">
        <v>9343</v>
      </c>
      <c r="K277" s="13"/>
      <c r="L277" s="13" t="s">
        <v>2502</v>
      </c>
      <c r="M277" s="13" t="s">
        <v>2502</v>
      </c>
      <c r="N277" s="13"/>
      <c r="O277" s="13" t="s">
        <v>2502</v>
      </c>
      <c r="P277" s="13"/>
      <c r="Q277" s="13"/>
    </row>
    <row r="278" spans="1:17" x14ac:dyDescent="0.25">
      <c r="A278" t="s">
        <v>9309</v>
      </c>
      <c r="B278" cm="1">
        <f t="array" ref="B278">IF(ROW() &lt; ROW(INDEX(treatments[experiment_ID],ROWS(treatments[experiment_ID]))), COUNTIF(INDEX(treatments[experiment_ID],1):treatments[[#This Row],[experiment_ID]],treatments[[#This Row],[experiment_ID]]), "")</f>
        <v>8</v>
      </c>
      <c r="C278" t="s">
        <v>9362</v>
      </c>
      <c r="D278" s="13" t="s">
        <v>9364</v>
      </c>
      <c r="E278" s="13" t="s">
        <v>2502</v>
      </c>
      <c r="F278" s="13"/>
      <c r="G278" s="13" t="s">
        <v>9330</v>
      </c>
      <c r="H278" s="13" t="s">
        <v>2502</v>
      </c>
      <c r="I278" s="13" t="s">
        <v>9336</v>
      </c>
      <c r="J278" s="13" t="s">
        <v>9344</v>
      </c>
      <c r="K278" s="13"/>
      <c r="L278" s="13" t="s">
        <v>2502</v>
      </c>
      <c r="M278" s="13" t="s">
        <v>2502</v>
      </c>
      <c r="N278" s="13"/>
      <c r="O278" s="13" t="s">
        <v>2502</v>
      </c>
      <c r="P278" s="13"/>
      <c r="Q278" s="13"/>
    </row>
    <row r="279" spans="1:17" x14ac:dyDescent="0.25">
      <c r="A279" t="s">
        <v>9311</v>
      </c>
      <c r="B279" cm="1">
        <f t="array" ref="B279">IF(ROW() &lt; ROW(INDEX(treatments[experiment_ID],ROWS(treatments[experiment_ID]))), COUNTIF(INDEX(treatments[experiment_ID],1):treatments[[#This Row],[experiment_ID]],treatments[[#This Row],[experiment_ID]]), "")</f>
        <v>1</v>
      </c>
      <c r="C279" t="s">
        <v>9355</v>
      </c>
      <c r="D279" s="13" t="s">
        <v>9364</v>
      </c>
      <c r="E279" s="13" t="s">
        <v>2502</v>
      </c>
      <c r="F279" s="13"/>
      <c r="G279" s="13" t="s">
        <v>9326</v>
      </c>
      <c r="H279" s="13" t="s">
        <v>2502</v>
      </c>
      <c r="I279" s="13" t="s">
        <v>9335</v>
      </c>
      <c r="J279" s="13" t="s">
        <v>9327</v>
      </c>
      <c r="K279" s="13"/>
      <c r="L279" s="13" t="s">
        <v>2502</v>
      </c>
      <c r="M279" s="13" t="s">
        <v>2502</v>
      </c>
      <c r="N279" s="13"/>
      <c r="O279" s="13" t="s">
        <v>2502</v>
      </c>
      <c r="P279" s="13"/>
      <c r="Q279" s="13"/>
    </row>
    <row r="280" spans="1:17" x14ac:dyDescent="0.25">
      <c r="A280" t="s">
        <v>9311</v>
      </c>
      <c r="B280" cm="1">
        <f t="array" ref="B280">IF(ROW() &lt; ROW(INDEX(treatments[experiment_ID],ROWS(treatments[experiment_ID]))), COUNTIF(INDEX(treatments[experiment_ID],1):treatments[[#This Row],[experiment_ID]],treatments[[#This Row],[experiment_ID]]), "")</f>
        <v>2</v>
      </c>
      <c r="C280" t="s">
        <v>9356</v>
      </c>
      <c r="D280" s="13" t="s">
        <v>9364</v>
      </c>
      <c r="E280" s="13" t="s">
        <v>2502</v>
      </c>
      <c r="F280" s="13"/>
      <c r="G280" s="13" t="s">
        <v>9330</v>
      </c>
      <c r="H280" s="13" t="s">
        <v>2502</v>
      </c>
      <c r="I280" s="13" t="s">
        <v>9335</v>
      </c>
      <c r="J280" s="13" t="s">
        <v>9327</v>
      </c>
      <c r="K280" s="13"/>
      <c r="L280" s="13" t="s">
        <v>2502</v>
      </c>
      <c r="M280" s="13" t="s">
        <v>2502</v>
      </c>
      <c r="N280" s="13"/>
      <c r="O280" s="13" t="s">
        <v>2502</v>
      </c>
      <c r="P280" s="13"/>
      <c r="Q280" s="13"/>
    </row>
    <row r="281" spans="1:17" x14ac:dyDescent="0.25">
      <c r="A281" t="s">
        <v>9311</v>
      </c>
      <c r="B281" cm="1">
        <f t="array" ref="B281">IF(ROW() &lt; ROW(INDEX(treatments[experiment_ID],ROWS(treatments[experiment_ID]))), COUNTIF(INDEX(treatments[experiment_ID],1):treatments[[#This Row],[experiment_ID]],treatments[[#This Row],[experiment_ID]]), "")</f>
        <v>3</v>
      </c>
      <c r="C281" t="s">
        <v>9357</v>
      </c>
      <c r="D281" s="13" t="s">
        <v>9364</v>
      </c>
      <c r="E281" s="13" t="s">
        <v>2502</v>
      </c>
      <c r="F281" s="13"/>
      <c r="G281" s="13" t="s">
        <v>9330</v>
      </c>
      <c r="H281" s="13" t="s">
        <v>2502</v>
      </c>
      <c r="I281" s="13" t="s">
        <v>9335</v>
      </c>
      <c r="J281" s="13" t="s">
        <v>9342</v>
      </c>
      <c r="K281" s="13"/>
      <c r="L281" s="13" t="s">
        <v>2502</v>
      </c>
      <c r="M281" s="13" t="s">
        <v>2502</v>
      </c>
      <c r="N281" s="13"/>
      <c r="O281" s="13" t="s">
        <v>2502</v>
      </c>
      <c r="P281" s="13"/>
      <c r="Q281" s="13"/>
    </row>
    <row r="282" spans="1:17" x14ac:dyDescent="0.25">
      <c r="A282" t="s">
        <v>9311</v>
      </c>
      <c r="B282" cm="1">
        <f t="array" ref="B282">IF(ROW() &lt; ROW(INDEX(treatments[experiment_ID],ROWS(treatments[experiment_ID]))), COUNTIF(INDEX(treatments[experiment_ID],1):treatments[[#This Row],[experiment_ID]],treatments[[#This Row],[experiment_ID]]), "")</f>
        <v>4</v>
      </c>
      <c r="C282" t="s">
        <v>9358</v>
      </c>
      <c r="D282" s="13" t="s">
        <v>9364</v>
      </c>
      <c r="E282" s="13" t="s">
        <v>2502</v>
      </c>
      <c r="F282" s="13"/>
      <c r="G282" s="13" t="s">
        <v>9330</v>
      </c>
      <c r="H282" s="13" t="s">
        <v>2502</v>
      </c>
      <c r="I282" s="13" t="s">
        <v>9335</v>
      </c>
      <c r="J282" s="13" t="s">
        <v>9343</v>
      </c>
      <c r="K282" s="13"/>
      <c r="L282" s="13" t="s">
        <v>2502</v>
      </c>
      <c r="M282" s="13" t="s">
        <v>2502</v>
      </c>
      <c r="N282" s="13"/>
      <c r="O282" s="13" t="s">
        <v>2502</v>
      </c>
      <c r="P282" s="13"/>
      <c r="Q282" s="13"/>
    </row>
    <row r="283" spans="1:17" x14ac:dyDescent="0.25">
      <c r="A283" t="s">
        <v>9311</v>
      </c>
      <c r="B283" cm="1">
        <f t="array" ref="B283">IF(ROW() &lt; ROW(INDEX(treatments[experiment_ID],ROWS(treatments[experiment_ID]))), COUNTIF(INDEX(treatments[experiment_ID],1):treatments[[#This Row],[experiment_ID]],treatments[[#This Row],[experiment_ID]]), "")</f>
        <v>5</v>
      </c>
      <c r="C283" t="s">
        <v>9359</v>
      </c>
      <c r="D283" s="13" t="s">
        <v>9364</v>
      </c>
      <c r="E283" s="13" t="s">
        <v>2502</v>
      </c>
      <c r="F283" s="13"/>
      <c r="G283" s="13" t="s">
        <v>9330</v>
      </c>
      <c r="H283" s="13" t="s">
        <v>2502</v>
      </c>
      <c r="I283" s="13" t="s">
        <v>9335</v>
      </c>
      <c r="J283" s="13" t="s">
        <v>9344</v>
      </c>
      <c r="K283" s="13"/>
      <c r="L283" s="13" t="s">
        <v>2502</v>
      </c>
      <c r="M283" s="13" t="s">
        <v>2502</v>
      </c>
      <c r="N283" s="13"/>
      <c r="O283" s="13" t="s">
        <v>2502</v>
      </c>
      <c r="P283" s="13"/>
      <c r="Q283" s="13"/>
    </row>
    <row r="284" spans="1:17" x14ac:dyDescent="0.25">
      <c r="A284" t="s">
        <v>9311</v>
      </c>
      <c r="B284" cm="1">
        <f t="array" ref="B284">IF(ROW() &lt; ROW(INDEX(treatments[experiment_ID],ROWS(treatments[experiment_ID]))), COUNTIF(INDEX(treatments[experiment_ID],1):treatments[[#This Row],[experiment_ID]],treatments[[#This Row],[experiment_ID]]), "")</f>
        <v>6</v>
      </c>
      <c r="C284" t="s">
        <v>9360</v>
      </c>
      <c r="D284" s="13" t="s">
        <v>9364</v>
      </c>
      <c r="E284" s="13" t="s">
        <v>2502</v>
      </c>
      <c r="F284" s="13"/>
      <c r="G284" s="13" t="s">
        <v>9330</v>
      </c>
      <c r="H284" s="13" t="s">
        <v>2502</v>
      </c>
      <c r="I284" s="13" t="s">
        <v>9336</v>
      </c>
      <c r="J284" s="13" t="s">
        <v>9342</v>
      </c>
      <c r="K284" s="13"/>
      <c r="L284" s="13" t="s">
        <v>2502</v>
      </c>
      <c r="M284" s="13" t="s">
        <v>2502</v>
      </c>
      <c r="N284" s="13"/>
      <c r="O284" s="13" t="s">
        <v>2502</v>
      </c>
      <c r="P284" s="13"/>
      <c r="Q284" s="13"/>
    </row>
    <row r="285" spans="1:17" x14ac:dyDescent="0.25">
      <c r="A285" t="s">
        <v>9311</v>
      </c>
      <c r="B285" cm="1">
        <f t="array" ref="B285">IF(ROW() &lt; ROW(INDEX(treatments[experiment_ID],ROWS(treatments[experiment_ID]))), COUNTIF(INDEX(treatments[experiment_ID],1):treatments[[#This Row],[experiment_ID]],treatments[[#This Row],[experiment_ID]]), "")</f>
        <v>7</v>
      </c>
      <c r="C285" t="s">
        <v>9361</v>
      </c>
      <c r="D285" s="13" t="s">
        <v>9364</v>
      </c>
      <c r="E285" s="13" t="s">
        <v>2502</v>
      </c>
      <c r="F285" s="13"/>
      <c r="G285" s="13" t="s">
        <v>9330</v>
      </c>
      <c r="H285" s="13" t="s">
        <v>2502</v>
      </c>
      <c r="I285" s="13" t="s">
        <v>9336</v>
      </c>
      <c r="J285" s="13" t="s">
        <v>9343</v>
      </c>
      <c r="K285" s="13"/>
      <c r="L285" s="13" t="s">
        <v>2502</v>
      </c>
      <c r="M285" s="13" t="s">
        <v>2502</v>
      </c>
      <c r="N285" s="13"/>
      <c r="O285" s="13" t="s">
        <v>2502</v>
      </c>
      <c r="P285" s="13"/>
      <c r="Q285" s="13"/>
    </row>
    <row r="286" spans="1:17" x14ac:dyDescent="0.25">
      <c r="A286" t="s">
        <v>9311</v>
      </c>
      <c r="B286" cm="1">
        <f t="array" ref="B286">IF(ROW() &lt; ROW(INDEX(treatments[experiment_ID],ROWS(treatments[experiment_ID]))), COUNTIF(INDEX(treatments[experiment_ID],1):treatments[[#This Row],[experiment_ID]],treatments[[#This Row],[experiment_ID]]), "")</f>
        <v>8</v>
      </c>
      <c r="C286" t="s">
        <v>9362</v>
      </c>
      <c r="D286" s="13" t="s">
        <v>9364</v>
      </c>
      <c r="E286" s="13" t="s">
        <v>2502</v>
      </c>
      <c r="F286" s="13"/>
      <c r="G286" s="13" t="s">
        <v>9330</v>
      </c>
      <c r="H286" s="13" t="s">
        <v>2502</v>
      </c>
      <c r="I286" s="13" t="s">
        <v>9336</v>
      </c>
      <c r="J286" s="13" t="s">
        <v>9344</v>
      </c>
      <c r="K286" s="13"/>
      <c r="L286" s="13" t="s">
        <v>2502</v>
      </c>
      <c r="M286" s="13" t="s">
        <v>2502</v>
      </c>
      <c r="N286" s="13"/>
      <c r="O286" s="13" t="s">
        <v>2502</v>
      </c>
      <c r="P286" s="13"/>
      <c r="Q286" s="13"/>
    </row>
    <row r="287" spans="1:17" x14ac:dyDescent="0.25">
      <c r="A287" t="s">
        <v>9312</v>
      </c>
      <c r="B287" cm="1">
        <f t="array" ref="B287">IF(ROW() &lt; ROW(INDEX(treatments[experiment_ID],ROWS(treatments[experiment_ID]))), COUNTIF(INDEX(treatments[experiment_ID],1):treatments[[#This Row],[experiment_ID]],treatments[[#This Row],[experiment_ID]]), "")</f>
        <v>1</v>
      </c>
      <c r="C287" t="s">
        <v>9355</v>
      </c>
      <c r="D287" s="13" t="s">
        <v>9364</v>
      </c>
      <c r="E287" s="13" t="s">
        <v>2502</v>
      </c>
      <c r="F287" s="13"/>
      <c r="G287" s="13" t="s">
        <v>9326</v>
      </c>
      <c r="H287" s="13" t="s">
        <v>2502</v>
      </c>
      <c r="I287" s="13" t="s">
        <v>9335</v>
      </c>
      <c r="J287" s="13" t="s">
        <v>9327</v>
      </c>
      <c r="K287" s="13"/>
      <c r="L287" s="13" t="s">
        <v>2502</v>
      </c>
      <c r="M287" s="13" t="s">
        <v>2502</v>
      </c>
      <c r="N287" s="13"/>
      <c r="O287" s="13" t="s">
        <v>2502</v>
      </c>
      <c r="P287" s="13"/>
      <c r="Q287" s="13"/>
    </row>
    <row r="288" spans="1:17" x14ac:dyDescent="0.25">
      <c r="A288" t="s">
        <v>9312</v>
      </c>
      <c r="B288" cm="1">
        <f t="array" ref="B288">IF(ROW() &lt; ROW(INDEX(treatments[experiment_ID],ROWS(treatments[experiment_ID]))), COUNTIF(INDEX(treatments[experiment_ID],1):treatments[[#This Row],[experiment_ID]],treatments[[#This Row],[experiment_ID]]), "")</f>
        <v>2</v>
      </c>
      <c r="C288" t="s">
        <v>9356</v>
      </c>
      <c r="D288" s="13" t="s">
        <v>9364</v>
      </c>
      <c r="E288" s="13" t="s">
        <v>2502</v>
      </c>
      <c r="F288" s="13"/>
      <c r="G288" s="13" t="s">
        <v>9330</v>
      </c>
      <c r="H288" s="13" t="s">
        <v>2502</v>
      </c>
      <c r="I288" s="13" t="s">
        <v>9335</v>
      </c>
      <c r="J288" s="13" t="s">
        <v>9327</v>
      </c>
      <c r="K288" s="13"/>
      <c r="L288" s="13" t="s">
        <v>2502</v>
      </c>
      <c r="M288" s="13" t="s">
        <v>2502</v>
      </c>
      <c r="N288" s="13"/>
      <c r="O288" s="13" t="s">
        <v>2502</v>
      </c>
      <c r="P288" s="13"/>
      <c r="Q288" s="13"/>
    </row>
    <row r="289" spans="1:17" x14ac:dyDescent="0.25">
      <c r="A289" t="s">
        <v>9312</v>
      </c>
      <c r="B289" cm="1">
        <f t="array" ref="B289">IF(ROW() &lt; ROW(INDEX(treatments[experiment_ID],ROWS(treatments[experiment_ID]))), COUNTIF(INDEX(treatments[experiment_ID],1):treatments[[#This Row],[experiment_ID]],treatments[[#This Row],[experiment_ID]]), "")</f>
        <v>3</v>
      </c>
      <c r="C289" t="s">
        <v>9357</v>
      </c>
      <c r="D289" s="13" t="s">
        <v>9364</v>
      </c>
      <c r="E289" s="13" t="s">
        <v>2502</v>
      </c>
      <c r="F289" s="13"/>
      <c r="G289" s="13" t="s">
        <v>9330</v>
      </c>
      <c r="H289" s="13" t="s">
        <v>2502</v>
      </c>
      <c r="I289" s="13" t="s">
        <v>9335</v>
      </c>
      <c r="J289" s="13" t="s">
        <v>9342</v>
      </c>
      <c r="K289" s="13"/>
      <c r="L289" s="13" t="s">
        <v>2502</v>
      </c>
      <c r="M289" s="13" t="s">
        <v>2502</v>
      </c>
      <c r="N289" s="13"/>
      <c r="O289" s="13" t="s">
        <v>2502</v>
      </c>
      <c r="P289" s="13"/>
      <c r="Q289" s="13"/>
    </row>
    <row r="290" spans="1:17" x14ac:dyDescent="0.25">
      <c r="A290" t="s">
        <v>9312</v>
      </c>
      <c r="B290" cm="1">
        <f t="array" ref="B290">IF(ROW() &lt; ROW(INDEX(treatments[experiment_ID],ROWS(treatments[experiment_ID]))), COUNTIF(INDEX(treatments[experiment_ID],1):treatments[[#This Row],[experiment_ID]],treatments[[#This Row],[experiment_ID]]), "")</f>
        <v>4</v>
      </c>
      <c r="C290" t="s">
        <v>9358</v>
      </c>
      <c r="D290" s="13" t="s">
        <v>9364</v>
      </c>
      <c r="E290" s="13" t="s">
        <v>2502</v>
      </c>
      <c r="F290" s="13"/>
      <c r="G290" s="13" t="s">
        <v>9330</v>
      </c>
      <c r="H290" s="13" t="s">
        <v>2502</v>
      </c>
      <c r="I290" s="13" t="s">
        <v>9335</v>
      </c>
      <c r="J290" s="13" t="s">
        <v>9343</v>
      </c>
      <c r="K290" s="13"/>
      <c r="L290" s="13" t="s">
        <v>2502</v>
      </c>
      <c r="M290" s="13" t="s">
        <v>2502</v>
      </c>
      <c r="N290" s="13"/>
      <c r="O290" s="13" t="s">
        <v>2502</v>
      </c>
      <c r="P290" s="13"/>
      <c r="Q290" s="13"/>
    </row>
    <row r="291" spans="1:17" x14ac:dyDescent="0.25">
      <c r="A291" t="s">
        <v>9312</v>
      </c>
      <c r="B291" cm="1">
        <f t="array" ref="B291">IF(ROW() &lt; ROW(INDEX(treatments[experiment_ID],ROWS(treatments[experiment_ID]))), COUNTIF(INDEX(treatments[experiment_ID],1):treatments[[#This Row],[experiment_ID]],treatments[[#This Row],[experiment_ID]]), "")</f>
        <v>5</v>
      </c>
      <c r="C291" t="s">
        <v>9359</v>
      </c>
      <c r="D291" s="13" t="s">
        <v>9364</v>
      </c>
      <c r="E291" s="13" t="s">
        <v>2502</v>
      </c>
      <c r="F291" s="13"/>
      <c r="G291" s="13" t="s">
        <v>9330</v>
      </c>
      <c r="H291" s="13" t="s">
        <v>2502</v>
      </c>
      <c r="I291" s="13" t="s">
        <v>9335</v>
      </c>
      <c r="J291" s="13" t="s">
        <v>9344</v>
      </c>
      <c r="K291" s="13"/>
      <c r="L291" s="13" t="s">
        <v>2502</v>
      </c>
      <c r="M291" s="13" t="s">
        <v>2502</v>
      </c>
      <c r="N291" s="13"/>
      <c r="O291" s="13" t="s">
        <v>2502</v>
      </c>
      <c r="P291" s="13"/>
      <c r="Q291" s="13"/>
    </row>
    <row r="292" spans="1:17" x14ac:dyDescent="0.25">
      <c r="A292" t="s">
        <v>9312</v>
      </c>
      <c r="B292" cm="1">
        <f t="array" ref="B292">IF(ROW() &lt; ROW(INDEX(treatments[experiment_ID],ROWS(treatments[experiment_ID]))), COUNTIF(INDEX(treatments[experiment_ID],1):treatments[[#This Row],[experiment_ID]],treatments[[#This Row],[experiment_ID]]), "")</f>
        <v>6</v>
      </c>
      <c r="C292" t="s">
        <v>9360</v>
      </c>
      <c r="D292" s="13" t="s">
        <v>9364</v>
      </c>
      <c r="E292" s="13" t="s">
        <v>2502</v>
      </c>
      <c r="F292" s="13"/>
      <c r="G292" s="13" t="s">
        <v>9330</v>
      </c>
      <c r="H292" s="13" t="s">
        <v>2502</v>
      </c>
      <c r="I292" s="13" t="s">
        <v>9336</v>
      </c>
      <c r="J292" s="13" t="s">
        <v>9342</v>
      </c>
      <c r="K292" s="13"/>
      <c r="L292" s="13" t="s">
        <v>2502</v>
      </c>
      <c r="M292" s="13" t="s">
        <v>2502</v>
      </c>
      <c r="N292" s="13"/>
      <c r="O292" s="13" t="s">
        <v>2502</v>
      </c>
      <c r="P292" s="13"/>
      <c r="Q292" s="13"/>
    </row>
    <row r="293" spans="1:17" x14ac:dyDescent="0.25">
      <c r="A293" t="s">
        <v>9312</v>
      </c>
      <c r="B293" cm="1">
        <f t="array" ref="B293">IF(ROW() &lt; ROW(INDEX(treatments[experiment_ID],ROWS(treatments[experiment_ID]))), COUNTIF(INDEX(treatments[experiment_ID],1):treatments[[#This Row],[experiment_ID]],treatments[[#This Row],[experiment_ID]]), "")</f>
        <v>7</v>
      </c>
      <c r="C293" t="s">
        <v>9361</v>
      </c>
      <c r="D293" s="13" t="s">
        <v>9364</v>
      </c>
      <c r="E293" s="13" t="s">
        <v>2502</v>
      </c>
      <c r="F293" s="13"/>
      <c r="G293" s="13" t="s">
        <v>9330</v>
      </c>
      <c r="H293" s="13" t="s">
        <v>2502</v>
      </c>
      <c r="I293" s="13" t="s">
        <v>9336</v>
      </c>
      <c r="J293" s="13" t="s">
        <v>9343</v>
      </c>
      <c r="K293" s="13"/>
      <c r="L293" s="13" t="s">
        <v>2502</v>
      </c>
      <c r="M293" s="13" t="s">
        <v>2502</v>
      </c>
      <c r="N293" s="13"/>
      <c r="O293" s="13" t="s">
        <v>2502</v>
      </c>
      <c r="P293" s="13"/>
      <c r="Q293" s="13"/>
    </row>
    <row r="294" spans="1:17" x14ac:dyDescent="0.25">
      <c r="A294" t="s">
        <v>9312</v>
      </c>
      <c r="B294" cm="1">
        <f t="array" ref="B294">IF(ROW() &lt; ROW(INDEX(treatments[experiment_ID],ROWS(treatments[experiment_ID]))), COUNTIF(INDEX(treatments[experiment_ID],1):treatments[[#This Row],[experiment_ID]],treatments[[#This Row],[experiment_ID]]), "")</f>
        <v>8</v>
      </c>
      <c r="C294" t="s">
        <v>9362</v>
      </c>
      <c r="D294" s="13" t="s">
        <v>9364</v>
      </c>
      <c r="E294" s="13" t="s">
        <v>2502</v>
      </c>
      <c r="F294" s="13"/>
      <c r="G294" s="13" t="s">
        <v>9330</v>
      </c>
      <c r="H294" s="13" t="s">
        <v>2502</v>
      </c>
      <c r="I294" s="13" t="s">
        <v>9336</v>
      </c>
      <c r="J294" s="13" t="s">
        <v>9344</v>
      </c>
      <c r="K294" s="13"/>
      <c r="L294" s="13" t="s">
        <v>2502</v>
      </c>
      <c r="M294" s="13" t="s">
        <v>2502</v>
      </c>
      <c r="N294" s="13"/>
      <c r="O294" s="13" t="s">
        <v>2502</v>
      </c>
      <c r="P294" s="13"/>
      <c r="Q294" s="13"/>
    </row>
    <row r="295" spans="1:17" x14ac:dyDescent="0.25">
      <c r="A295" t="s">
        <v>9313</v>
      </c>
      <c r="B295" cm="1">
        <f t="array" ref="B295">IF(ROW() &lt; ROW(INDEX(treatments[experiment_ID],ROWS(treatments[experiment_ID]))), COUNTIF(INDEX(treatments[experiment_ID],1):treatments[[#This Row],[experiment_ID]],treatments[[#This Row],[experiment_ID]]), "")</f>
        <v>1</v>
      </c>
      <c r="C295" t="s">
        <v>9355</v>
      </c>
      <c r="D295" s="13" t="s">
        <v>9364</v>
      </c>
      <c r="E295" s="13" t="s">
        <v>2502</v>
      </c>
      <c r="F295" s="13"/>
      <c r="G295" s="13" t="s">
        <v>9326</v>
      </c>
      <c r="H295" s="13" t="s">
        <v>2502</v>
      </c>
      <c r="I295" s="13" t="s">
        <v>9335</v>
      </c>
      <c r="J295" s="13" t="s">
        <v>9327</v>
      </c>
      <c r="K295" s="13"/>
      <c r="L295" s="13" t="s">
        <v>2502</v>
      </c>
      <c r="M295" s="13" t="s">
        <v>2502</v>
      </c>
      <c r="N295" s="13"/>
      <c r="O295" s="13" t="s">
        <v>2502</v>
      </c>
      <c r="P295" s="13"/>
      <c r="Q295" s="13"/>
    </row>
    <row r="296" spans="1:17" x14ac:dyDescent="0.25">
      <c r="A296" t="s">
        <v>9313</v>
      </c>
      <c r="B296" cm="1">
        <f t="array" ref="B296">IF(ROW() &lt; ROW(INDEX(treatments[experiment_ID],ROWS(treatments[experiment_ID]))), COUNTIF(INDEX(treatments[experiment_ID],1):treatments[[#This Row],[experiment_ID]],treatments[[#This Row],[experiment_ID]]), "")</f>
        <v>2</v>
      </c>
      <c r="C296" t="s">
        <v>9356</v>
      </c>
      <c r="D296" s="13" t="s">
        <v>9364</v>
      </c>
      <c r="E296" s="13" t="s">
        <v>2502</v>
      </c>
      <c r="F296" s="13"/>
      <c r="G296" s="13" t="s">
        <v>9330</v>
      </c>
      <c r="H296" s="13" t="s">
        <v>2502</v>
      </c>
      <c r="I296" s="13" t="s">
        <v>9335</v>
      </c>
      <c r="J296" s="13" t="s">
        <v>9327</v>
      </c>
      <c r="K296" s="13"/>
      <c r="L296" s="13" t="s">
        <v>2502</v>
      </c>
      <c r="M296" s="13" t="s">
        <v>2502</v>
      </c>
      <c r="N296" s="13"/>
      <c r="O296" s="13" t="s">
        <v>2502</v>
      </c>
      <c r="P296" s="13"/>
      <c r="Q296" s="13"/>
    </row>
    <row r="297" spans="1:17" x14ac:dyDescent="0.25">
      <c r="A297" t="s">
        <v>9313</v>
      </c>
      <c r="B297" cm="1">
        <f t="array" ref="B297">IF(ROW() &lt; ROW(INDEX(treatments[experiment_ID],ROWS(treatments[experiment_ID]))), COUNTIF(INDEX(treatments[experiment_ID],1):treatments[[#This Row],[experiment_ID]],treatments[[#This Row],[experiment_ID]]), "")</f>
        <v>3</v>
      </c>
      <c r="C297" t="s">
        <v>9357</v>
      </c>
      <c r="D297" s="13" t="s">
        <v>9364</v>
      </c>
      <c r="E297" s="13" t="s">
        <v>2502</v>
      </c>
      <c r="F297" s="13"/>
      <c r="G297" s="13" t="s">
        <v>9330</v>
      </c>
      <c r="H297" s="13" t="s">
        <v>2502</v>
      </c>
      <c r="I297" s="13" t="s">
        <v>9335</v>
      </c>
      <c r="J297" s="13" t="s">
        <v>9342</v>
      </c>
      <c r="K297" s="13"/>
      <c r="L297" s="13" t="s">
        <v>2502</v>
      </c>
      <c r="M297" s="13" t="s">
        <v>2502</v>
      </c>
      <c r="N297" s="13"/>
      <c r="O297" s="13" t="s">
        <v>2502</v>
      </c>
      <c r="P297" s="13"/>
      <c r="Q297" s="13"/>
    </row>
    <row r="298" spans="1:17" x14ac:dyDescent="0.25">
      <c r="A298" t="s">
        <v>9313</v>
      </c>
      <c r="B298" cm="1">
        <f t="array" ref="B298">IF(ROW() &lt; ROW(INDEX(treatments[experiment_ID],ROWS(treatments[experiment_ID]))), COUNTIF(INDEX(treatments[experiment_ID],1):treatments[[#This Row],[experiment_ID]],treatments[[#This Row],[experiment_ID]]), "")</f>
        <v>4</v>
      </c>
      <c r="C298" t="s">
        <v>9358</v>
      </c>
      <c r="D298" s="13" t="s">
        <v>9364</v>
      </c>
      <c r="E298" s="13" t="s">
        <v>2502</v>
      </c>
      <c r="F298" s="13"/>
      <c r="G298" s="13" t="s">
        <v>9330</v>
      </c>
      <c r="H298" s="13" t="s">
        <v>2502</v>
      </c>
      <c r="I298" s="13" t="s">
        <v>9335</v>
      </c>
      <c r="J298" s="13" t="s">
        <v>9343</v>
      </c>
      <c r="K298" s="13"/>
      <c r="L298" s="13" t="s">
        <v>2502</v>
      </c>
      <c r="M298" s="13" t="s">
        <v>2502</v>
      </c>
      <c r="N298" s="13"/>
      <c r="O298" s="13" t="s">
        <v>2502</v>
      </c>
      <c r="P298" s="13"/>
      <c r="Q298" s="13"/>
    </row>
    <row r="299" spans="1:17" x14ac:dyDescent="0.25">
      <c r="A299" t="s">
        <v>9313</v>
      </c>
      <c r="B299" cm="1">
        <f t="array" ref="B299">IF(ROW() &lt; ROW(INDEX(treatments[experiment_ID],ROWS(treatments[experiment_ID]))), COUNTIF(INDEX(treatments[experiment_ID],1):treatments[[#This Row],[experiment_ID]],treatments[[#This Row],[experiment_ID]]), "")</f>
        <v>5</v>
      </c>
      <c r="C299" t="s">
        <v>9359</v>
      </c>
      <c r="D299" s="13" t="s">
        <v>9364</v>
      </c>
      <c r="E299" s="13" t="s">
        <v>2502</v>
      </c>
      <c r="F299" s="13"/>
      <c r="G299" s="13" t="s">
        <v>9330</v>
      </c>
      <c r="H299" s="13" t="s">
        <v>2502</v>
      </c>
      <c r="I299" s="13" t="s">
        <v>9335</v>
      </c>
      <c r="J299" s="13" t="s">
        <v>9344</v>
      </c>
      <c r="K299" s="13"/>
      <c r="L299" s="13" t="s">
        <v>2502</v>
      </c>
      <c r="M299" s="13" t="s">
        <v>2502</v>
      </c>
      <c r="N299" s="13"/>
      <c r="O299" s="13" t="s">
        <v>2502</v>
      </c>
      <c r="P299" s="13"/>
      <c r="Q299" s="13"/>
    </row>
    <row r="300" spans="1:17" x14ac:dyDescent="0.25">
      <c r="A300" t="s">
        <v>9313</v>
      </c>
      <c r="B300" cm="1">
        <f t="array" ref="B300">IF(ROW() &lt; ROW(INDEX(treatments[experiment_ID],ROWS(treatments[experiment_ID]))), COUNTIF(INDEX(treatments[experiment_ID],1):treatments[[#This Row],[experiment_ID]],treatments[[#This Row],[experiment_ID]]), "")</f>
        <v>6</v>
      </c>
      <c r="C300" t="s">
        <v>9360</v>
      </c>
      <c r="D300" s="13" t="s">
        <v>9364</v>
      </c>
      <c r="E300" s="13" t="s">
        <v>2502</v>
      </c>
      <c r="F300" s="13"/>
      <c r="G300" s="13" t="s">
        <v>9330</v>
      </c>
      <c r="H300" s="13" t="s">
        <v>2502</v>
      </c>
      <c r="I300" s="13" t="s">
        <v>9336</v>
      </c>
      <c r="J300" s="13" t="s">
        <v>9342</v>
      </c>
      <c r="K300" s="13"/>
      <c r="L300" s="13" t="s">
        <v>2502</v>
      </c>
      <c r="M300" s="13" t="s">
        <v>2502</v>
      </c>
      <c r="N300" s="13"/>
      <c r="O300" s="13" t="s">
        <v>2502</v>
      </c>
      <c r="P300" s="13"/>
      <c r="Q300" s="13"/>
    </row>
    <row r="301" spans="1:17" x14ac:dyDescent="0.25">
      <c r="A301" t="s">
        <v>9313</v>
      </c>
      <c r="B301" cm="1">
        <f t="array" ref="B301">IF(ROW() &lt; ROW(INDEX(treatments[experiment_ID],ROWS(treatments[experiment_ID]))), COUNTIF(INDEX(treatments[experiment_ID],1):treatments[[#This Row],[experiment_ID]],treatments[[#This Row],[experiment_ID]]), "")</f>
        <v>7</v>
      </c>
      <c r="C301" t="s">
        <v>9361</v>
      </c>
      <c r="D301" s="13" t="s">
        <v>9364</v>
      </c>
      <c r="E301" s="13" t="s">
        <v>2502</v>
      </c>
      <c r="F301" s="13"/>
      <c r="G301" s="13" t="s">
        <v>9330</v>
      </c>
      <c r="H301" s="13" t="s">
        <v>2502</v>
      </c>
      <c r="I301" s="13" t="s">
        <v>9336</v>
      </c>
      <c r="J301" s="13" t="s">
        <v>9343</v>
      </c>
      <c r="K301" s="13"/>
      <c r="L301" s="13" t="s">
        <v>2502</v>
      </c>
      <c r="M301" s="13" t="s">
        <v>2502</v>
      </c>
      <c r="N301" s="13"/>
      <c r="O301" s="13" t="s">
        <v>2502</v>
      </c>
      <c r="P301" s="13"/>
      <c r="Q301" s="13"/>
    </row>
    <row r="302" spans="1:17" x14ac:dyDescent="0.25">
      <c r="A302" t="s">
        <v>9313</v>
      </c>
      <c r="B302" cm="1">
        <f t="array" ref="B302">IF(ROW() &lt; ROW(INDEX(treatments[experiment_ID],ROWS(treatments[experiment_ID]))), COUNTIF(INDEX(treatments[experiment_ID],1):treatments[[#This Row],[experiment_ID]],treatments[[#This Row],[experiment_ID]]), "")</f>
        <v>8</v>
      </c>
      <c r="C302" t="s">
        <v>9362</v>
      </c>
      <c r="D302" s="13" t="s">
        <v>9364</v>
      </c>
      <c r="E302" s="13" t="s">
        <v>2502</v>
      </c>
      <c r="F302" s="13"/>
      <c r="G302" s="13" t="s">
        <v>9330</v>
      </c>
      <c r="H302" s="13" t="s">
        <v>2502</v>
      </c>
      <c r="I302" s="13" t="s">
        <v>9336</v>
      </c>
      <c r="J302" s="13" t="s">
        <v>9344</v>
      </c>
      <c r="K302" s="13"/>
      <c r="L302" s="13" t="s">
        <v>2502</v>
      </c>
      <c r="M302" s="13" t="s">
        <v>2502</v>
      </c>
      <c r="N302" s="13"/>
      <c r="O302" s="13" t="s">
        <v>2502</v>
      </c>
      <c r="P302" s="13"/>
      <c r="Q302" s="13"/>
    </row>
    <row r="303" spans="1:17" x14ac:dyDescent="0.25">
      <c r="A303" t="s">
        <v>9314</v>
      </c>
      <c r="B303" cm="1">
        <f t="array" ref="B303">IF(ROW() &lt; ROW(INDEX(treatments[experiment_ID],ROWS(treatments[experiment_ID]))), COUNTIF(INDEX(treatments[experiment_ID],1):treatments[[#This Row],[experiment_ID]],treatments[[#This Row],[experiment_ID]]), "")</f>
        <v>1</v>
      </c>
      <c r="C303" t="s">
        <v>9355</v>
      </c>
      <c r="D303" s="13" t="s">
        <v>9364</v>
      </c>
      <c r="E303" s="13" t="s">
        <v>2502</v>
      </c>
      <c r="F303" s="13"/>
      <c r="G303" s="13" t="s">
        <v>9326</v>
      </c>
      <c r="H303" s="13" t="s">
        <v>2502</v>
      </c>
      <c r="I303" s="13" t="s">
        <v>9335</v>
      </c>
      <c r="J303" s="13" t="s">
        <v>9327</v>
      </c>
      <c r="K303" s="13"/>
      <c r="L303" s="13" t="s">
        <v>2502</v>
      </c>
      <c r="M303" s="13" t="s">
        <v>2502</v>
      </c>
      <c r="N303" s="13"/>
      <c r="O303" s="13" t="s">
        <v>2502</v>
      </c>
      <c r="P303" s="13"/>
      <c r="Q303" s="13"/>
    </row>
    <row r="304" spans="1:17" x14ac:dyDescent="0.25">
      <c r="A304" t="s">
        <v>9314</v>
      </c>
      <c r="B304" cm="1">
        <f t="array" ref="B304">IF(ROW() &lt; ROW(INDEX(treatments[experiment_ID],ROWS(treatments[experiment_ID]))), COUNTIF(INDEX(treatments[experiment_ID],1):treatments[[#This Row],[experiment_ID]],treatments[[#This Row],[experiment_ID]]), "")</f>
        <v>2</v>
      </c>
      <c r="C304" t="s">
        <v>9356</v>
      </c>
      <c r="D304" s="13" t="s">
        <v>9364</v>
      </c>
      <c r="E304" s="13" t="s">
        <v>2502</v>
      </c>
      <c r="F304" s="13"/>
      <c r="G304" s="13" t="s">
        <v>9330</v>
      </c>
      <c r="H304" s="13" t="s">
        <v>2502</v>
      </c>
      <c r="I304" s="13" t="s">
        <v>9335</v>
      </c>
      <c r="J304" s="13" t="s">
        <v>9327</v>
      </c>
      <c r="K304" s="13"/>
      <c r="L304" s="13" t="s">
        <v>2502</v>
      </c>
      <c r="M304" s="13" t="s">
        <v>2502</v>
      </c>
      <c r="N304" s="13"/>
      <c r="O304" s="13" t="s">
        <v>2502</v>
      </c>
      <c r="P304" s="13"/>
      <c r="Q304" s="13"/>
    </row>
    <row r="305" spans="1:17" x14ac:dyDescent="0.25">
      <c r="A305" t="s">
        <v>9314</v>
      </c>
      <c r="B305" cm="1">
        <f t="array" ref="B305">IF(ROW() &lt; ROW(INDEX(treatments[experiment_ID],ROWS(treatments[experiment_ID]))), COUNTIF(INDEX(treatments[experiment_ID],1):treatments[[#This Row],[experiment_ID]],treatments[[#This Row],[experiment_ID]]), "")</f>
        <v>3</v>
      </c>
      <c r="C305" t="s">
        <v>9357</v>
      </c>
      <c r="D305" s="13" t="s">
        <v>9364</v>
      </c>
      <c r="E305" s="13" t="s">
        <v>2502</v>
      </c>
      <c r="F305" s="13"/>
      <c r="G305" s="13" t="s">
        <v>9330</v>
      </c>
      <c r="H305" s="13" t="s">
        <v>2502</v>
      </c>
      <c r="I305" s="13" t="s">
        <v>9335</v>
      </c>
      <c r="J305" s="13" t="s">
        <v>9342</v>
      </c>
      <c r="K305" s="13"/>
      <c r="L305" s="13" t="s">
        <v>2502</v>
      </c>
      <c r="M305" s="13" t="s">
        <v>2502</v>
      </c>
      <c r="N305" s="13"/>
      <c r="O305" s="13" t="s">
        <v>2502</v>
      </c>
      <c r="P305" s="13"/>
      <c r="Q305" s="13"/>
    </row>
    <row r="306" spans="1:17" x14ac:dyDescent="0.25">
      <c r="A306" t="s">
        <v>9314</v>
      </c>
      <c r="B306" cm="1">
        <f t="array" ref="B306">IF(ROW() &lt; ROW(INDEX(treatments[experiment_ID],ROWS(treatments[experiment_ID]))), COUNTIF(INDEX(treatments[experiment_ID],1):treatments[[#This Row],[experiment_ID]],treatments[[#This Row],[experiment_ID]]), "")</f>
        <v>4</v>
      </c>
      <c r="C306" t="s">
        <v>9358</v>
      </c>
      <c r="D306" s="13" t="s">
        <v>9364</v>
      </c>
      <c r="E306" s="13" t="s">
        <v>2502</v>
      </c>
      <c r="F306" s="13"/>
      <c r="G306" s="13" t="s">
        <v>9330</v>
      </c>
      <c r="H306" s="13" t="s">
        <v>2502</v>
      </c>
      <c r="I306" s="13" t="s">
        <v>9335</v>
      </c>
      <c r="J306" s="13" t="s">
        <v>9343</v>
      </c>
      <c r="K306" s="13"/>
      <c r="L306" s="13" t="s">
        <v>2502</v>
      </c>
      <c r="M306" s="13" t="s">
        <v>2502</v>
      </c>
      <c r="N306" s="13"/>
      <c r="O306" s="13" t="s">
        <v>2502</v>
      </c>
      <c r="P306" s="13"/>
      <c r="Q306" s="13"/>
    </row>
    <row r="307" spans="1:17" x14ac:dyDescent="0.25">
      <c r="A307" t="s">
        <v>9314</v>
      </c>
      <c r="B307" cm="1">
        <f t="array" ref="B307">IF(ROW() &lt; ROW(INDEX(treatments[experiment_ID],ROWS(treatments[experiment_ID]))), COUNTIF(INDEX(treatments[experiment_ID],1):treatments[[#This Row],[experiment_ID]],treatments[[#This Row],[experiment_ID]]), "")</f>
        <v>5</v>
      </c>
      <c r="C307" t="s">
        <v>9359</v>
      </c>
      <c r="D307" s="13" t="s">
        <v>9364</v>
      </c>
      <c r="E307" s="13" t="s">
        <v>2502</v>
      </c>
      <c r="F307" s="13"/>
      <c r="G307" s="13" t="s">
        <v>9330</v>
      </c>
      <c r="H307" s="13" t="s">
        <v>2502</v>
      </c>
      <c r="I307" s="13" t="s">
        <v>9335</v>
      </c>
      <c r="J307" s="13" t="s">
        <v>9344</v>
      </c>
      <c r="K307" s="13"/>
      <c r="L307" s="13" t="s">
        <v>2502</v>
      </c>
      <c r="M307" s="13" t="s">
        <v>2502</v>
      </c>
      <c r="N307" s="13"/>
      <c r="O307" s="13" t="s">
        <v>2502</v>
      </c>
      <c r="P307" s="13"/>
      <c r="Q307" s="13"/>
    </row>
    <row r="308" spans="1:17" x14ac:dyDescent="0.25">
      <c r="A308" t="s">
        <v>9314</v>
      </c>
      <c r="B308" cm="1">
        <f t="array" ref="B308">IF(ROW() &lt; ROW(INDEX(treatments[experiment_ID],ROWS(treatments[experiment_ID]))), COUNTIF(INDEX(treatments[experiment_ID],1):treatments[[#This Row],[experiment_ID]],treatments[[#This Row],[experiment_ID]]), "")</f>
        <v>6</v>
      </c>
      <c r="C308" t="s">
        <v>9360</v>
      </c>
      <c r="D308" s="13" t="s">
        <v>9364</v>
      </c>
      <c r="E308" s="13" t="s">
        <v>2502</v>
      </c>
      <c r="F308" s="13"/>
      <c r="G308" s="13" t="s">
        <v>9330</v>
      </c>
      <c r="H308" s="13" t="s">
        <v>2502</v>
      </c>
      <c r="I308" s="13" t="s">
        <v>9336</v>
      </c>
      <c r="J308" s="13" t="s">
        <v>9342</v>
      </c>
      <c r="K308" s="13"/>
      <c r="L308" s="13" t="s">
        <v>2502</v>
      </c>
      <c r="M308" s="13" t="s">
        <v>2502</v>
      </c>
      <c r="N308" s="13"/>
      <c r="O308" s="13" t="s">
        <v>2502</v>
      </c>
      <c r="P308" s="13"/>
      <c r="Q308" s="13"/>
    </row>
    <row r="309" spans="1:17" x14ac:dyDescent="0.25">
      <c r="A309" t="s">
        <v>9314</v>
      </c>
      <c r="B309" cm="1">
        <f t="array" ref="B309">IF(ROW() &lt; ROW(INDEX(treatments[experiment_ID],ROWS(treatments[experiment_ID]))), COUNTIF(INDEX(treatments[experiment_ID],1):treatments[[#This Row],[experiment_ID]],treatments[[#This Row],[experiment_ID]]), "")</f>
        <v>7</v>
      </c>
      <c r="C309" t="s">
        <v>9361</v>
      </c>
      <c r="D309" s="13" t="s">
        <v>9364</v>
      </c>
      <c r="E309" s="13" t="s">
        <v>2502</v>
      </c>
      <c r="F309" s="13"/>
      <c r="G309" s="13" t="s">
        <v>9330</v>
      </c>
      <c r="H309" s="13" t="s">
        <v>2502</v>
      </c>
      <c r="I309" s="13" t="s">
        <v>9336</v>
      </c>
      <c r="J309" s="13" t="s">
        <v>9343</v>
      </c>
      <c r="K309" s="13"/>
      <c r="L309" s="13" t="s">
        <v>2502</v>
      </c>
      <c r="M309" s="13" t="s">
        <v>2502</v>
      </c>
      <c r="N309" s="13"/>
      <c r="O309" s="13" t="s">
        <v>2502</v>
      </c>
      <c r="P309" s="13"/>
      <c r="Q309" s="13"/>
    </row>
    <row r="310" spans="1:17" x14ac:dyDescent="0.25">
      <c r="A310" t="s">
        <v>9314</v>
      </c>
      <c r="B310" cm="1">
        <f t="array" ref="B310">IF(ROW() &lt; ROW(INDEX(treatments[experiment_ID],ROWS(treatments[experiment_ID]))), COUNTIF(INDEX(treatments[experiment_ID],1):treatments[[#This Row],[experiment_ID]],treatments[[#This Row],[experiment_ID]]), "")</f>
        <v>8</v>
      </c>
      <c r="C310" t="s">
        <v>9362</v>
      </c>
      <c r="D310" s="13" t="s">
        <v>9364</v>
      </c>
      <c r="E310" s="13" t="s">
        <v>2502</v>
      </c>
      <c r="F310" s="13"/>
      <c r="G310" s="13" t="s">
        <v>9330</v>
      </c>
      <c r="H310" s="13" t="s">
        <v>2502</v>
      </c>
      <c r="I310" s="13" t="s">
        <v>9336</v>
      </c>
      <c r="J310" s="13" t="s">
        <v>9344</v>
      </c>
      <c r="K310" s="13"/>
      <c r="L310" s="13" t="s">
        <v>2502</v>
      </c>
      <c r="M310" s="13" t="s">
        <v>2502</v>
      </c>
      <c r="N310" s="13"/>
      <c r="O310" s="13" t="s">
        <v>2502</v>
      </c>
      <c r="P310" s="13"/>
      <c r="Q310" s="13"/>
    </row>
    <row r="311" spans="1:17" x14ac:dyDescent="0.25">
      <c r="A311" t="s">
        <v>9366</v>
      </c>
      <c r="B311" cm="1">
        <f t="array" ref="B311">IF(ROW() &lt; ROW(INDEX(treatments[experiment_ID],ROWS(treatments[experiment_ID]))), COUNTIF(INDEX(treatments[experiment_ID],1):treatments[[#This Row],[experiment_ID]],treatments[[#This Row],[experiment_ID]]), "")</f>
        <v>1</v>
      </c>
      <c r="C311" t="s">
        <v>9376</v>
      </c>
      <c r="D311" s="13" t="s">
        <v>8711</v>
      </c>
      <c r="E311" s="13" t="s">
        <v>2502</v>
      </c>
      <c r="F311" s="13"/>
      <c r="G311" s="13"/>
      <c r="H311" s="13" t="s">
        <v>9372</v>
      </c>
      <c r="I311" s="13" t="s">
        <v>8712</v>
      </c>
      <c r="J311" s="13"/>
      <c r="K311" s="13"/>
      <c r="L311" s="13"/>
      <c r="M311" s="13"/>
      <c r="N311" s="13" t="s">
        <v>8713</v>
      </c>
      <c r="O311" s="13" t="s">
        <v>8714</v>
      </c>
      <c r="P311" s="13"/>
      <c r="Q311" s="13"/>
    </row>
    <row r="312" spans="1:17" x14ac:dyDescent="0.25">
      <c r="A312" t="s">
        <v>9366</v>
      </c>
      <c r="B312" cm="1">
        <f t="array" ref="B312">IF(ROW() &lt; ROW(INDEX(treatments[experiment_ID],ROWS(treatments[experiment_ID]))), COUNTIF(INDEX(treatments[experiment_ID],1):treatments[[#This Row],[experiment_ID]],treatments[[#This Row],[experiment_ID]]), "")</f>
        <v>2</v>
      </c>
      <c r="C312" t="s">
        <v>9377</v>
      </c>
      <c r="D312" s="13" t="s">
        <v>8718</v>
      </c>
      <c r="E312" s="13" t="s">
        <v>2502</v>
      </c>
      <c r="F312" s="13"/>
      <c r="G312" s="13"/>
      <c r="H312" s="13" t="s">
        <v>9372</v>
      </c>
      <c r="I312" s="13" t="s">
        <v>8712</v>
      </c>
      <c r="J312" s="13"/>
      <c r="K312" s="13"/>
      <c r="L312" s="13"/>
      <c r="M312" s="13"/>
      <c r="N312" s="13" t="s">
        <v>8713</v>
      </c>
      <c r="O312" s="13" t="s">
        <v>8714</v>
      </c>
      <c r="P312" s="13"/>
      <c r="Q312" s="13"/>
    </row>
    <row r="313" spans="1:17" x14ac:dyDescent="0.25">
      <c r="A313" t="s">
        <v>9366</v>
      </c>
      <c r="B313" cm="1">
        <f t="array" ref="B313">IF(ROW() &lt; ROW(INDEX(treatments[experiment_ID],ROWS(treatments[experiment_ID]))), COUNTIF(INDEX(treatments[experiment_ID],1):treatments[[#This Row],[experiment_ID]],treatments[[#This Row],[experiment_ID]]), "")</f>
        <v>3</v>
      </c>
      <c r="C313" t="s">
        <v>9378</v>
      </c>
      <c r="D313" s="13" t="s">
        <v>8711</v>
      </c>
      <c r="E313" s="13"/>
      <c r="F313" s="13"/>
      <c r="G313" s="13"/>
      <c r="H313" s="13" t="s">
        <v>9373</v>
      </c>
      <c r="I313" s="13" t="s">
        <v>8712</v>
      </c>
      <c r="J313" s="13"/>
      <c r="K313" s="13"/>
      <c r="L313" s="13"/>
      <c r="M313" s="13"/>
      <c r="N313" s="13" t="s">
        <v>8713</v>
      </c>
      <c r="O313" s="13" t="s">
        <v>8717</v>
      </c>
      <c r="P313" s="13"/>
      <c r="Q313" s="13"/>
    </row>
    <row r="314" spans="1:17" x14ac:dyDescent="0.25">
      <c r="A314" t="s">
        <v>9366</v>
      </c>
      <c r="B314" cm="1">
        <f t="array" ref="B314">IF(ROW() &lt; ROW(INDEX(treatments[experiment_ID],ROWS(treatments[experiment_ID]))), COUNTIF(INDEX(treatments[experiment_ID],1):treatments[[#This Row],[experiment_ID]],treatments[[#This Row],[experiment_ID]]), "")</f>
        <v>4</v>
      </c>
      <c r="C314" t="s">
        <v>9379</v>
      </c>
      <c r="D314" s="13" t="s">
        <v>8718</v>
      </c>
      <c r="E314" s="13"/>
      <c r="F314" s="13"/>
      <c r="G314" s="13"/>
      <c r="H314" s="13" t="s">
        <v>9373</v>
      </c>
      <c r="I314" s="13" t="s">
        <v>8712</v>
      </c>
      <c r="J314" s="13"/>
      <c r="K314" s="13"/>
      <c r="L314" s="13"/>
      <c r="M314" s="13"/>
      <c r="N314" s="13" t="s">
        <v>8713</v>
      </c>
      <c r="O314" s="13" t="s">
        <v>8717</v>
      </c>
      <c r="P314" s="13"/>
      <c r="Q314" s="13"/>
    </row>
    <row r="315" spans="1:17" x14ac:dyDescent="0.25">
      <c r="A315" t="s">
        <v>9366</v>
      </c>
      <c r="B315" cm="1">
        <f t="array" ref="B315">IF(ROW() &lt; ROW(INDEX(treatments[experiment_ID],ROWS(treatments[experiment_ID]))), COUNTIF(INDEX(treatments[experiment_ID],1):treatments[[#This Row],[experiment_ID]],treatments[[#This Row],[experiment_ID]]), "")</f>
        <v>5</v>
      </c>
      <c r="C315" t="s">
        <v>9380</v>
      </c>
      <c r="D315" s="13" t="s">
        <v>8711</v>
      </c>
      <c r="E315" s="13"/>
      <c r="F315" s="13"/>
      <c r="G315" s="13"/>
      <c r="H315" s="13" t="s">
        <v>9372</v>
      </c>
      <c r="I315" s="13" t="s">
        <v>8712</v>
      </c>
      <c r="J315" s="13"/>
      <c r="K315" s="13"/>
      <c r="L315" s="13"/>
      <c r="M315" s="13"/>
      <c r="N315" s="13" t="s">
        <v>8716</v>
      </c>
      <c r="O315" s="13" t="s">
        <v>8714</v>
      </c>
      <c r="P315" s="13"/>
      <c r="Q315" s="13"/>
    </row>
    <row r="316" spans="1:17" x14ac:dyDescent="0.25">
      <c r="A316" t="s">
        <v>9366</v>
      </c>
      <c r="B316" cm="1">
        <f t="array" ref="B316">IF(ROW() &lt; ROW(INDEX(treatments[experiment_ID],ROWS(treatments[experiment_ID]))), COUNTIF(INDEX(treatments[experiment_ID],1):treatments[[#This Row],[experiment_ID]],treatments[[#This Row],[experiment_ID]]), "")</f>
        <v>6</v>
      </c>
      <c r="C316" t="s">
        <v>9381</v>
      </c>
      <c r="D316" s="13" t="s">
        <v>8718</v>
      </c>
      <c r="E316" s="13"/>
      <c r="F316" s="13"/>
      <c r="G316" s="13"/>
      <c r="H316" s="13" t="s">
        <v>9372</v>
      </c>
      <c r="I316" s="13" t="s">
        <v>8712</v>
      </c>
      <c r="J316" s="13"/>
      <c r="K316" s="13"/>
      <c r="L316" s="13"/>
      <c r="M316" s="13"/>
      <c r="N316" s="13" t="s">
        <v>8716</v>
      </c>
      <c r="O316" s="13" t="s">
        <v>8717</v>
      </c>
      <c r="P316" s="13"/>
      <c r="Q316" s="13"/>
    </row>
    <row r="317" spans="1:17" x14ac:dyDescent="0.25">
      <c r="A317" t="s">
        <v>9366</v>
      </c>
      <c r="B317" cm="1">
        <f t="array" ref="B317">IF(ROW() &lt; ROW(INDEX(treatments[experiment_ID],ROWS(treatments[experiment_ID]))), COUNTIF(INDEX(treatments[experiment_ID],1):treatments[[#This Row],[experiment_ID]],treatments[[#This Row],[experiment_ID]]), "")</f>
        <v>7</v>
      </c>
      <c r="C317" t="s">
        <v>9382</v>
      </c>
      <c r="D317" s="13" t="s">
        <v>8711</v>
      </c>
      <c r="E317" s="13"/>
      <c r="F317" s="13"/>
      <c r="G317" s="13"/>
      <c r="H317" s="13" t="s">
        <v>9373</v>
      </c>
      <c r="I317" s="13" t="s">
        <v>8712</v>
      </c>
      <c r="J317" s="13"/>
      <c r="K317" s="13"/>
      <c r="L317" s="13"/>
      <c r="M317" s="13"/>
      <c r="N317" s="13" t="s">
        <v>8716</v>
      </c>
      <c r="O317" s="13" t="s">
        <v>8714</v>
      </c>
      <c r="P317" s="13"/>
      <c r="Q317" s="13"/>
    </row>
    <row r="318" spans="1:17" x14ac:dyDescent="0.25">
      <c r="A318" t="s">
        <v>9366</v>
      </c>
      <c r="B318" cm="1">
        <f t="array" ref="B318">IF(ROW() &lt; ROW(INDEX(treatments[experiment_ID],ROWS(treatments[experiment_ID]))), COUNTIF(INDEX(treatments[experiment_ID],1):treatments[[#This Row],[experiment_ID]],treatments[[#This Row],[experiment_ID]]), "")</f>
        <v>8</v>
      </c>
      <c r="C318" t="s">
        <v>9383</v>
      </c>
      <c r="D318" s="13" t="s">
        <v>8718</v>
      </c>
      <c r="E318" s="13"/>
      <c r="F318" s="13"/>
      <c r="G318" s="13"/>
      <c r="H318" s="13" t="s">
        <v>9373</v>
      </c>
      <c r="I318" s="13" t="s">
        <v>8712</v>
      </c>
      <c r="J318" s="13"/>
      <c r="K318" s="13"/>
      <c r="L318" s="13"/>
      <c r="M318" s="13"/>
      <c r="N318" s="13" t="s">
        <v>8716</v>
      </c>
      <c r="O318" s="13" t="s">
        <v>8717</v>
      </c>
      <c r="P318" s="13"/>
      <c r="Q318" s="13"/>
    </row>
    <row r="319" spans="1:17" x14ac:dyDescent="0.25">
      <c r="A319" t="s">
        <v>9367</v>
      </c>
      <c r="B319" cm="1">
        <f t="array" ref="B319">IF(ROW() &lt; ROW(INDEX(treatments[experiment_ID],ROWS(treatments[experiment_ID]))), COUNTIF(INDEX(treatments[experiment_ID],1):treatments[[#This Row],[experiment_ID]],treatments[[#This Row],[experiment_ID]]), "")</f>
        <v>1</v>
      </c>
      <c r="C319" t="s">
        <v>9380</v>
      </c>
      <c r="D319" s="13" t="s">
        <v>8711</v>
      </c>
      <c r="E319" s="13"/>
      <c r="F319" s="13"/>
      <c r="G319" s="13"/>
      <c r="H319" s="13" t="s">
        <v>9372</v>
      </c>
      <c r="I319" s="13" t="s">
        <v>8712</v>
      </c>
      <c r="J319" s="13"/>
      <c r="K319" s="13"/>
      <c r="L319" s="13"/>
      <c r="M319" s="13"/>
      <c r="N319" s="13" t="s">
        <v>8713</v>
      </c>
      <c r="O319" s="13" t="s">
        <v>9374</v>
      </c>
      <c r="P319" s="13"/>
      <c r="Q319" s="13"/>
    </row>
    <row r="320" spans="1:17" x14ac:dyDescent="0.25">
      <c r="A320" t="s">
        <v>9367</v>
      </c>
      <c r="B320" cm="1">
        <f t="array" ref="B320">IF(ROW() &lt; ROW(INDEX(treatments[experiment_ID],ROWS(treatments[experiment_ID]))), COUNTIF(INDEX(treatments[experiment_ID],1):treatments[[#This Row],[experiment_ID]],treatments[[#This Row],[experiment_ID]]), "")</f>
        <v>2</v>
      </c>
      <c r="C320" t="s">
        <v>9381</v>
      </c>
      <c r="D320" s="13" t="s">
        <v>8718</v>
      </c>
      <c r="E320" s="13"/>
      <c r="F320" s="13"/>
      <c r="G320" s="13"/>
      <c r="H320" s="13" t="s">
        <v>9372</v>
      </c>
      <c r="I320" s="13" t="s">
        <v>8712</v>
      </c>
      <c r="J320" s="13"/>
      <c r="K320" s="13"/>
      <c r="L320" s="13"/>
      <c r="M320" s="13"/>
      <c r="N320" s="13" t="s">
        <v>8713</v>
      </c>
      <c r="O320" s="13" t="s">
        <v>9374</v>
      </c>
      <c r="P320" s="13"/>
      <c r="Q320" s="13"/>
    </row>
    <row r="321" spans="1:17" x14ac:dyDescent="0.25">
      <c r="A321" t="s">
        <v>9367</v>
      </c>
      <c r="B321" cm="1">
        <f t="array" ref="B321">IF(ROW() &lt; ROW(INDEX(treatments[experiment_ID],ROWS(treatments[experiment_ID]))), COUNTIF(INDEX(treatments[experiment_ID],1):treatments[[#This Row],[experiment_ID]],treatments[[#This Row],[experiment_ID]]), "")</f>
        <v>3</v>
      </c>
      <c r="C321" t="s">
        <v>9382</v>
      </c>
      <c r="D321" s="13" t="s">
        <v>8711</v>
      </c>
      <c r="E321" s="13"/>
      <c r="F321" s="13"/>
      <c r="G321" s="13"/>
      <c r="H321" s="13" t="s">
        <v>9373</v>
      </c>
      <c r="I321" s="13" t="s">
        <v>8712</v>
      </c>
      <c r="J321" s="13"/>
      <c r="K321" s="13"/>
      <c r="L321" s="13"/>
      <c r="M321" s="13"/>
      <c r="N321" s="13" t="s">
        <v>8713</v>
      </c>
      <c r="O321" s="13" t="s">
        <v>9375</v>
      </c>
      <c r="P321" s="13"/>
      <c r="Q321" s="13"/>
    </row>
    <row r="322" spans="1:17" x14ac:dyDescent="0.25">
      <c r="A322" t="s">
        <v>9367</v>
      </c>
      <c r="B322" cm="1">
        <f t="array" ref="B322">IF(ROW() &lt; ROW(INDEX(treatments[experiment_ID],ROWS(treatments[experiment_ID]))), COUNTIF(INDEX(treatments[experiment_ID],1):treatments[[#This Row],[experiment_ID]],treatments[[#This Row],[experiment_ID]]), "")</f>
        <v>4</v>
      </c>
      <c r="C322" t="s">
        <v>9383</v>
      </c>
      <c r="D322" s="13" t="s">
        <v>8718</v>
      </c>
      <c r="E322" s="13"/>
      <c r="F322" s="13"/>
      <c r="G322" s="13"/>
      <c r="H322" s="13" t="s">
        <v>9373</v>
      </c>
      <c r="I322" s="13" t="s">
        <v>8712</v>
      </c>
      <c r="J322" s="13"/>
      <c r="K322" s="13"/>
      <c r="L322" s="13"/>
      <c r="M322" s="13"/>
      <c r="N322" s="13" t="s">
        <v>8713</v>
      </c>
      <c r="O322" s="13" t="s">
        <v>9375</v>
      </c>
      <c r="P322" s="13"/>
      <c r="Q322" s="13"/>
    </row>
    <row r="323" spans="1:17" x14ac:dyDescent="0.25">
      <c r="A323" t="s">
        <v>9367</v>
      </c>
      <c r="B323" cm="1">
        <f t="array" ref="B323">IF(ROW() &lt; ROW(INDEX(treatments[experiment_ID],ROWS(treatments[experiment_ID]))), COUNTIF(INDEX(treatments[experiment_ID],1):treatments[[#This Row],[experiment_ID]],treatments[[#This Row],[experiment_ID]]), "")</f>
        <v>5</v>
      </c>
      <c r="C323" t="s">
        <v>9384</v>
      </c>
      <c r="D323" s="13" t="s">
        <v>8711</v>
      </c>
      <c r="E323" s="13"/>
      <c r="F323" s="13"/>
      <c r="G323" s="13"/>
      <c r="H323" s="13" t="s">
        <v>9372</v>
      </c>
      <c r="I323" s="13" t="s">
        <v>8712</v>
      </c>
      <c r="J323" s="13"/>
      <c r="K323" s="13"/>
      <c r="L323" s="13"/>
      <c r="M323" s="13"/>
      <c r="N323" s="13" t="s">
        <v>8713</v>
      </c>
      <c r="O323" s="13" t="s">
        <v>9374</v>
      </c>
      <c r="P323" s="13"/>
      <c r="Q323" s="13"/>
    </row>
    <row r="324" spans="1:17" x14ac:dyDescent="0.25">
      <c r="A324" t="s">
        <v>9367</v>
      </c>
      <c r="B324" cm="1">
        <f t="array" ref="B324">IF(ROW() &lt; ROW(INDEX(treatments[experiment_ID],ROWS(treatments[experiment_ID]))), COUNTIF(INDEX(treatments[experiment_ID],1):treatments[[#This Row],[experiment_ID]],treatments[[#This Row],[experiment_ID]]), "")</f>
        <v>6</v>
      </c>
      <c r="C324" t="s">
        <v>9385</v>
      </c>
      <c r="D324" s="13" t="s">
        <v>8718</v>
      </c>
      <c r="E324" s="13"/>
      <c r="F324" s="13"/>
      <c r="G324" s="13"/>
      <c r="H324" s="13" t="s">
        <v>9372</v>
      </c>
      <c r="I324" s="13" t="s">
        <v>8715</v>
      </c>
      <c r="J324" s="13"/>
      <c r="K324" s="13"/>
      <c r="L324" s="13"/>
      <c r="M324" s="13"/>
      <c r="N324" s="13" t="s">
        <v>8713</v>
      </c>
      <c r="O324" s="13" t="s">
        <v>9374</v>
      </c>
      <c r="P324" s="13"/>
      <c r="Q324" s="13"/>
    </row>
    <row r="325" spans="1:17" x14ac:dyDescent="0.25">
      <c r="A325" t="s">
        <v>9367</v>
      </c>
      <c r="B325" cm="1">
        <f t="array" ref="B325">IF(ROW() &lt; ROW(INDEX(treatments[experiment_ID],ROWS(treatments[experiment_ID]))), COUNTIF(INDEX(treatments[experiment_ID],1):treatments[[#This Row],[experiment_ID]],treatments[[#This Row],[experiment_ID]]), "")</f>
        <v>7</v>
      </c>
      <c r="C325" t="s">
        <v>9386</v>
      </c>
      <c r="D325" s="13" t="s">
        <v>8711</v>
      </c>
      <c r="E325" s="13"/>
      <c r="F325" s="13"/>
      <c r="G325" s="13"/>
      <c r="H325" s="13" t="s">
        <v>9373</v>
      </c>
      <c r="I325" s="13" t="s">
        <v>8715</v>
      </c>
      <c r="J325" s="13"/>
      <c r="K325" s="13"/>
      <c r="L325" s="13"/>
      <c r="M325" s="13"/>
      <c r="N325" s="13" t="s">
        <v>8713</v>
      </c>
      <c r="O325" s="13" t="s">
        <v>9375</v>
      </c>
      <c r="P325" s="13"/>
      <c r="Q325" s="13"/>
    </row>
    <row r="326" spans="1:17" x14ac:dyDescent="0.25">
      <c r="A326" t="s">
        <v>9367</v>
      </c>
      <c r="B326" cm="1">
        <f t="array" ref="B326">IF(ROW() &lt; ROW(INDEX(treatments[experiment_ID],ROWS(treatments[experiment_ID]))), COUNTIF(INDEX(treatments[experiment_ID],1):treatments[[#This Row],[experiment_ID]],treatments[[#This Row],[experiment_ID]]), "")</f>
        <v>8</v>
      </c>
      <c r="C326" t="s">
        <v>9387</v>
      </c>
      <c r="D326" s="13" t="s">
        <v>8718</v>
      </c>
      <c r="E326" s="13"/>
      <c r="F326" s="13"/>
      <c r="G326" s="13"/>
      <c r="H326" s="13" t="s">
        <v>9373</v>
      </c>
      <c r="I326" s="13" t="s">
        <v>8715</v>
      </c>
      <c r="J326" s="13"/>
      <c r="K326" s="13"/>
      <c r="L326" s="13"/>
      <c r="M326" s="13"/>
      <c r="N326" s="13" t="s">
        <v>8713</v>
      </c>
      <c r="O326" s="13" t="s">
        <v>9375</v>
      </c>
      <c r="P326" s="13"/>
      <c r="Q326" s="13"/>
    </row>
    <row r="327" spans="1:17" x14ac:dyDescent="0.25">
      <c r="A327" t="s">
        <v>9367</v>
      </c>
      <c r="B327" cm="1">
        <f t="array" ref="B327">IF(ROW() &lt; ROW(INDEX(treatments[experiment_ID],ROWS(treatments[experiment_ID]))), COUNTIF(INDEX(treatments[experiment_ID],1):treatments[[#This Row],[experiment_ID]],treatments[[#This Row],[experiment_ID]]), "")</f>
        <v>9</v>
      </c>
      <c r="C327" t="s">
        <v>9376</v>
      </c>
      <c r="D327" s="13" t="s">
        <v>8711</v>
      </c>
      <c r="E327" s="13"/>
      <c r="F327" s="13"/>
      <c r="G327" s="13"/>
      <c r="H327" s="13" t="s">
        <v>9372</v>
      </c>
      <c r="I327" s="13" t="s">
        <v>8712</v>
      </c>
      <c r="J327" s="13"/>
      <c r="K327" s="13"/>
      <c r="L327" s="13"/>
      <c r="M327" s="13"/>
      <c r="N327" s="13" t="s">
        <v>8716</v>
      </c>
      <c r="O327" s="13" t="s">
        <v>9374</v>
      </c>
      <c r="P327" s="13"/>
      <c r="Q327" s="13"/>
    </row>
    <row r="328" spans="1:17" x14ac:dyDescent="0.25">
      <c r="A328" t="s">
        <v>9367</v>
      </c>
      <c r="B328" cm="1">
        <f t="array" ref="B328">IF(ROW() &lt; ROW(INDEX(treatments[experiment_ID],ROWS(treatments[experiment_ID]))), COUNTIF(INDEX(treatments[experiment_ID],1):treatments[[#This Row],[experiment_ID]],treatments[[#This Row],[experiment_ID]]), "")</f>
        <v>10</v>
      </c>
      <c r="C328" t="s">
        <v>9377</v>
      </c>
      <c r="D328" s="13" t="s">
        <v>8718</v>
      </c>
      <c r="E328" s="13"/>
      <c r="F328" s="13"/>
      <c r="G328" s="13"/>
      <c r="H328" s="13" t="s">
        <v>9372</v>
      </c>
      <c r="I328" s="13" t="s">
        <v>8712</v>
      </c>
      <c r="J328" s="13"/>
      <c r="K328" s="13"/>
      <c r="L328" s="13"/>
      <c r="M328" s="13"/>
      <c r="N328" s="13" t="s">
        <v>8716</v>
      </c>
      <c r="O328" s="13" t="s">
        <v>9374</v>
      </c>
      <c r="P328" s="13"/>
      <c r="Q328" s="13"/>
    </row>
    <row r="329" spans="1:17" x14ac:dyDescent="0.25">
      <c r="A329" t="s">
        <v>9367</v>
      </c>
      <c r="B329" cm="1">
        <f t="array" ref="B329">IF(ROW() &lt; ROW(INDEX(treatments[experiment_ID],ROWS(treatments[experiment_ID]))), COUNTIF(INDEX(treatments[experiment_ID],1):treatments[[#This Row],[experiment_ID]],treatments[[#This Row],[experiment_ID]]), "")</f>
        <v>11</v>
      </c>
      <c r="C329" t="s">
        <v>9378</v>
      </c>
      <c r="D329" s="13" t="s">
        <v>8711</v>
      </c>
      <c r="E329" s="13"/>
      <c r="F329" s="13"/>
      <c r="G329" s="13"/>
      <c r="H329" s="13" t="s">
        <v>9373</v>
      </c>
      <c r="I329" s="13" t="s">
        <v>8712</v>
      </c>
      <c r="J329" s="13"/>
      <c r="K329" s="13"/>
      <c r="L329" s="13"/>
      <c r="M329" s="13"/>
      <c r="N329" s="13" t="s">
        <v>8716</v>
      </c>
      <c r="O329" s="13" t="s">
        <v>9375</v>
      </c>
      <c r="P329" s="13"/>
      <c r="Q329" s="13"/>
    </row>
    <row r="330" spans="1:17" x14ac:dyDescent="0.25">
      <c r="A330" t="s">
        <v>9367</v>
      </c>
      <c r="B330" cm="1">
        <f t="array" ref="B330">IF(ROW() &lt; ROW(INDEX(treatments[experiment_ID],ROWS(treatments[experiment_ID]))), COUNTIF(INDEX(treatments[experiment_ID],1):treatments[[#This Row],[experiment_ID]],treatments[[#This Row],[experiment_ID]]), "")</f>
        <v>12</v>
      </c>
      <c r="C330" t="s">
        <v>9379</v>
      </c>
      <c r="D330" s="13" t="s">
        <v>8718</v>
      </c>
      <c r="E330" s="13"/>
      <c r="F330" s="13"/>
      <c r="G330" s="13"/>
      <c r="H330" s="13" t="s">
        <v>9373</v>
      </c>
      <c r="I330" s="13" t="s">
        <v>8712</v>
      </c>
      <c r="J330" s="13"/>
      <c r="K330" s="13"/>
      <c r="L330" s="13"/>
      <c r="M330" s="13"/>
      <c r="N330" s="13" t="s">
        <v>8716</v>
      </c>
      <c r="O330" s="13" t="s">
        <v>9375</v>
      </c>
      <c r="P330" s="13"/>
      <c r="Q330" s="13"/>
    </row>
    <row r="331" spans="1:17" x14ac:dyDescent="0.25">
      <c r="A331" t="s">
        <v>9367</v>
      </c>
      <c r="B331" cm="1">
        <f t="array" ref="B331">IF(ROW() &lt; ROW(INDEX(treatments[experiment_ID],ROWS(treatments[experiment_ID]))), COUNTIF(INDEX(treatments[experiment_ID],1):treatments[[#This Row],[experiment_ID]],treatments[[#This Row],[experiment_ID]]), "")</f>
        <v>13</v>
      </c>
      <c r="C331" t="s">
        <v>9388</v>
      </c>
      <c r="D331" s="13" t="s">
        <v>8711</v>
      </c>
      <c r="E331" s="13"/>
      <c r="F331" s="13"/>
      <c r="G331" s="13"/>
      <c r="H331" s="13" t="s">
        <v>9372</v>
      </c>
      <c r="I331" s="13" t="s">
        <v>8715</v>
      </c>
      <c r="J331" s="13"/>
      <c r="K331" s="13"/>
      <c r="L331" s="13"/>
      <c r="M331" s="13"/>
      <c r="N331" s="13" t="s">
        <v>8716</v>
      </c>
      <c r="O331" s="13" t="s">
        <v>9374</v>
      </c>
      <c r="P331" s="13"/>
      <c r="Q331" s="13"/>
    </row>
    <row r="332" spans="1:17" x14ac:dyDescent="0.25">
      <c r="A332" t="s">
        <v>9367</v>
      </c>
      <c r="B332" cm="1">
        <f t="array" ref="B332">IF(ROW() &lt; ROW(INDEX(treatments[experiment_ID],ROWS(treatments[experiment_ID]))), COUNTIF(INDEX(treatments[experiment_ID],1):treatments[[#This Row],[experiment_ID]],treatments[[#This Row],[experiment_ID]]), "")</f>
        <v>14</v>
      </c>
      <c r="C332" t="s">
        <v>9389</v>
      </c>
      <c r="D332" s="13" t="s">
        <v>8718</v>
      </c>
      <c r="E332" s="13"/>
      <c r="F332" s="13"/>
      <c r="G332" s="13"/>
      <c r="H332" s="13" t="s">
        <v>9372</v>
      </c>
      <c r="I332" s="13" t="s">
        <v>8715</v>
      </c>
      <c r="J332" s="13"/>
      <c r="K332" s="13"/>
      <c r="L332" s="13"/>
      <c r="M332" s="13"/>
      <c r="N332" s="13" t="s">
        <v>8716</v>
      </c>
      <c r="O332" s="13" t="s">
        <v>9374</v>
      </c>
      <c r="P332" s="13"/>
      <c r="Q332" s="13"/>
    </row>
    <row r="333" spans="1:17" x14ac:dyDescent="0.25">
      <c r="A333" t="s">
        <v>9367</v>
      </c>
      <c r="B333" cm="1">
        <f t="array" ref="B333">IF(ROW() &lt; ROW(INDEX(treatments[experiment_ID],ROWS(treatments[experiment_ID]))), COUNTIF(INDEX(treatments[experiment_ID],1):treatments[[#This Row],[experiment_ID]],treatments[[#This Row],[experiment_ID]]), "")</f>
        <v>15</v>
      </c>
      <c r="C333" t="s">
        <v>9390</v>
      </c>
      <c r="D333" s="13" t="s">
        <v>8711</v>
      </c>
      <c r="E333" s="13"/>
      <c r="F333" s="13"/>
      <c r="G333" s="13"/>
      <c r="H333" s="13" t="s">
        <v>9373</v>
      </c>
      <c r="I333" s="13" t="s">
        <v>8715</v>
      </c>
      <c r="J333" s="13"/>
      <c r="K333" s="13"/>
      <c r="L333" s="13"/>
      <c r="M333" s="13"/>
      <c r="N333" s="13" t="s">
        <v>8716</v>
      </c>
      <c r="O333" s="13" t="s">
        <v>9375</v>
      </c>
      <c r="P333" s="13"/>
      <c r="Q333" s="13"/>
    </row>
    <row r="334" spans="1:17" x14ac:dyDescent="0.25">
      <c r="A334" t="s">
        <v>9367</v>
      </c>
      <c r="B334" cm="1">
        <f t="array" ref="B334">IF(ROW() &lt; ROW(INDEX(treatments[experiment_ID],ROWS(treatments[experiment_ID]))), COUNTIF(INDEX(treatments[experiment_ID],1):treatments[[#This Row],[experiment_ID]],treatments[[#This Row],[experiment_ID]]), "")</f>
        <v>16</v>
      </c>
      <c r="C334" t="s">
        <v>9391</v>
      </c>
      <c r="D334" s="13" t="s">
        <v>8718</v>
      </c>
      <c r="E334" s="13"/>
      <c r="F334" s="13"/>
      <c r="G334" s="13"/>
      <c r="H334" s="13" t="s">
        <v>9373</v>
      </c>
      <c r="I334" s="13" t="s">
        <v>8715</v>
      </c>
      <c r="J334" s="13"/>
      <c r="K334" s="13"/>
      <c r="L334" s="13"/>
      <c r="M334" s="13"/>
      <c r="N334" s="13" t="s">
        <v>8716</v>
      </c>
      <c r="O334" s="13" t="s">
        <v>9375</v>
      </c>
      <c r="P334" s="13"/>
      <c r="Q334" s="13"/>
    </row>
    <row r="335" spans="1:17" x14ac:dyDescent="0.25">
      <c r="A335" t="s">
        <v>9368</v>
      </c>
      <c r="B335" cm="1">
        <f t="array" ref="B335">IF(ROW() &lt; ROW(INDEX(treatments[experiment_ID],ROWS(treatments[experiment_ID]))), COUNTIF(INDEX(treatments[experiment_ID],1):treatments[[#This Row],[experiment_ID]],treatments[[#This Row],[experiment_ID]]), "")</f>
        <v>1</v>
      </c>
      <c r="C335" t="s">
        <v>9380</v>
      </c>
      <c r="D335" s="13" t="s">
        <v>8711</v>
      </c>
      <c r="E335" s="13"/>
      <c r="F335" s="13"/>
      <c r="G335" s="13"/>
      <c r="H335" s="13" t="s">
        <v>9372</v>
      </c>
      <c r="I335" s="13" t="s">
        <v>8712</v>
      </c>
      <c r="J335" s="13"/>
      <c r="K335" s="13"/>
      <c r="L335" s="13"/>
      <c r="M335" s="13"/>
      <c r="N335" s="13" t="s">
        <v>8713</v>
      </c>
      <c r="O335" s="13" t="s">
        <v>9392</v>
      </c>
      <c r="P335" s="13"/>
      <c r="Q335" s="13"/>
    </row>
    <row r="336" spans="1:17" x14ac:dyDescent="0.25">
      <c r="A336" t="s">
        <v>9368</v>
      </c>
      <c r="B336" cm="1">
        <f t="array" ref="B336">IF(ROW() &lt; ROW(INDEX(treatments[experiment_ID],ROWS(treatments[experiment_ID]))), COUNTIF(INDEX(treatments[experiment_ID],1):treatments[[#This Row],[experiment_ID]],treatments[[#This Row],[experiment_ID]]), "")</f>
        <v>2</v>
      </c>
      <c r="C336" t="s">
        <v>9381</v>
      </c>
      <c r="D336" s="13" t="s">
        <v>8718</v>
      </c>
      <c r="E336" s="13"/>
      <c r="F336" s="13"/>
      <c r="G336" s="13"/>
      <c r="H336" s="13" t="s">
        <v>9372</v>
      </c>
      <c r="I336" s="13" t="s">
        <v>8712</v>
      </c>
      <c r="J336" s="13"/>
      <c r="K336" s="13"/>
      <c r="L336" s="13"/>
      <c r="M336" s="13"/>
      <c r="N336" s="13" t="s">
        <v>8713</v>
      </c>
      <c r="O336" s="13" t="s">
        <v>9392</v>
      </c>
      <c r="P336" s="13"/>
      <c r="Q336" s="13"/>
    </row>
    <row r="337" spans="1:17" x14ac:dyDescent="0.25">
      <c r="A337" t="s">
        <v>9368</v>
      </c>
      <c r="B337" cm="1">
        <f t="array" ref="B337">IF(ROW() &lt; ROW(INDEX(treatments[experiment_ID],ROWS(treatments[experiment_ID]))), COUNTIF(INDEX(treatments[experiment_ID],1):treatments[[#This Row],[experiment_ID]],treatments[[#This Row],[experiment_ID]]), "")</f>
        <v>3</v>
      </c>
      <c r="C337" t="s">
        <v>9382</v>
      </c>
      <c r="D337" s="13" t="s">
        <v>8711</v>
      </c>
      <c r="E337" s="13"/>
      <c r="F337" s="13"/>
      <c r="G337" s="13"/>
      <c r="H337" s="13" t="s">
        <v>9373</v>
      </c>
      <c r="I337" s="13" t="s">
        <v>8712</v>
      </c>
      <c r="J337" s="13"/>
      <c r="K337" s="13"/>
      <c r="L337" s="13"/>
      <c r="M337" s="13"/>
      <c r="N337" s="13" t="s">
        <v>8713</v>
      </c>
      <c r="O337" s="13" t="s">
        <v>9393</v>
      </c>
      <c r="P337" s="13"/>
      <c r="Q337" s="13"/>
    </row>
    <row r="338" spans="1:17" x14ac:dyDescent="0.25">
      <c r="A338" t="s">
        <v>9368</v>
      </c>
      <c r="B338" cm="1">
        <f t="array" ref="B338">IF(ROW() &lt; ROW(INDEX(treatments[experiment_ID],ROWS(treatments[experiment_ID]))), COUNTIF(INDEX(treatments[experiment_ID],1):treatments[[#This Row],[experiment_ID]],treatments[[#This Row],[experiment_ID]]), "")</f>
        <v>4</v>
      </c>
      <c r="C338" t="s">
        <v>9383</v>
      </c>
      <c r="D338" s="13" t="s">
        <v>8718</v>
      </c>
      <c r="E338" s="13"/>
      <c r="F338" s="13"/>
      <c r="G338" s="13"/>
      <c r="H338" s="13" t="s">
        <v>9373</v>
      </c>
      <c r="I338" s="13" t="s">
        <v>8712</v>
      </c>
      <c r="J338" s="13"/>
      <c r="K338" s="13"/>
      <c r="L338" s="13"/>
      <c r="M338" s="13"/>
      <c r="N338" s="13" t="s">
        <v>8713</v>
      </c>
      <c r="O338" s="13" t="s">
        <v>9393</v>
      </c>
      <c r="P338" s="13"/>
      <c r="Q338" s="13"/>
    </row>
    <row r="339" spans="1:17" x14ac:dyDescent="0.25">
      <c r="A339" t="s">
        <v>9368</v>
      </c>
      <c r="B339" cm="1">
        <f t="array" ref="B339">IF(ROW() &lt; ROW(INDEX(treatments[experiment_ID],ROWS(treatments[experiment_ID]))), COUNTIF(INDEX(treatments[experiment_ID],1):treatments[[#This Row],[experiment_ID]],treatments[[#This Row],[experiment_ID]]), "")</f>
        <v>5</v>
      </c>
      <c r="C339" t="s">
        <v>9384</v>
      </c>
      <c r="D339" s="13" t="s">
        <v>8711</v>
      </c>
      <c r="E339" s="13"/>
      <c r="F339" s="13"/>
      <c r="G339" s="13"/>
      <c r="H339" s="13" t="s">
        <v>9372</v>
      </c>
      <c r="I339" s="13" t="s">
        <v>8712</v>
      </c>
      <c r="J339" s="13"/>
      <c r="K339" s="13"/>
      <c r="L339" s="13"/>
      <c r="M339" s="13"/>
      <c r="N339" s="13" t="s">
        <v>8713</v>
      </c>
      <c r="O339" s="13" t="s">
        <v>9392</v>
      </c>
      <c r="P339" s="13"/>
      <c r="Q339" s="13"/>
    </row>
    <row r="340" spans="1:17" x14ac:dyDescent="0.25">
      <c r="A340" t="s">
        <v>9368</v>
      </c>
      <c r="B340" cm="1">
        <f t="array" ref="B340">IF(ROW() &lt; ROW(INDEX(treatments[experiment_ID],ROWS(treatments[experiment_ID]))), COUNTIF(INDEX(treatments[experiment_ID],1):treatments[[#This Row],[experiment_ID]],treatments[[#This Row],[experiment_ID]]), "")</f>
        <v>6</v>
      </c>
      <c r="C340" t="s">
        <v>9385</v>
      </c>
      <c r="D340" s="13" t="s">
        <v>8718</v>
      </c>
      <c r="E340" s="13"/>
      <c r="F340" s="13"/>
      <c r="G340" s="13"/>
      <c r="H340" s="13" t="s">
        <v>9372</v>
      </c>
      <c r="I340" s="13" t="s">
        <v>8715</v>
      </c>
      <c r="J340" s="13"/>
      <c r="K340" s="13"/>
      <c r="L340" s="13"/>
      <c r="M340" s="13"/>
      <c r="N340" s="13" t="s">
        <v>8713</v>
      </c>
      <c r="O340" s="13" t="s">
        <v>9393</v>
      </c>
      <c r="P340" s="13"/>
      <c r="Q340" s="13"/>
    </row>
    <row r="341" spans="1:17" x14ac:dyDescent="0.25">
      <c r="A341" t="s">
        <v>9368</v>
      </c>
      <c r="B341" cm="1">
        <f t="array" ref="B341">IF(ROW() &lt; ROW(INDEX(treatments[experiment_ID],ROWS(treatments[experiment_ID]))), COUNTIF(INDEX(treatments[experiment_ID],1):treatments[[#This Row],[experiment_ID]],treatments[[#This Row],[experiment_ID]]), "")</f>
        <v>7</v>
      </c>
      <c r="C341" t="s">
        <v>9386</v>
      </c>
      <c r="D341" s="13" t="s">
        <v>8711</v>
      </c>
      <c r="E341" s="13"/>
      <c r="F341" s="13"/>
      <c r="G341" s="13"/>
      <c r="H341" s="13" t="s">
        <v>9373</v>
      </c>
      <c r="I341" s="13" t="s">
        <v>8715</v>
      </c>
      <c r="J341" s="13"/>
      <c r="K341" s="13"/>
      <c r="L341" s="13"/>
      <c r="M341" s="13"/>
      <c r="N341" s="13" t="s">
        <v>8713</v>
      </c>
      <c r="O341" s="13" t="s">
        <v>9393</v>
      </c>
      <c r="P341" s="13"/>
      <c r="Q341" s="13"/>
    </row>
    <row r="342" spans="1:17" x14ac:dyDescent="0.25">
      <c r="A342" t="s">
        <v>9368</v>
      </c>
      <c r="B342" cm="1">
        <f t="array" ref="B342">IF(ROW() &lt; ROW(INDEX(treatments[experiment_ID],ROWS(treatments[experiment_ID]))), COUNTIF(INDEX(treatments[experiment_ID],1):treatments[[#This Row],[experiment_ID]],treatments[[#This Row],[experiment_ID]]), "")</f>
        <v>8</v>
      </c>
      <c r="C342" t="s">
        <v>9387</v>
      </c>
      <c r="D342" s="13" t="s">
        <v>8718</v>
      </c>
      <c r="E342" s="13"/>
      <c r="F342" s="13"/>
      <c r="G342" s="13"/>
      <c r="H342" s="13" t="s">
        <v>9373</v>
      </c>
      <c r="I342" s="13" t="s">
        <v>8715</v>
      </c>
      <c r="J342" s="13"/>
      <c r="K342" s="13"/>
      <c r="L342" s="13"/>
      <c r="M342" s="13"/>
      <c r="N342" s="13" t="s">
        <v>8713</v>
      </c>
      <c r="O342" s="13" t="s">
        <v>9393</v>
      </c>
      <c r="P342" s="13"/>
      <c r="Q342" s="13"/>
    </row>
    <row r="343" spans="1:17" x14ac:dyDescent="0.25">
      <c r="A343" t="s">
        <v>9368</v>
      </c>
      <c r="B343" cm="1">
        <f t="array" ref="B343">IF(ROW() &lt; ROW(INDEX(treatments[experiment_ID],ROWS(treatments[experiment_ID]))), COUNTIF(INDEX(treatments[experiment_ID],1):treatments[[#This Row],[experiment_ID]],treatments[[#This Row],[experiment_ID]]), "")</f>
        <v>9</v>
      </c>
      <c r="C343" t="s">
        <v>9376</v>
      </c>
      <c r="D343" s="13" t="s">
        <v>8711</v>
      </c>
      <c r="E343" s="13"/>
      <c r="F343" s="13"/>
      <c r="G343" s="13"/>
      <c r="H343" s="13" t="s">
        <v>9372</v>
      </c>
      <c r="I343" s="13" t="s">
        <v>8712</v>
      </c>
      <c r="J343" s="13"/>
      <c r="K343" s="13"/>
      <c r="L343" s="13"/>
      <c r="M343" s="13"/>
      <c r="N343" s="13" t="s">
        <v>8716</v>
      </c>
      <c r="O343" s="13" t="s">
        <v>9392</v>
      </c>
      <c r="P343" s="13"/>
      <c r="Q343" s="13"/>
    </row>
    <row r="344" spans="1:17" x14ac:dyDescent="0.25">
      <c r="A344" t="s">
        <v>9368</v>
      </c>
      <c r="B344" cm="1">
        <f t="array" ref="B344">IF(ROW() &lt; ROW(INDEX(treatments[experiment_ID],ROWS(treatments[experiment_ID]))), COUNTIF(INDEX(treatments[experiment_ID],1):treatments[[#This Row],[experiment_ID]],treatments[[#This Row],[experiment_ID]]), "")</f>
        <v>10</v>
      </c>
      <c r="C344" t="s">
        <v>9377</v>
      </c>
      <c r="D344" s="13" t="s">
        <v>8718</v>
      </c>
      <c r="E344" s="13"/>
      <c r="F344" s="13"/>
      <c r="G344" s="13"/>
      <c r="H344" s="13" t="s">
        <v>9372</v>
      </c>
      <c r="I344" s="13" t="s">
        <v>8712</v>
      </c>
      <c r="J344" s="13"/>
      <c r="K344" s="13"/>
      <c r="L344" s="13"/>
      <c r="M344" s="13"/>
      <c r="N344" s="13" t="s">
        <v>8716</v>
      </c>
      <c r="O344" s="13" t="s">
        <v>9392</v>
      </c>
      <c r="P344" s="13"/>
      <c r="Q344" s="13"/>
    </row>
    <row r="345" spans="1:17" x14ac:dyDescent="0.25">
      <c r="A345" t="s">
        <v>9368</v>
      </c>
      <c r="B345" cm="1">
        <f t="array" ref="B345">IF(ROW() &lt; ROW(INDEX(treatments[experiment_ID],ROWS(treatments[experiment_ID]))), COUNTIF(INDEX(treatments[experiment_ID],1):treatments[[#This Row],[experiment_ID]],treatments[[#This Row],[experiment_ID]]), "")</f>
        <v>11</v>
      </c>
      <c r="C345" t="s">
        <v>9378</v>
      </c>
      <c r="D345" s="13" t="s">
        <v>8711</v>
      </c>
      <c r="E345" s="13"/>
      <c r="F345" s="13"/>
      <c r="G345" s="13"/>
      <c r="H345" s="13" t="s">
        <v>9373</v>
      </c>
      <c r="I345" s="13" t="s">
        <v>8712</v>
      </c>
      <c r="J345" s="13"/>
      <c r="K345" s="13"/>
      <c r="L345" s="13"/>
      <c r="M345" s="13"/>
      <c r="N345" s="13" t="s">
        <v>8716</v>
      </c>
      <c r="O345" s="13" t="s">
        <v>9393</v>
      </c>
      <c r="P345" s="13"/>
      <c r="Q345" s="13"/>
    </row>
    <row r="346" spans="1:17" x14ac:dyDescent="0.25">
      <c r="A346" t="s">
        <v>9368</v>
      </c>
      <c r="B346" cm="1">
        <f t="array" ref="B346">IF(ROW() &lt; ROW(INDEX(treatments[experiment_ID],ROWS(treatments[experiment_ID]))), COUNTIF(INDEX(treatments[experiment_ID],1):treatments[[#This Row],[experiment_ID]],treatments[[#This Row],[experiment_ID]]), "")</f>
        <v>12</v>
      </c>
      <c r="C346" t="s">
        <v>9379</v>
      </c>
      <c r="D346" s="13" t="s">
        <v>8718</v>
      </c>
      <c r="E346" s="13"/>
      <c r="F346" s="13"/>
      <c r="G346" s="13"/>
      <c r="H346" s="13" t="s">
        <v>9373</v>
      </c>
      <c r="I346" s="13" t="s">
        <v>8712</v>
      </c>
      <c r="J346" s="13"/>
      <c r="K346" s="13"/>
      <c r="L346" s="13"/>
      <c r="M346" s="13"/>
      <c r="N346" s="13" t="s">
        <v>8716</v>
      </c>
      <c r="O346" s="13" t="s">
        <v>9393</v>
      </c>
      <c r="P346" s="13"/>
      <c r="Q346" s="13"/>
    </row>
    <row r="347" spans="1:17" x14ac:dyDescent="0.25">
      <c r="A347" t="s">
        <v>9368</v>
      </c>
      <c r="B347" cm="1">
        <f t="array" ref="B347">IF(ROW() &lt; ROW(INDEX(treatments[experiment_ID],ROWS(treatments[experiment_ID]))), COUNTIF(INDEX(treatments[experiment_ID],1):treatments[[#This Row],[experiment_ID]],treatments[[#This Row],[experiment_ID]]), "")</f>
        <v>13</v>
      </c>
      <c r="C347" t="s">
        <v>9388</v>
      </c>
      <c r="D347" s="13" t="s">
        <v>8711</v>
      </c>
      <c r="E347" s="13"/>
      <c r="F347" s="13"/>
      <c r="G347" s="13"/>
      <c r="H347" s="13" t="s">
        <v>9372</v>
      </c>
      <c r="I347" s="13" t="s">
        <v>8715</v>
      </c>
      <c r="J347" s="13"/>
      <c r="K347" s="13"/>
      <c r="L347" s="13"/>
      <c r="M347" s="13"/>
      <c r="N347" s="13" t="s">
        <v>8716</v>
      </c>
      <c r="O347" s="13" t="s">
        <v>9392</v>
      </c>
      <c r="P347" s="13"/>
      <c r="Q347" s="13"/>
    </row>
    <row r="348" spans="1:17" x14ac:dyDescent="0.25">
      <c r="A348" t="s">
        <v>9368</v>
      </c>
      <c r="B348" cm="1">
        <f t="array" ref="B348">IF(ROW() &lt; ROW(INDEX(treatments[experiment_ID],ROWS(treatments[experiment_ID]))), COUNTIF(INDEX(treatments[experiment_ID],1):treatments[[#This Row],[experiment_ID]],treatments[[#This Row],[experiment_ID]]), "")</f>
        <v>14</v>
      </c>
      <c r="C348" t="s">
        <v>9389</v>
      </c>
      <c r="D348" s="13" t="s">
        <v>8718</v>
      </c>
      <c r="E348" s="13"/>
      <c r="F348" s="13"/>
      <c r="G348" s="13"/>
      <c r="H348" s="13" t="s">
        <v>9372</v>
      </c>
      <c r="I348" s="13" t="s">
        <v>8715</v>
      </c>
      <c r="J348" s="13"/>
      <c r="K348" s="13"/>
      <c r="L348" s="13"/>
      <c r="M348" s="13"/>
      <c r="N348" s="13" t="s">
        <v>8716</v>
      </c>
      <c r="O348" s="13" t="s">
        <v>9392</v>
      </c>
      <c r="P348" s="13"/>
      <c r="Q348" s="13"/>
    </row>
    <row r="349" spans="1:17" x14ac:dyDescent="0.25">
      <c r="A349" t="s">
        <v>9368</v>
      </c>
      <c r="B349" cm="1">
        <f t="array" ref="B349">IF(ROW() &lt; ROW(INDEX(treatments[experiment_ID],ROWS(treatments[experiment_ID]))), COUNTIF(INDEX(treatments[experiment_ID],1):treatments[[#This Row],[experiment_ID]],treatments[[#This Row],[experiment_ID]]), "")</f>
        <v>15</v>
      </c>
      <c r="C349" t="s">
        <v>9390</v>
      </c>
      <c r="D349" s="13" t="s">
        <v>8711</v>
      </c>
      <c r="E349" s="13"/>
      <c r="F349" s="13"/>
      <c r="G349" s="13"/>
      <c r="H349" s="13" t="s">
        <v>9373</v>
      </c>
      <c r="I349" s="13" t="s">
        <v>8715</v>
      </c>
      <c r="J349" s="13"/>
      <c r="K349" s="13"/>
      <c r="L349" s="13"/>
      <c r="M349" s="13"/>
      <c r="N349" s="13" t="s">
        <v>8716</v>
      </c>
      <c r="O349" s="13" t="s">
        <v>9393</v>
      </c>
      <c r="P349" s="13"/>
      <c r="Q349" s="13"/>
    </row>
    <row r="350" spans="1:17" x14ac:dyDescent="0.25">
      <c r="A350" t="s">
        <v>9368</v>
      </c>
      <c r="B350" cm="1">
        <f t="array" ref="B350">IF(ROW() &lt; ROW(INDEX(treatments[experiment_ID],ROWS(treatments[experiment_ID]))), COUNTIF(INDEX(treatments[experiment_ID],1):treatments[[#This Row],[experiment_ID]],treatments[[#This Row],[experiment_ID]]), "")</f>
        <v>16</v>
      </c>
      <c r="C350" t="s">
        <v>9391</v>
      </c>
      <c r="D350" s="13" t="s">
        <v>8718</v>
      </c>
      <c r="E350" s="13"/>
      <c r="F350" s="13"/>
      <c r="G350" s="13"/>
      <c r="H350" s="13" t="s">
        <v>9373</v>
      </c>
      <c r="I350" s="13" t="s">
        <v>8715</v>
      </c>
      <c r="J350" s="13"/>
      <c r="K350" s="13"/>
      <c r="L350" s="13"/>
      <c r="M350" s="13"/>
      <c r="N350" s="13" t="s">
        <v>8716</v>
      </c>
      <c r="O350" s="13" t="s">
        <v>9393</v>
      </c>
      <c r="P350" s="13"/>
      <c r="Q350" s="13"/>
    </row>
    <row r="351" spans="1:17" x14ac:dyDescent="0.25">
      <c r="A351" t="s">
        <v>9644</v>
      </c>
      <c r="B351" cm="1">
        <f t="array" ref="B351">IF(ROW() &lt; ROW(INDEX(treatments[experiment_ID],ROWS(treatments[experiment_ID]))), COUNTIF(INDEX(treatments[experiment_ID],1):treatments[[#This Row],[experiment_ID]],treatments[[#This Row],[experiment_ID]]), "")</f>
        <v>1</v>
      </c>
      <c r="C351" t="s">
        <v>9404</v>
      </c>
      <c r="D351" s="13" t="s">
        <v>8729</v>
      </c>
      <c r="E351" s="13" t="s">
        <v>2502</v>
      </c>
      <c r="F351" s="13" t="s">
        <v>8978</v>
      </c>
      <c r="G351" s="13" t="s">
        <v>8978</v>
      </c>
      <c r="H351" s="13" t="s">
        <v>9402</v>
      </c>
      <c r="I351" s="13"/>
      <c r="J351" s="13"/>
      <c r="K351" s="13"/>
      <c r="L351" s="13"/>
      <c r="M351" s="13"/>
      <c r="N351" s="13"/>
      <c r="O351" s="13"/>
      <c r="P351" s="13"/>
      <c r="Q351" s="13"/>
    </row>
    <row r="352" spans="1:17" x14ac:dyDescent="0.25">
      <c r="A352" t="s">
        <v>9644</v>
      </c>
      <c r="B352" cm="1">
        <f t="array" ref="B352">IF(ROW() &lt; ROW(INDEX(treatments[experiment_ID],ROWS(treatments[experiment_ID]))), COUNTIF(INDEX(treatments[experiment_ID],1):treatments[[#This Row],[experiment_ID]],treatments[[#This Row],[experiment_ID]]), "")</f>
        <v>2</v>
      </c>
      <c r="C352" t="s">
        <v>9406</v>
      </c>
      <c r="D352" s="13" t="s">
        <v>8730</v>
      </c>
      <c r="E352" s="13" t="s">
        <v>2502</v>
      </c>
      <c r="F352" s="13" t="s">
        <v>8978</v>
      </c>
      <c r="G352" s="13" t="s">
        <v>8978</v>
      </c>
      <c r="H352" s="13" t="s">
        <v>9402</v>
      </c>
      <c r="I352" s="13"/>
      <c r="J352" s="13"/>
      <c r="K352" s="13"/>
      <c r="L352" s="13"/>
      <c r="M352" s="13"/>
      <c r="N352" s="13"/>
      <c r="O352" s="13"/>
      <c r="P352" s="13"/>
      <c r="Q352" s="13"/>
    </row>
    <row r="353" spans="1:17" x14ac:dyDescent="0.25">
      <c r="A353" t="s">
        <v>9644</v>
      </c>
      <c r="B353" cm="1">
        <f t="array" ref="B353">IF(ROW() &lt; ROW(INDEX(treatments[experiment_ID],ROWS(treatments[experiment_ID]))), COUNTIF(INDEX(treatments[experiment_ID],1):treatments[[#This Row],[experiment_ID]],treatments[[#This Row],[experiment_ID]]), "")</f>
        <v>3</v>
      </c>
      <c r="C353" t="s">
        <v>9405</v>
      </c>
      <c r="D353" s="13" t="s">
        <v>8729</v>
      </c>
      <c r="E353" s="13" t="s">
        <v>2502</v>
      </c>
      <c r="F353" s="13" t="s">
        <v>8978</v>
      </c>
      <c r="G353" s="13" t="s">
        <v>8978</v>
      </c>
      <c r="H353" s="13" t="s">
        <v>9403</v>
      </c>
      <c r="I353" s="13"/>
      <c r="J353" s="13"/>
      <c r="K353" s="13"/>
      <c r="L353" s="13"/>
      <c r="M353" s="13"/>
      <c r="N353" s="13"/>
      <c r="O353" s="13"/>
      <c r="P353" s="13"/>
      <c r="Q353" s="13"/>
    </row>
    <row r="354" spans="1:17" x14ac:dyDescent="0.25">
      <c r="A354" t="s">
        <v>9644</v>
      </c>
      <c r="B354" cm="1">
        <f t="array" ref="B354">IF(ROW() &lt; ROW(INDEX(treatments[experiment_ID],ROWS(treatments[experiment_ID]))), COUNTIF(INDEX(treatments[experiment_ID],1):treatments[[#This Row],[experiment_ID]],treatments[[#This Row],[experiment_ID]]), "")</f>
        <v>4</v>
      </c>
      <c r="C354" t="s">
        <v>9407</v>
      </c>
      <c r="D354" s="13" t="s">
        <v>8730</v>
      </c>
      <c r="E354" s="13" t="s">
        <v>2502</v>
      </c>
      <c r="F354" s="13" t="s">
        <v>8978</v>
      </c>
      <c r="G354" s="13" t="s">
        <v>8978</v>
      </c>
      <c r="H354" s="13" t="s">
        <v>9403</v>
      </c>
      <c r="I354" s="13"/>
      <c r="J354" s="13"/>
      <c r="K354" s="13"/>
      <c r="L354" s="13"/>
      <c r="M354" s="13"/>
      <c r="N354" s="13"/>
      <c r="O354" s="13"/>
      <c r="P354" s="13"/>
      <c r="Q354" s="13"/>
    </row>
    <row r="355" spans="1:17" x14ac:dyDescent="0.25">
      <c r="A355" t="s">
        <v>9644</v>
      </c>
      <c r="B355" cm="1">
        <f t="array" ref="B355">IF(ROW() &lt; ROW(INDEX(treatments[experiment_ID],ROWS(treatments[experiment_ID]))), COUNTIF(INDEX(treatments[experiment_ID],1):treatments[[#This Row],[experiment_ID]],treatments[[#This Row],[experiment_ID]]), "")</f>
        <v>5</v>
      </c>
      <c r="C355" t="s">
        <v>9409</v>
      </c>
      <c r="D355" s="13" t="s">
        <v>8729</v>
      </c>
      <c r="E355" s="13" t="s">
        <v>8622</v>
      </c>
      <c r="F355" s="13" t="s">
        <v>8979</v>
      </c>
      <c r="G355" s="13" t="s">
        <v>8979</v>
      </c>
      <c r="H355" s="13" t="s">
        <v>9408</v>
      </c>
      <c r="I355" s="13"/>
      <c r="J355" s="13"/>
      <c r="K355" s="13"/>
      <c r="L355" s="13"/>
      <c r="M355" s="13"/>
      <c r="N355" s="13"/>
      <c r="O355" s="13"/>
      <c r="P355" s="13"/>
      <c r="Q355" s="13"/>
    </row>
    <row r="356" spans="1:17" x14ac:dyDescent="0.25">
      <c r="A356" t="s">
        <v>9644</v>
      </c>
      <c r="B356" cm="1">
        <f t="array" ref="B356">IF(ROW() &lt; ROW(INDEX(treatments[experiment_ID],ROWS(treatments[experiment_ID]))), COUNTIF(INDEX(treatments[experiment_ID],1):treatments[[#This Row],[experiment_ID]],treatments[[#This Row],[experiment_ID]]), "")</f>
        <v>6</v>
      </c>
      <c r="C356" t="s">
        <v>9410</v>
      </c>
      <c r="D356" s="13" t="s">
        <v>8730</v>
      </c>
      <c r="E356" s="13" t="s">
        <v>8622</v>
      </c>
      <c r="F356" s="13" t="s">
        <v>8979</v>
      </c>
      <c r="G356" s="13" t="s">
        <v>8979</v>
      </c>
      <c r="H356" s="13" t="s">
        <v>9408</v>
      </c>
      <c r="I356" s="13"/>
      <c r="J356" s="13"/>
      <c r="K356" s="13"/>
      <c r="L356" s="13"/>
      <c r="M356" s="13"/>
      <c r="N356" s="13"/>
      <c r="O356" s="13"/>
      <c r="P356" s="13"/>
      <c r="Q356" s="13"/>
    </row>
    <row r="357" spans="1:17" x14ac:dyDescent="0.25">
      <c r="A357" t="s">
        <v>9411</v>
      </c>
      <c r="B357" cm="1">
        <f t="array" ref="B357">IF(ROW() &lt; ROW(INDEX(treatments[experiment_ID],ROWS(treatments[experiment_ID]))), COUNTIF(INDEX(treatments[experiment_ID],1):treatments[[#This Row],[experiment_ID]],treatments[[#This Row],[experiment_ID]]), "")</f>
        <v>1</v>
      </c>
      <c r="D357" s="13" t="s">
        <v>8748</v>
      </c>
      <c r="E357" s="13" t="s">
        <v>2502</v>
      </c>
      <c r="F357" s="13"/>
      <c r="G357" s="13"/>
      <c r="H357" s="13" t="s">
        <v>2502</v>
      </c>
      <c r="I357" s="13"/>
      <c r="J357" s="13" t="s">
        <v>9430</v>
      </c>
      <c r="K357" s="13"/>
      <c r="L357" s="13"/>
      <c r="M357" s="13" t="s">
        <v>2502</v>
      </c>
      <c r="N357" s="13"/>
      <c r="O357" s="13" t="s">
        <v>2502</v>
      </c>
      <c r="P357" s="13"/>
      <c r="Q357" s="13"/>
    </row>
    <row r="358" spans="1:17" x14ac:dyDescent="0.25">
      <c r="A358" t="s">
        <v>9411</v>
      </c>
      <c r="B358" cm="1">
        <f t="array" ref="B358">IF(ROW() &lt; ROW(INDEX(treatments[experiment_ID],ROWS(treatments[experiment_ID]))), COUNTIF(INDEX(treatments[experiment_ID],1):treatments[[#This Row],[experiment_ID]],treatments[[#This Row],[experiment_ID]]), "")</f>
        <v>2</v>
      </c>
      <c r="D358" s="13" t="s">
        <v>8748</v>
      </c>
      <c r="E358" s="13" t="s">
        <v>2502</v>
      </c>
      <c r="F358" s="13"/>
      <c r="G358" s="13"/>
      <c r="H358" s="13" t="s">
        <v>2502</v>
      </c>
      <c r="I358" s="13"/>
      <c r="J358" s="13" t="s">
        <v>9431</v>
      </c>
      <c r="K358" s="13"/>
      <c r="L358" s="13"/>
      <c r="M358" s="13" t="s">
        <v>2502</v>
      </c>
      <c r="N358" s="13"/>
      <c r="O358" s="13" t="s">
        <v>2502</v>
      </c>
      <c r="P358" s="13"/>
      <c r="Q358" s="13"/>
    </row>
    <row r="359" spans="1:17" x14ac:dyDescent="0.25">
      <c r="A359" t="s">
        <v>9411</v>
      </c>
      <c r="B359" cm="1">
        <f t="array" ref="B359">IF(ROW() &lt; ROW(INDEX(treatments[experiment_ID],ROWS(treatments[experiment_ID]))), COUNTIF(INDEX(treatments[experiment_ID],1):treatments[[#This Row],[experiment_ID]],treatments[[#This Row],[experiment_ID]]), "")</f>
        <v>3</v>
      </c>
      <c r="D359" s="13" t="s">
        <v>8748</v>
      </c>
      <c r="E359" s="13" t="s">
        <v>2502</v>
      </c>
      <c r="F359" s="13"/>
      <c r="G359" s="13"/>
      <c r="H359" s="13" t="s">
        <v>2502</v>
      </c>
      <c r="I359" s="13"/>
      <c r="J359" s="13" t="s">
        <v>9432</v>
      </c>
      <c r="K359" s="13"/>
      <c r="L359" s="13"/>
      <c r="M359" s="13" t="s">
        <v>2502</v>
      </c>
      <c r="N359" s="13"/>
      <c r="O359" s="13" t="s">
        <v>2502</v>
      </c>
      <c r="P359" s="13"/>
      <c r="Q359" s="13"/>
    </row>
    <row r="360" spans="1:17" x14ac:dyDescent="0.25">
      <c r="A360" t="s">
        <v>9411</v>
      </c>
      <c r="B360" cm="1">
        <f t="array" ref="B360">IF(ROW() &lt; ROW(INDEX(treatments[experiment_ID],ROWS(treatments[experiment_ID]))), COUNTIF(INDEX(treatments[experiment_ID],1):treatments[[#This Row],[experiment_ID]],treatments[[#This Row],[experiment_ID]]), "")</f>
        <v>4</v>
      </c>
      <c r="D360" s="13" t="s">
        <v>8748</v>
      </c>
      <c r="E360" s="13" t="s">
        <v>2502</v>
      </c>
      <c r="F360" s="13"/>
      <c r="G360" s="13"/>
      <c r="H360" s="13" t="s">
        <v>2502</v>
      </c>
      <c r="I360" s="13"/>
      <c r="J360" s="13" t="s">
        <v>9433</v>
      </c>
      <c r="K360" s="13"/>
      <c r="L360" s="13"/>
      <c r="M360" s="13" t="s">
        <v>2502</v>
      </c>
      <c r="N360" s="13"/>
      <c r="O360" s="13" t="s">
        <v>2502</v>
      </c>
      <c r="P360" s="13"/>
      <c r="Q360" s="13"/>
    </row>
    <row r="361" spans="1:17" x14ac:dyDescent="0.25">
      <c r="A361" t="s">
        <v>9412</v>
      </c>
      <c r="B361" cm="1">
        <f t="array" ref="B361">IF(ROW() &lt; ROW(INDEX(treatments[experiment_ID],ROWS(treatments[experiment_ID]))), COUNTIF(INDEX(treatments[experiment_ID],1):treatments[[#This Row],[experiment_ID]],treatments[[#This Row],[experiment_ID]]), "")</f>
        <v>1</v>
      </c>
      <c r="D361" s="13" t="s">
        <v>8748</v>
      </c>
      <c r="E361" s="13" t="s">
        <v>2502</v>
      </c>
      <c r="F361" s="13"/>
      <c r="G361" s="13"/>
      <c r="H361" s="13" t="s">
        <v>2502</v>
      </c>
      <c r="I361" s="13"/>
      <c r="J361" s="13" t="s">
        <v>9430</v>
      </c>
      <c r="K361" s="13"/>
      <c r="L361" s="13"/>
      <c r="M361" s="13" t="s">
        <v>2502</v>
      </c>
      <c r="N361" s="13"/>
      <c r="O361" s="13" t="s">
        <v>2502</v>
      </c>
      <c r="P361" s="13"/>
      <c r="Q361" s="13"/>
    </row>
    <row r="362" spans="1:17" x14ac:dyDescent="0.25">
      <c r="A362" t="s">
        <v>9412</v>
      </c>
      <c r="B362" cm="1">
        <f t="array" ref="B362">IF(ROW() &lt; ROW(INDEX(treatments[experiment_ID],ROWS(treatments[experiment_ID]))), COUNTIF(INDEX(treatments[experiment_ID],1):treatments[[#This Row],[experiment_ID]],treatments[[#This Row],[experiment_ID]]), "")</f>
        <v>2</v>
      </c>
      <c r="D362" s="13" t="s">
        <v>8748</v>
      </c>
      <c r="E362" s="13" t="s">
        <v>2502</v>
      </c>
      <c r="F362" s="13"/>
      <c r="G362" s="13"/>
      <c r="H362" s="13" t="s">
        <v>2502</v>
      </c>
      <c r="I362" s="13"/>
      <c r="J362" s="13" t="s">
        <v>9431</v>
      </c>
      <c r="K362" s="13"/>
      <c r="L362" s="13"/>
      <c r="M362" s="13" t="s">
        <v>2502</v>
      </c>
      <c r="N362" s="13"/>
      <c r="O362" s="13" t="s">
        <v>2502</v>
      </c>
      <c r="P362" s="13"/>
      <c r="Q362" s="13"/>
    </row>
    <row r="363" spans="1:17" x14ac:dyDescent="0.25">
      <c r="A363" t="s">
        <v>9412</v>
      </c>
      <c r="B363" cm="1">
        <f t="array" ref="B363">IF(ROW() &lt; ROW(INDEX(treatments[experiment_ID],ROWS(treatments[experiment_ID]))), COUNTIF(INDEX(treatments[experiment_ID],1):treatments[[#This Row],[experiment_ID]],treatments[[#This Row],[experiment_ID]]), "")</f>
        <v>3</v>
      </c>
      <c r="D363" s="13" t="s">
        <v>8748</v>
      </c>
      <c r="E363" s="13" t="s">
        <v>2502</v>
      </c>
      <c r="F363" s="13"/>
      <c r="G363" s="13"/>
      <c r="H363" s="13" t="s">
        <v>2502</v>
      </c>
      <c r="I363" s="13"/>
      <c r="J363" s="13" t="s">
        <v>9432</v>
      </c>
      <c r="K363" s="13"/>
      <c r="L363" s="13"/>
      <c r="M363" s="13" t="s">
        <v>2502</v>
      </c>
      <c r="N363" s="13"/>
      <c r="O363" s="13" t="s">
        <v>2502</v>
      </c>
      <c r="P363" s="13"/>
      <c r="Q363" s="13"/>
    </row>
    <row r="364" spans="1:17" x14ac:dyDescent="0.25">
      <c r="A364" t="s">
        <v>9412</v>
      </c>
      <c r="B364" cm="1">
        <f t="array" ref="B364">IF(ROW() &lt; ROW(INDEX(treatments[experiment_ID],ROWS(treatments[experiment_ID]))), COUNTIF(INDEX(treatments[experiment_ID],1):treatments[[#This Row],[experiment_ID]],treatments[[#This Row],[experiment_ID]]), "")</f>
        <v>4</v>
      </c>
      <c r="D364" s="13" t="s">
        <v>8748</v>
      </c>
      <c r="E364" s="13" t="s">
        <v>2502</v>
      </c>
      <c r="F364" s="13"/>
      <c r="G364" s="13"/>
      <c r="H364" s="13" t="s">
        <v>2502</v>
      </c>
      <c r="I364" s="13"/>
      <c r="J364" s="13" t="s">
        <v>9433</v>
      </c>
      <c r="K364" s="13"/>
      <c r="L364" s="13"/>
      <c r="M364" s="13" t="s">
        <v>2502</v>
      </c>
      <c r="N364" s="13"/>
      <c r="O364" s="13" t="s">
        <v>2502</v>
      </c>
      <c r="P364" s="13"/>
      <c r="Q364" s="13"/>
    </row>
    <row r="365" spans="1:17" x14ac:dyDescent="0.25">
      <c r="A365" t="s">
        <v>9413</v>
      </c>
      <c r="B365" cm="1">
        <f t="array" ref="B365">IF(ROW() &lt; ROW(INDEX(treatments[experiment_ID],ROWS(treatments[experiment_ID]))), COUNTIF(INDEX(treatments[experiment_ID],1):treatments[[#This Row],[experiment_ID]],treatments[[#This Row],[experiment_ID]]), "")</f>
        <v>1</v>
      </c>
      <c r="D365" s="13" t="s">
        <v>8749</v>
      </c>
      <c r="E365" s="13" t="s">
        <v>2502</v>
      </c>
      <c r="F365" s="13"/>
      <c r="G365" s="13"/>
      <c r="H365" s="13" t="s">
        <v>2502</v>
      </c>
      <c r="I365" s="13"/>
      <c r="J365" s="13" t="s">
        <v>9430</v>
      </c>
      <c r="K365" s="13"/>
      <c r="L365" s="13"/>
      <c r="M365" s="13" t="s">
        <v>2502</v>
      </c>
      <c r="N365" s="13"/>
      <c r="O365" s="13" t="s">
        <v>2502</v>
      </c>
      <c r="P365" s="13"/>
      <c r="Q365" s="13"/>
    </row>
    <row r="366" spans="1:17" x14ac:dyDescent="0.25">
      <c r="A366" t="s">
        <v>9413</v>
      </c>
      <c r="B366" cm="1">
        <f t="array" ref="B366">IF(ROW() &lt; ROW(INDEX(treatments[experiment_ID],ROWS(treatments[experiment_ID]))), COUNTIF(INDEX(treatments[experiment_ID],1):treatments[[#This Row],[experiment_ID]],treatments[[#This Row],[experiment_ID]]), "")</f>
        <v>2</v>
      </c>
      <c r="D366" s="13" t="s">
        <v>8749</v>
      </c>
      <c r="E366" s="13" t="s">
        <v>2502</v>
      </c>
      <c r="F366" s="13"/>
      <c r="G366" s="13"/>
      <c r="H366" s="13" t="s">
        <v>2502</v>
      </c>
      <c r="I366" s="13"/>
      <c r="J366" s="13" t="s">
        <v>9431</v>
      </c>
      <c r="K366" s="13"/>
      <c r="L366" s="13"/>
      <c r="M366" s="13" t="s">
        <v>2502</v>
      </c>
      <c r="N366" s="13"/>
      <c r="O366" s="13" t="s">
        <v>2502</v>
      </c>
      <c r="P366" s="13"/>
      <c r="Q366" s="13"/>
    </row>
    <row r="367" spans="1:17" x14ac:dyDescent="0.25">
      <c r="A367" t="s">
        <v>9413</v>
      </c>
      <c r="B367" cm="1">
        <f t="array" ref="B367">IF(ROW() &lt; ROW(INDEX(treatments[experiment_ID],ROWS(treatments[experiment_ID]))), COUNTIF(INDEX(treatments[experiment_ID],1):treatments[[#This Row],[experiment_ID]],treatments[[#This Row],[experiment_ID]]), "")</f>
        <v>3</v>
      </c>
      <c r="D367" s="13" t="s">
        <v>8749</v>
      </c>
      <c r="E367" s="13" t="s">
        <v>2502</v>
      </c>
      <c r="F367" s="13"/>
      <c r="G367" s="13"/>
      <c r="H367" s="13" t="s">
        <v>2502</v>
      </c>
      <c r="I367" s="13"/>
      <c r="J367" s="13" t="s">
        <v>9432</v>
      </c>
      <c r="K367" s="13"/>
      <c r="L367" s="13"/>
      <c r="M367" s="13" t="s">
        <v>2502</v>
      </c>
      <c r="N367" s="13"/>
      <c r="O367" s="13" t="s">
        <v>2502</v>
      </c>
      <c r="P367" s="13"/>
      <c r="Q367" s="13"/>
    </row>
    <row r="368" spans="1:17" x14ac:dyDescent="0.25">
      <c r="A368" t="s">
        <v>9413</v>
      </c>
      <c r="B368" cm="1">
        <f t="array" ref="B368">IF(ROW() &lt; ROW(INDEX(treatments[experiment_ID],ROWS(treatments[experiment_ID]))), COUNTIF(INDEX(treatments[experiment_ID],1):treatments[[#This Row],[experiment_ID]],treatments[[#This Row],[experiment_ID]]), "")</f>
        <v>4</v>
      </c>
      <c r="D368" s="13" t="s">
        <v>8749</v>
      </c>
      <c r="E368" s="13" t="s">
        <v>2502</v>
      </c>
      <c r="F368" s="13"/>
      <c r="G368" s="13"/>
      <c r="H368" s="13" t="s">
        <v>2502</v>
      </c>
      <c r="I368" s="13"/>
      <c r="J368" s="13" t="s">
        <v>9433</v>
      </c>
      <c r="K368" s="13"/>
      <c r="L368" s="13"/>
      <c r="M368" s="13" t="s">
        <v>2502</v>
      </c>
      <c r="N368" s="13"/>
      <c r="O368" s="13" t="s">
        <v>2502</v>
      </c>
      <c r="P368" s="13"/>
      <c r="Q368" s="13"/>
    </row>
    <row r="369" spans="1:17" x14ac:dyDescent="0.25">
      <c r="A369" t="s">
        <v>9414</v>
      </c>
      <c r="B369" cm="1">
        <f t="array" ref="B369">IF(ROW() &lt; ROW(INDEX(treatments[experiment_ID],ROWS(treatments[experiment_ID]))), COUNTIF(INDEX(treatments[experiment_ID],1):treatments[[#This Row],[experiment_ID]],treatments[[#This Row],[experiment_ID]]), "")</f>
        <v>1</v>
      </c>
      <c r="D369" s="13" t="s">
        <v>8749</v>
      </c>
      <c r="E369" s="13" t="s">
        <v>2502</v>
      </c>
      <c r="F369" s="13"/>
      <c r="G369" s="13"/>
      <c r="H369" s="13" t="s">
        <v>2502</v>
      </c>
      <c r="I369" s="13"/>
      <c r="J369" s="13" t="s">
        <v>9430</v>
      </c>
      <c r="K369" s="13"/>
      <c r="L369" s="13"/>
      <c r="M369" s="13" t="s">
        <v>2502</v>
      </c>
      <c r="N369" s="13"/>
      <c r="O369" s="13" t="s">
        <v>2502</v>
      </c>
      <c r="P369" s="13"/>
      <c r="Q369" s="13"/>
    </row>
    <row r="370" spans="1:17" x14ac:dyDescent="0.25">
      <c r="A370" t="s">
        <v>9414</v>
      </c>
      <c r="B370" cm="1">
        <f t="array" ref="B370">IF(ROW() &lt; ROW(INDEX(treatments[experiment_ID],ROWS(treatments[experiment_ID]))), COUNTIF(INDEX(treatments[experiment_ID],1):treatments[[#This Row],[experiment_ID]],treatments[[#This Row],[experiment_ID]]), "")</f>
        <v>2</v>
      </c>
      <c r="D370" s="13" t="s">
        <v>8749</v>
      </c>
      <c r="E370" s="13" t="s">
        <v>2502</v>
      </c>
      <c r="F370" s="13"/>
      <c r="G370" s="13"/>
      <c r="H370" s="13" t="s">
        <v>2502</v>
      </c>
      <c r="I370" s="13"/>
      <c r="J370" s="13" t="s">
        <v>9431</v>
      </c>
      <c r="K370" s="13"/>
      <c r="L370" s="13"/>
      <c r="M370" s="13" t="s">
        <v>2502</v>
      </c>
      <c r="N370" s="13"/>
      <c r="O370" s="13" t="s">
        <v>2502</v>
      </c>
      <c r="P370" s="13"/>
      <c r="Q370" s="13"/>
    </row>
    <row r="371" spans="1:17" x14ac:dyDescent="0.25">
      <c r="A371" t="s">
        <v>9414</v>
      </c>
      <c r="B371" cm="1">
        <f t="array" ref="B371">IF(ROW() &lt; ROW(INDEX(treatments[experiment_ID],ROWS(treatments[experiment_ID]))), COUNTIF(INDEX(treatments[experiment_ID],1):treatments[[#This Row],[experiment_ID]],treatments[[#This Row],[experiment_ID]]), "")</f>
        <v>3</v>
      </c>
      <c r="D371" s="13" t="s">
        <v>8749</v>
      </c>
      <c r="E371" s="13" t="s">
        <v>2502</v>
      </c>
      <c r="F371" s="13"/>
      <c r="G371" s="13"/>
      <c r="H371" s="13" t="s">
        <v>2502</v>
      </c>
      <c r="I371" s="13"/>
      <c r="J371" s="13" t="s">
        <v>9432</v>
      </c>
      <c r="K371" s="13"/>
      <c r="L371" s="13"/>
      <c r="M371" s="13" t="s">
        <v>2502</v>
      </c>
      <c r="N371" s="13"/>
      <c r="O371" s="13" t="s">
        <v>2502</v>
      </c>
      <c r="P371" s="13"/>
      <c r="Q371" s="13"/>
    </row>
    <row r="372" spans="1:17" x14ac:dyDescent="0.25">
      <c r="A372" t="s">
        <v>9414</v>
      </c>
      <c r="B372" cm="1">
        <f t="array" ref="B372">IF(ROW() &lt; ROW(INDEX(treatments[experiment_ID],ROWS(treatments[experiment_ID]))), COUNTIF(INDEX(treatments[experiment_ID],1):treatments[[#This Row],[experiment_ID]],treatments[[#This Row],[experiment_ID]]), "")</f>
        <v>4</v>
      </c>
      <c r="D372" s="13" t="s">
        <v>8749</v>
      </c>
      <c r="E372" s="13" t="s">
        <v>2502</v>
      </c>
      <c r="F372" s="13"/>
      <c r="G372" s="13"/>
      <c r="H372" s="13" t="s">
        <v>2502</v>
      </c>
      <c r="I372" s="13"/>
      <c r="J372" s="13" t="s">
        <v>9433</v>
      </c>
      <c r="K372" s="13"/>
      <c r="L372" s="13"/>
      <c r="M372" s="13" t="s">
        <v>2502</v>
      </c>
      <c r="N372" s="13"/>
      <c r="O372" s="13" t="s">
        <v>2502</v>
      </c>
      <c r="P372" s="13"/>
      <c r="Q372" s="13"/>
    </row>
    <row r="373" spans="1:17" x14ac:dyDescent="0.25">
      <c r="A373" t="s">
        <v>9415</v>
      </c>
      <c r="B373" cm="1">
        <f t="array" ref="B373">IF(ROW() &lt; ROW(INDEX(treatments[experiment_ID],ROWS(treatments[experiment_ID]))), COUNTIF(INDEX(treatments[experiment_ID],1):treatments[[#This Row],[experiment_ID]],treatments[[#This Row],[experiment_ID]]), "")</f>
        <v>1</v>
      </c>
      <c r="D373" s="13" t="s">
        <v>8749</v>
      </c>
      <c r="E373" s="13" t="s">
        <v>2502</v>
      </c>
      <c r="F373" s="13"/>
      <c r="G373" s="13"/>
      <c r="H373" s="13" t="s">
        <v>2502</v>
      </c>
      <c r="I373" s="13"/>
      <c r="J373" s="13" t="s">
        <v>9430</v>
      </c>
      <c r="K373" s="13"/>
      <c r="L373" s="13"/>
      <c r="M373" s="13" t="s">
        <v>2502</v>
      </c>
      <c r="N373" s="13"/>
      <c r="O373" s="13" t="s">
        <v>2502</v>
      </c>
      <c r="P373" s="13"/>
      <c r="Q373" s="13"/>
    </row>
    <row r="374" spans="1:17" x14ac:dyDescent="0.25">
      <c r="A374" t="s">
        <v>9415</v>
      </c>
      <c r="B374" cm="1">
        <f t="array" ref="B374">IF(ROW() &lt; ROW(INDEX(treatments[experiment_ID],ROWS(treatments[experiment_ID]))), COUNTIF(INDEX(treatments[experiment_ID],1):treatments[[#This Row],[experiment_ID]],treatments[[#This Row],[experiment_ID]]), "")</f>
        <v>2</v>
      </c>
      <c r="D374" s="13" t="s">
        <v>8749</v>
      </c>
      <c r="E374" s="13" t="s">
        <v>2502</v>
      </c>
      <c r="F374" s="13"/>
      <c r="G374" s="13"/>
      <c r="H374" s="13" t="s">
        <v>2502</v>
      </c>
      <c r="I374" s="13"/>
      <c r="J374" s="13" t="s">
        <v>9431</v>
      </c>
      <c r="K374" s="13"/>
      <c r="L374" s="13"/>
      <c r="M374" s="13" t="s">
        <v>2502</v>
      </c>
      <c r="N374" s="13"/>
      <c r="O374" s="13" t="s">
        <v>2502</v>
      </c>
      <c r="P374" s="13"/>
      <c r="Q374" s="13"/>
    </row>
    <row r="375" spans="1:17" x14ac:dyDescent="0.25">
      <c r="A375" t="s">
        <v>9415</v>
      </c>
      <c r="B375" cm="1">
        <f t="array" ref="B375">IF(ROW() &lt; ROW(INDEX(treatments[experiment_ID],ROWS(treatments[experiment_ID]))), COUNTIF(INDEX(treatments[experiment_ID],1):treatments[[#This Row],[experiment_ID]],treatments[[#This Row],[experiment_ID]]), "")</f>
        <v>3</v>
      </c>
      <c r="D375" s="13" t="s">
        <v>8749</v>
      </c>
      <c r="E375" s="13" t="s">
        <v>2502</v>
      </c>
      <c r="F375" s="13"/>
      <c r="G375" s="13"/>
      <c r="H375" s="13" t="s">
        <v>2502</v>
      </c>
      <c r="I375" s="13"/>
      <c r="J375" s="13" t="s">
        <v>9432</v>
      </c>
      <c r="K375" s="13"/>
      <c r="L375" s="13"/>
      <c r="M375" s="13" t="s">
        <v>2502</v>
      </c>
      <c r="N375" s="13"/>
      <c r="O375" s="13" t="s">
        <v>2502</v>
      </c>
      <c r="P375" s="13"/>
      <c r="Q375" s="13"/>
    </row>
    <row r="376" spans="1:17" x14ac:dyDescent="0.25">
      <c r="A376" t="s">
        <v>9415</v>
      </c>
      <c r="B376" cm="1">
        <f t="array" ref="B376">IF(ROW() &lt; ROW(INDEX(treatments[experiment_ID],ROWS(treatments[experiment_ID]))), COUNTIF(INDEX(treatments[experiment_ID],1):treatments[[#This Row],[experiment_ID]],treatments[[#This Row],[experiment_ID]]), "")</f>
        <v>4</v>
      </c>
      <c r="D376" s="13" t="s">
        <v>8749</v>
      </c>
      <c r="E376" s="13" t="s">
        <v>2502</v>
      </c>
      <c r="F376" s="13"/>
      <c r="G376" s="13"/>
      <c r="H376" s="13" t="s">
        <v>2502</v>
      </c>
      <c r="I376" s="13"/>
      <c r="J376" s="13" t="s">
        <v>9433</v>
      </c>
      <c r="K376" s="13"/>
      <c r="L376" s="13"/>
      <c r="M376" s="13" t="s">
        <v>2502</v>
      </c>
      <c r="N376" s="13"/>
      <c r="O376" s="13" t="s">
        <v>2502</v>
      </c>
      <c r="P376" s="13"/>
      <c r="Q376" s="13"/>
    </row>
    <row r="377" spans="1:17" x14ac:dyDescent="0.25">
      <c r="A377" t="s">
        <v>9416</v>
      </c>
      <c r="B377" cm="1">
        <f t="array" ref="B377">IF(ROW() &lt; ROW(INDEX(treatments[experiment_ID],ROWS(treatments[experiment_ID]))), COUNTIF(INDEX(treatments[experiment_ID],1):treatments[[#This Row],[experiment_ID]],treatments[[#This Row],[experiment_ID]]), "")</f>
        <v>1</v>
      </c>
      <c r="D377" s="13" t="s">
        <v>8749</v>
      </c>
      <c r="E377" s="13" t="s">
        <v>2502</v>
      </c>
      <c r="F377" s="13"/>
      <c r="G377" s="13"/>
      <c r="H377" s="13" t="s">
        <v>2502</v>
      </c>
      <c r="I377" s="13"/>
      <c r="J377" s="13" t="s">
        <v>9430</v>
      </c>
      <c r="K377" s="13"/>
      <c r="L377" s="13"/>
      <c r="M377" s="13" t="s">
        <v>2502</v>
      </c>
      <c r="N377" s="13"/>
      <c r="O377" s="13" t="s">
        <v>2502</v>
      </c>
      <c r="P377" s="13"/>
      <c r="Q377" s="13"/>
    </row>
    <row r="378" spans="1:17" x14ac:dyDescent="0.25">
      <c r="A378" t="s">
        <v>9416</v>
      </c>
      <c r="B378" cm="1">
        <f t="array" ref="B378">IF(ROW() &lt; ROW(INDEX(treatments[experiment_ID],ROWS(treatments[experiment_ID]))), COUNTIF(INDEX(treatments[experiment_ID],1):treatments[[#This Row],[experiment_ID]],treatments[[#This Row],[experiment_ID]]), "")</f>
        <v>2</v>
      </c>
      <c r="D378" s="13" t="s">
        <v>8749</v>
      </c>
      <c r="E378" s="13" t="s">
        <v>2502</v>
      </c>
      <c r="F378" s="13"/>
      <c r="G378" s="13"/>
      <c r="H378" s="13" t="s">
        <v>2502</v>
      </c>
      <c r="I378" s="13"/>
      <c r="J378" s="13" t="s">
        <v>9431</v>
      </c>
      <c r="K378" s="13"/>
      <c r="L378" s="13"/>
      <c r="M378" s="13" t="s">
        <v>2502</v>
      </c>
      <c r="N378" s="13"/>
      <c r="O378" s="13" t="s">
        <v>2502</v>
      </c>
      <c r="P378" s="13"/>
      <c r="Q378" s="13"/>
    </row>
    <row r="379" spans="1:17" x14ac:dyDescent="0.25">
      <c r="A379" t="s">
        <v>9416</v>
      </c>
      <c r="B379" cm="1">
        <f t="array" ref="B379">IF(ROW() &lt; ROW(INDEX(treatments[experiment_ID],ROWS(treatments[experiment_ID]))), COUNTIF(INDEX(treatments[experiment_ID],1):treatments[[#This Row],[experiment_ID]],treatments[[#This Row],[experiment_ID]]), "")</f>
        <v>3</v>
      </c>
      <c r="D379" s="13" t="s">
        <v>8749</v>
      </c>
      <c r="E379" s="13" t="s">
        <v>2502</v>
      </c>
      <c r="F379" s="13"/>
      <c r="G379" s="13"/>
      <c r="H379" s="13" t="s">
        <v>2502</v>
      </c>
      <c r="I379" s="13"/>
      <c r="J379" s="13" t="s">
        <v>9432</v>
      </c>
      <c r="K379" s="13"/>
      <c r="L379" s="13"/>
      <c r="M379" s="13" t="s">
        <v>2502</v>
      </c>
      <c r="N379" s="13"/>
      <c r="O379" s="13" t="s">
        <v>2502</v>
      </c>
      <c r="P379" s="13"/>
      <c r="Q379" s="13"/>
    </row>
    <row r="380" spans="1:17" x14ac:dyDescent="0.25">
      <c r="A380" t="s">
        <v>9416</v>
      </c>
      <c r="B380" cm="1">
        <f t="array" ref="B380">IF(ROW() &lt; ROW(INDEX(treatments[experiment_ID],ROWS(treatments[experiment_ID]))), COUNTIF(INDEX(treatments[experiment_ID],1):treatments[[#This Row],[experiment_ID]],treatments[[#This Row],[experiment_ID]]), "")</f>
        <v>4</v>
      </c>
      <c r="D380" s="13" t="s">
        <v>8749</v>
      </c>
      <c r="E380" s="13" t="s">
        <v>2502</v>
      </c>
      <c r="F380" s="13"/>
      <c r="G380" s="13"/>
      <c r="H380" s="13" t="s">
        <v>2502</v>
      </c>
      <c r="I380" s="13"/>
      <c r="J380" s="13" t="s">
        <v>9433</v>
      </c>
      <c r="K380" s="13"/>
      <c r="L380" s="13"/>
      <c r="M380" s="13" t="s">
        <v>2502</v>
      </c>
      <c r="N380" s="13"/>
      <c r="O380" s="13" t="s">
        <v>2502</v>
      </c>
      <c r="P380" s="13"/>
      <c r="Q380" s="13"/>
    </row>
    <row r="381" spans="1:17" x14ac:dyDescent="0.25">
      <c r="A381" t="s">
        <v>9417</v>
      </c>
      <c r="B381" cm="1">
        <f t="array" ref="B381">IF(ROW() &lt; ROW(INDEX(treatments[experiment_ID],ROWS(treatments[experiment_ID]))), COUNTIF(INDEX(treatments[experiment_ID],1):treatments[[#This Row],[experiment_ID]],treatments[[#This Row],[experiment_ID]]), "")</f>
        <v>1</v>
      </c>
      <c r="D381" s="13" t="s">
        <v>8748</v>
      </c>
      <c r="E381" s="13" t="s">
        <v>2502</v>
      </c>
      <c r="F381" s="13"/>
      <c r="G381" s="13"/>
      <c r="H381" s="13" t="s">
        <v>2502</v>
      </c>
      <c r="I381" s="13"/>
      <c r="J381" s="13" t="s">
        <v>9430</v>
      </c>
      <c r="K381" s="13"/>
      <c r="L381" s="13"/>
      <c r="M381" s="13" t="s">
        <v>2502</v>
      </c>
      <c r="N381" s="13"/>
      <c r="O381" s="13" t="s">
        <v>2502</v>
      </c>
      <c r="P381" s="13"/>
      <c r="Q381" s="13"/>
    </row>
    <row r="382" spans="1:17" x14ac:dyDescent="0.25">
      <c r="A382" t="s">
        <v>9417</v>
      </c>
      <c r="B382" cm="1">
        <f t="array" ref="B382">IF(ROW() &lt; ROW(INDEX(treatments[experiment_ID],ROWS(treatments[experiment_ID]))), COUNTIF(INDEX(treatments[experiment_ID],1):treatments[[#This Row],[experiment_ID]],treatments[[#This Row],[experiment_ID]]), "")</f>
        <v>2</v>
      </c>
      <c r="D382" s="13" t="s">
        <v>8748</v>
      </c>
      <c r="E382" s="13" t="s">
        <v>2502</v>
      </c>
      <c r="F382" s="13"/>
      <c r="G382" s="13"/>
      <c r="H382" s="13" t="s">
        <v>2502</v>
      </c>
      <c r="I382" s="13"/>
      <c r="J382" s="13" t="s">
        <v>9431</v>
      </c>
      <c r="K382" s="13"/>
      <c r="L382" s="13"/>
      <c r="M382" s="13" t="s">
        <v>2502</v>
      </c>
      <c r="N382" s="13"/>
      <c r="O382" s="13" t="s">
        <v>2502</v>
      </c>
      <c r="P382" s="13"/>
      <c r="Q382" s="13"/>
    </row>
    <row r="383" spans="1:17" x14ac:dyDescent="0.25">
      <c r="A383" t="s">
        <v>9417</v>
      </c>
      <c r="B383" cm="1">
        <f t="array" ref="B383">IF(ROW() &lt; ROW(INDEX(treatments[experiment_ID],ROWS(treatments[experiment_ID]))), COUNTIF(INDEX(treatments[experiment_ID],1):treatments[[#This Row],[experiment_ID]],treatments[[#This Row],[experiment_ID]]), "")</f>
        <v>3</v>
      </c>
      <c r="D383" s="13" t="s">
        <v>8748</v>
      </c>
      <c r="E383" s="13" t="s">
        <v>2502</v>
      </c>
      <c r="F383" s="13"/>
      <c r="G383" s="13"/>
      <c r="H383" s="13" t="s">
        <v>2502</v>
      </c>
      <c r="I383" s="13"/>
      <c r="J383" s="13" t="s">
        <v>9432</v>
      </c>
      <c r="K383" s="13"/>
      <c r="L383" s="13"/>
      <c r="M383" s="13" t="s">
        <v>2502</v>
      </c>
      <c r="N383" s="13"/>
      <c r="O383" s="13" t="s">
        <v>2502</v>
      </c>
      <c r="P383" s="13"/>
      <c r="Q383" s="13"/>
    </row>
    <row r="384" spans="1:17" x14ac:dyDescent="0.25">
      <c r="A384" t="s">
        <v>9417</v>
      </c>
      <c r="B384" cm="1">
        <f t="array" ref="B384">IF(ROW() &lt; ROW(INDEX(treatments[experiment_ID],ROWS(treatments[experiment_ID]))), COUNTIF(INDEX(treatments[experiment_ID],1):treatments[[#This Row],[experiment_ID]],treatments[[#This Row],[experiment_ID]]), "")</f>
        <v>4</v>
      </c>
      <c r="D384" s="13" t="s">
        <v>8748</v>
      </c>
      <c r="E384" s="13" t="s">
        <v>2502</v>
      </c>
      <c r="F384" s="13"/>
      <c r="G384" s="13"/>
      <c r="H384" s="13" t="s">
        <v>2502</v>
      </c>
      <c r="I384" s="13"/>
      <c r="J384" s="13" t="s">
        <v>9433</v>
      </c>
      <c r="K384" s="13"/>
      <c r="L384" s="13"/>
      <c r="M384" s="13" t="s">
        <v>2502</v>
      </c>
      <c r="N384" s="13"/>
      <c r="O384" s="13" t="s">
        <v>2502</v>
      </c>
      <c r="P384" s="13"/>
      <c r="Q384" s="13"/>
    </row>
    <row r="385" spans="1:17" x14ac:dyDescent="0.25">
      <c r="A385" t="s">
        <v>9418</v>
      </c>
      <c r="B385" cm="1">
        <f t="array" ref="B385">IF(ROW() &lt; ROW(INDEX(treatments[experiment_ID],ROWS(treatments[experiment_ID]))), COUNTIF(INDEX(treatments[experiment_ID],1):treatments[[#This Row],[experiment_ID]],treatments[[#This Row],[experiment_ID]]), "")</f>
        <v>1</v>
      </c>
      <c r="D385" s="13" t="s">
        <v>8748</v>
      </c>
      <c r="E385" s="13" t="s">
        <v>2502</v>
      </c>
      <c r="F385" s="13"/>
      <c r="G385" s="13"/>
      <c r="H385" s="13" t="s">
        <v>2502</v>
      </c>
      <c r="I385" s="13"/>
      <c r="J385" s="13" t="s">
        <v>9430</v>
      </c>
      <c r="K385" s="13"/>
      <c r="L385" s="13"/>
      <c r="M385" s="13" t="s">
        <v>2502</v>
      </c>
      <c r="N385" s="13"/>
      <c r="O385" s="13" t="s">
        <v>2502</v>
      </c>
      <c r="P385" s="13"/>
      <c r="Q385" s="13"/>
    </row>
    <row r="386" spans="1:17" x14ac:dyDescent="0.25">
      <c r="A386" t="s">
        <v>9418</v>
      </c>
      <c r="B386" cm="1">
        <f t="array" ref="B386">IF(ROW() &lt; ROW(INDEX(treatments[experiment_ID],ROWS(treatments[experiment_ID]))), COUNTIF(INDEX(treatments[experiment_ID],1):treatments[[#This Row],[experiment_ID]],treatments[[#This Row],[experiment_ID]]), "")</f>
        <v>2</v>
      </c>
      <c r="D386" s="13" t="s">
        <v>8748</v>
      </c>
      <c r="E386" s="13" t="s">
        <v>2502</v>
      </c>
      <c r="F386" s="13"/>
      <c r="G386" s="13"/>
      <c r="H386" s="13" t="s">
        <v>2502</v>
      </c>
      <c r="I386" s="13"/>
      <c r="J386" s="13" t="s">
        <v>9431</v>
      </c>
      <c r="K386" s="13"/>
      <c r="L386" s="13"/>
      <c r="M386" s="13" t="s">
        <v>2502</v>
      </c>
      <c r="N386" s="13"/>
      <c r="O386" s="13" t="s">
        <v>2502</v>
      </c>
      <c r="P386" s="13"/>
      <c r="Q386" s="13"/>
    </row>
    <row r="387" spans="1:17" x14ac:dyDescent="0.25">
      <c r="A387" t="s">
        <v>9418</v>
      </c>
      <c r="B387" cm="1">
        <f t="array" ref="B387">IF(ROW() &lt; ROW(INDEX(treatments[experiment_ID],ROWS(treatments[experiment_ID]))), COUNTIF(INDEX(treatments[experiment_ID],1):treatments[[#This Row],[experiment_ID]],treatments[[#This Row],[experiment_ID]]), "")</f>
        <v>3</v>
      </c>
      <c r="D387" s="13" t="s">
        <v>8748</v>
      </c>
      <c r="E387" s="13" t="s">
        <v>2502</v>
      </c>
      <c r="F387" s="13"/>
      <c r="G387" s="13"/>
      <c r="H387" s="13" t="s">
        <v>2502</v>
      </c>
      <c r="I387" s="13"/>
      <c r="J387" s="13" t="s">
        <v>9432</v>
      </c>
      <c r="K387" s="13"/>
      <c r="L387" s="13"/>
      <c r="M387" s="13" t="s">
        <v>2502</v>
      </c>
      <c r="N387" s="13"/>
      <c r="O387" s="13" t="s">
        <v>2502</v>
      </c>
      <c r="P387" s="13"/>
      <c r="Q387" s="13"/>
    </row>
    <row r="388" spans="1:17" x14ac:dyDescent="0.25">
      <c r="A388" t="s">
        <v>9418</v>
      </c>
      <c r="B388" cm="1">
        <f t="array" ref="B388">IF(ROW() &lt; ROW(INDEX(treatments[experiment_ID],ROWS(treatments[experiment_ID]))), COUNTIF(INDEX(treatments[experiment_ID],1):treatments[[#This Row],[experiment_ID]],treatments[[#This Row],[experiment_ID]]), "")</f>
        <v>4</v>
      </c>
      <c r="D388" s="13" t="s">
        <v>8748</v>
      </c>
      <c r="E388" s="13" t="s">
        <v>2502</v>
      </c>
      <c r="F388" s="13"/>
      <c r="G388" s="13"/>
      <c r="H388" s="13" t="s">
        <v>2502</v>
      </c>
      <c r="I388" s="13"/>
      <c r="J388" s="13" t="s">
        <v>9433</v>
      </c>
      <c r="K388" s="13"/>
      <c r="L388" s="13"/>
      <c r="M388" s="13" t="s">
        <v>2502</v>
      </c>
      <c r="N388" s="13"/>
      <c r="O388" s="13" t="s">
        <v>2502</v>
      </c>
      <c r="P388" s="13"/>
      <c r="Q388" s="13"/>
    </row>
    <row r="389" spans="1:17" x14ac:dyDescent="0.25">
      <c r="A389" t="s">
        <v>9419</v>
      </c>
      <c r="B389" cm="1">
        <f t="array" ref="B389">IF(ROW() &lt; ROW(INDEX(treatments[experiment_ID],ROWS(treatments[experiment_ID]))), COUNTIF(INDEX(treatments[experiment_ID],1):treatments[[#This Row],[experiment_ID]],treatments[[#This Row],[experiment_ID]]), "")</f>
        <v>1</v>
      </c>
      <c r="D389" s="13" t="s">
        <v>8749</v>
      </c>
      <c r="E389" s="13" t="s">
        <v>2502</v>
      </c>
      <c r="F389" s="13"/>
      <c r="G389" s="13"/>
      <c r="H389" s="13" t="s">
        <v>2502</v>
      </c>
      <c r="I389" s="13"/>
      <c r="J389" s="13" t="s">
        <v>9430</v>
      </c>
      <c r="K389" s="13"/>
      <c r="L389" s="13"/>
      <c r="M389" s="13" t="s">
        <v>2502</v>
      </c>
      <c r="N389" s="13"/>
      <c r="O389" s="13" t="s">
        <v>2502</v>
      </c>
      <c r="P389" s="13"/>
      <c r="Q389" s="13"/>
    </row>
    <row r="390" spans="1:17" x14ac:dyDescent="0.25">
      <c r="A390" t="s">
        <v>9419</v>
      </c>
      <c r="B390" cm="1">
        <f t="array" ref="B390">IF(ROW() &lt; ROW(INDEX(treatments[experiment_ID],ROWS(treatments[experiment_ID]))), COUNTIF(INDEX(treatments[experiment_ID],1):treatments[[#This Row],[experiment_ID]],treatments[[#This Row],[experiment_ID]]), "")</f>
        <v>2</v>
      </c>
      <c r="D390" s="13" t="s">
        <v>8749</v>
      </c>
      <c r="E390" s="13" t="s">
        <v>2502</v>
      </c>
      <c r="F390" s="13"/>
      <c r="G390" s="13"/>
      <c r="H390" s="13" t="s">
        <v>2502</v>
      </c>
      <c r="I390" s="13"/>
      <c r="J390" s="13" t="s">
        <v>9431</v>
      </c>
      <c r="K390" s="13"/>
      <c r="L390" s="13"/>
      <c r="M390" s="13" t="s">
        <v>2502</v>
      </c>
      <c r="N390" s="13"/>
      <c r="O390" s="13" t="s">
        <v>2502</v>
      </c>
      <c r="P390" s="13"/>
      <c r="Q390" s="13"/>
    </row>
    <row r="391" spans="1:17" x14ac:dyDescent="0.25">
      <c r="A391" t="s">
        <v>9419</v>
      </c>
      <c r="B391" cm="1">
        <f t="array" ref="B391">IF(ROW() &lt; ROW(INDEX(treatments[experiment_ID],ROWS(treatments[experiment_ID]))), COUNTIF(INDEX(treatments[experiment_ID],1):treatments[[#This Row],[experiment_ID]],treatments[[#This Row],[experiment_ID]]), "")</f>
        <v>3</v>
      </c>
      <c r="D391" s="13" t="s">
        <v>8749</v>
      </c>
      <c r="E391" s="13" t="s">
        <v>2502</v>
      </c>
      <c r="F391" s="13"/>
      <c r="G391" s="13"/>
      <c r="H391" s="13" t="s">
        <v>2502</v>
      </c>
      <c r="I391" s="13"/>
      <c r="J391" s="13" t="s">
        <v>9432</v>
      </c>
      <c r="K391" s="13"/>
      <c r="L391" s="13"/>
      <c r="M391" s="13" t="s">
        <v>2502</v>
      </c>
      <c r="N391" s="13"/>
      <c r="O391" s="13" t="s">
        <v>2502</v>
      </c>
      <c r="P391" s="13"/>
      <c r="Q391" s="13"/>
    </row>
    <row r="392" spans="1:17" x14ac:dyDescent="0.25">
      <c r="A392" t="s">
        <v>9419</v>
      </c>
      <c r="B392" cm="1">
        <f t="array" ref="B392">IF(ROW() &lt; ROW(INDEX(treatments[experiment_ID],ROWS(treatments[experiment_ID]))), COUNTIF(INDEX(treatments[experiment_ID],1):treatments[[#This Row],[experiment_ID]],treatments[[#This Row],[experiment_ID]]), "")</f>
        <v>4</v>
      </c>
      <c r="D392" s="13" t="s">
        <v>8749</v>
      </c>
      <c r="E392" s="13" t="s">
        <v>2502</v>
      </c>
      <c r="F392" s="13"/>
      <c r="G392" s="13"/>
      <c r="H392" s="13" t="s">
        <v>2502</v>
      </c>
      <c r="I392" s="13"/>
      <c r="J392" s="13" t="s">
        <v>9433</v>
      </c>
      <c r="K392" s="13"/>
      <c r="L392" s="13"/>
      <c r="M392" s="13" t="s">
        <v>2502</v>
      </c>
      <c r="N392" s="13"/>
      <c r="O392" s="13" t="s">
        <v>2502</v>
      </c>
      <c r="P392" s="13"/>
      <c r="Q392" s="13"/>
    </row>
    <row r="393" spans="1:17" x14ac:dyDescent="0.25">
      <c r="A393" t="s">
        <v>9420</v>
      </c>
      <c r="B393" cm="1">
        <f t="array" ref="B393">IF(ROW() &lt; ROW(INDEX(treatments[experiment_ID],ROWS(treatments[experiment_ID]))), COUNTIF(INDEX(treatments[experiment_ID],1):treatments[[#This Row],[experiment_ID]],treatments[[#This Row],[experiment_ID]]), "")</f>
        <v>1</v>
      </c>
      <c r="D393" s="13" t="s">
        <v>8749</v>
      </c>
      <c r="E393" s="13" t="s">
        <v>2502</v>
      </c>
      <c r="F393" s="13"/>
      <c r="G393" s="13"/>
      <c r="H393" s="13" t="s">
        <v>2502</v>
      </c>
      <c r="I393" s="13"/>
      <c r="J393" s="13" t="s">
        <v>9430</v>
      </c>
      <c r="K393" s="13"/>
      <c r="L393" s="13"/>
      <c r="M393" s="13" t="s">
        <v>2502</v>
      </c>
      <c r="N393" s="13"/>
      <c r="O393" s="13" t="s">
        <v>2502</v>
      </c>
      <c r="P393" s="13"/>
      <c r="Q393" s="13"/>
    </row>
    <row r="394" spans="1:17" x14ac:dyDescent="0.25">
      <c r="A394" t="s">
        <v>9420</v>
      </c>
      <c r="B394" cm="1">
        <f t="array" ref="B394">IF(ROW() &lt; ROW(INDEX(treatments[experiment_ID],ROWS(treatments[experiment_ID]))), COUNTIF(INDEX(treatments[experiment_ID],1):treatments[[#This Row],[experiment_ID]],treatments[[#This Row],[experiment_ID]]), "")</f>
        <v>2</v>
      </c>
      <c r="D394" s="13" t="s">
        <v>8749</v>
      </c>
      <c r="E394" s="13" t="s">
        <v>2502</v>
      </c>
      <c r="F394" s="13"/>
      <c r="G394" s="13"/>
      <c r="H394" s="13" t="s">
        <v>2502</v>
      </c>
      <c r="I394" s="13"/>
      <c r="J394" s="13" t="s">
        <v>9431</v>
      </c>
      <c r="K394" s="13"/>
      <c r="L394" s="13"/>
      <c r="M394" s="13" t="s">
        <v>2502</v>
      </c>
      <c r="N394" s="13"/>
      <c r="O394" s="13" t="s">
        <v>2502</v>
      </c>
      <c r="P394" s="13"/>
      <c r="Q394" s="13"/>
    </row>
    <row r="395" spans="1:17" x14ac:dyDescent="0.25">
      <c r="A395" t="s">
        <v>9420</v>
      </c>
      <c r="B395" cm="1">
        <f t="array" ref="B395">IF(ROW() &lt; ROW(INDEX(treatments[experiment_ID],ROWS(treatments[experiment_ID]))), COUNTIF(INDEX(treatments[experiment_ID],1):treatments[[#This Row],[experiment_ID]],treatments[[#This Row],[experiment_ID]]), "")</f>
        <v>3</v>
      </c>
      <c r="D395" s="13" t="s">
        <v>8749</v>
      </c>
      <c r="E395" s="13" t="s">
        <v>2502</v>
      </c>
      <c r="F395" s="13"/>
      <c r="G395" s="13"/>
      <c r="H395" s="13" t="s">
        <v>2502</v>
      </c>
      <c r="I395" s="13"/>
      <c r="J395" s="13" t="s">
        <v>9432</v>
      </c>
      <c r="K395" s="13"/>
      <c r="L395" s="13"/>
      <c r="M395" s="13" t="s">
        <v>2502</v>
      </c>
      <c r="N395" s="13"/>
      <c r="O395" s="13" t="s">
        <v>2502</v>
      </c>
      <c r="P395" s="13"/>
      <c r="Q395" s="13"/>
    </row>
    <row r="396" spans="1:17" x14ac:dyDescent="0.25">
      <c r="A396" t="s">
        <v>9420</v>
      </c>
      <c r="B396" cm="1">
        <f t="array" ref="B396">IF(ROW() &lt; ROW(INDEX(treatments[experiment_ID],ROWS(treatments[experiment_ID]))), COUNTIF(INDEX(treatments[experiment_ID],1):treatments[[#This Row],[experiment_ID]],treatments[[#This Row],[experiment_ID]]), "")</f>
        <v>4</v>
      </c>
      <c r="D396" s="13" t="s">
        <v>8749</v>
      </c>
      <c r="E396" s="13" t="s">
        <v>2502</v>
      </c>
      <c r="F396" s="13"/>
      <c r="G396" s="13"/>
      <c r="H396" s="13" t="s">
        <v>2502</v>
      </c>
      <c r="I396" s="13"/>
      <c r="J396" s="13" t="s">
        <v>9433</v>
      </c>
      <c r="K396" s="13"/>
      <c r="L396" s="13"/>
      <c r="M396" s="13" t="s">
        <v>2502</v>
      </c>
      <c r="N396" s="13"/>
      <c r="O396" s="13" t="s">
        <v>2502</v>
      </c>
      <c r="P396" s="13"/>
      <c r="Q396" s="13"/>
    </row>
    <row r="397" spans="1:17" x14ac:dyDescent="0.25">
      <c r="A397" t="s">
        <v>9421</v>
      </c>
      <c r="B397" cm="1">
        <f t="array" ref="B397">IF(ROW() &lt; ROW(INDEX(treatments[experiment_ID],ROWS(treatments[experiment_ID]))), COUNTIF(INDEX(treatments[experiment_ID],1):treatments[[#This Row],[experiment_ID]],treatments[[#This Row],[experiment_ID]]), "")</f>
        <v>1</v>
      </c>
      <c r="D397" s="13" t="s">
        <v>8749</v>
      </c>
      <c r="E397" s="13" t="s">
        <v>2502</v>
      </c>
      <c r="F397" s="13"/>
      <c r="G397" s="13"/>
      <c r="H397" s="13" t="s">
        <v>2502</v>
      </c>
      <c r="I397" s="13"/>
      <c r="J397" s="13" t="s">
        <v>9430</v>
      </c>
      <c r="K397" s="13"/>
      <c r="L397" s="13"/>
      <c r="M397" s="13" t="s">
        <v>2502</v>
      </c>
      <c r="N397" s="13"/>
      <c r="O397" s="13" t="s">
        <v>2502</v>
      </c>
      <c r="P397" s="13"/>
      <c r="Q397" s="13"/>
    </row>
    <row r="398" spans="1:17" x14ac:dyDescent="0.25">
      <c r="A398" t="s">
        <v>9421</v>
      </c>
      <c r="B398" cm="1">
        <f t="array" ref="B398">IF(ROW() &lt; ROW(INDEX(treatments[experiment_ID],ROWS(treatments[experiment_ID]))), COUNTIF(INDEX(treatments[experiment_ID],1):treatments[[#This Row],[experiment_ID]],treatments[[#This Row],[experiment_ID]]), "")</f>
        <v>2</v>
      </c>
      <c r="D398" s="13" t="s">
        <v>8749</v>
      </c>
      <c r="E398" s="13" t="s">
        <v>2502</v>
      </c>
      <c r="F398" s="13"/>
      <c r="G398" s="13"/>
      <c r="H398" s="13" t="s">
        <v>2502</v>
      </c>
      <c r="I398" s="13"/>
      <c r="J398" s="13" t="s">
        <v>9431</v>
      </c>
      <c r="K398" s="13"/>
      <c r="L398" s="13"/>
      <c r="M398" s="13" t="s">
        <v>2502</v>
      </c>
      <c r="N398" s="13"/>
      <c r="O398" s="13" t="s">
        <v>2502</v>
      </c>
      <c r="P398" s="13"/>
      <c r="Q398" s="13"/>
    </row>
    <row r="399" spans="1:17" x14ac:dyDescent="0.25">
      <c r="A399" t="s">
        <v>9421</v>
      </c>
      <c r="B399" cm="1">
        <f t="array" ref="B399">IF(ROW() &lt; ROW(INDEX(treatments[experiment_ID],ROWS(treatments[experiment_ID]))), COUNTIF(INDEX(treatments[experiment_ID],1):treatments[[#This Row],[experiment_ID]],treatments[[#This Row],[experiment_ID]]), "")</f>
        <v>3</v>
      </c>
      <c r="D399" s="13" t="s">
        <v>8749</v>
      </c>
      <c r="E399" s="13" t="s">
        <v>2502</v>
      </c>
      <c r="F399" s="13"/>
      <c r="G399" s="13"/>
      <c r="H399" s="13" t="s">
        <v>2502</v>
      </c>
      <c r="I399" s="13"/>
      <c r="J399" s="13" t="s">
        <v>9432</v>
      </c>
      <c r="K399" s="13"/>
      <c r="L399" s="13"/>
      <c r="M399" s="13" t="s">
        <v>2502</v>
      </c>
      <c r="N399" s="13"/>
      <c r="O399" s="13" t="s">
        <v>2502</v>
      </c>
      <c r="P399" s="13"/>
      <c r="Q399" s="13"/>
    </row>
    <row r="400" spans="1:17" x14ac:dyDescent="0.25">
      <c r="A400" t="s">
        <v>9421</v>
      </c>
      <c r="B400" cm="1">
        <f t="array" ref="B400">IF(ROW() &lt; ROW(INDEX(treatments[experiment_ID],ROWS(treatments[experiment_ID]))), COUNTIF(INDEX(treatments[experiment_ID],1):treatments[[#This Row],[experiment_ID]],treatments[[#This Row],[experiment_ID]]), "")</f>
        <v>4</v>
      </c>
      <c r="D400" s="13" t="s">
        <v>8749</v>
      </c>
      <c r="E400" s="13" t="s">
        <v>2502</v>
      </c>
      <c r="F400" s="13"/>
      <c r="G400" s="13"/>
      <c r="H400" s="13" t="s">
        <v>2502</v>
      </c>
      <c r="I400" s="13"/>
      <c r="J400" s="13" t="s">
        <v>9433</v>
      </c>
      <c r="K400" s="13"/>
      <c r="L400" s="13"/>
      <c r="M400" s="13" t="s">
        <v>2502</v>
      </c>
      <c r="N400" s="13"/>
      <c r="O400" s="13" t="s">
        <v>2502</v>
      </c>
      <c r="P400" s="13"/>
      <c r="Q400" s="13"/>
    </row>
    <row r="401" spans="1:17" x14ac:dyDescent="0.25">
      <c r="A401" t="s">
        <v>9422</v>
      </c>
      <c r="B401" cm="1">
        <f t="array" ref="B401">IF(ROW() &lt; ROW(INDEX(treatments[experiment_ID],ROWS(treatments[experiment_ID]))), COUNTIF(INDEX(treatments[experiment_ID],1):treatments[[#This Row],[experiment_ID]],treatments[[#This Row],[experiment_ID]]), "")</f>
        <v>1</v>
      </c>
      <c r="D401" s="13" t="s">
        <v>8749</v>
      </c>
      <c r="E401" s="13" t="s">
        <v>2502</v>
      </c>
      <c r="F401" s="13"/>
      <c r="G401" s="13"/>
      <c r="H401" s="13" t="s">
        <v>2502</v>
      </c>
      <c r="I401" s="13"/>
      <c r="J401" s="13" t="s">
        <v>9430</v>
      </c>
      <c r="K401" s="13"/>
      <c r="L401" s="13"/>
      <c r="M401" s="13" t="s">
        <v>2502</v>
      </c>
      <c r="N401" s="13"/>
      <c r="O401" s="13" t="s">
        <v>2502</v>
      </c>
      <c r="P401" s="13"/>
      <c r="Q401" s="13"/>
    </row>
    <row r="402" spans="1:17" x14ac:dyDescent="0.25">
      <c r="A402" t="s">
        <v>9422</v>
      </c>
      <c r="B402" cm="1">
        <f t="array" ref="B402">IF(ROW() &lt; ROW(INDEX(treatments[experiment_ID],ROWS(treatments[experiment_ID]))), COUNTIF(INDEX(treatments[experiment_ID],1):treatments[[#This Row],[experiment_ID]],treatments[[#This Row],[experiment_ID]]), "")</f>
        <v>2</v>
      </c>
      <c r="D402" s="13" t="s">
        <v>8749</v>
      </c>
      <c r="E402" s="13" t="s">
        <v>2502</v>
      </c>
      <c r="F402" s="13"/>
      <c r="G402" s="13"/>
      <c r="H402" s="13" t="s">
        <v>2502</v>
      </c>
      <c r="I402" s="13"/>
      <c r="J402" s="13" t="s">
        <v>9431</v>
      </c>
      <c r="K402" s="13"/>
      <c r="L402" s="13"/>
      <c r="M402" s="13" t="s">
        <v>2502</v>
      </c>
      <c r="N402" s="13"/>
      <c r="O402" s="13" t="s">
        <v>2502</v>
      </c>
      <c r="P402" s="13"/>
      <c r="Q402" s="13"/>
    </row>
    <row r="403" spans="1:17" x14ac:dyDescent="0.25">
      <c r="A403" t="s">
        <v>9422</v>
      </c>
      <c r="B403" cm="1">
        <f t="array" ref="B403">IF(ROW() &lt; ROW(INDEX(treatments[experiment_ID],ROWS(treatments[experiment_ID]))), COUNTIF(INDEX(treatments[experiment_ID],1):treatments[[#This Row],[experiment_ID]],treatments[[#This Row],[experiment_ID]]), "")</f>
        <v>3</v>
      </c>
      <c r="D403" s="13" t="s">
        <v>8749</v>
      </c>
      <c r="E403" s="13" t="s">
        <v>2502</v>
      </c>
      <c r="F403" s="13"/>
      <c r="G403" s="13"/>
      <c r="H403" s="13" t="s">
        <v>2502</v>
      </c>
      <c r="I403" s="13"/>
      <c r="J403" s="13" t="s">
        <v>9432</v>
      </c>
      <c r="K403" s="13"/>
      <c r="L403" s="13"/>
      <c r="M403" s="13" t="s">
        <v>2502</v>
      </c>
      <c r="N403" s="13"/>
      <c r="O403" s="13" t="s">
        <v>2502</v>
      </c>
      <c r="P403" s="13"/>
      <c r="Q403" s="13"/>
    </row>
    <row r="404" spans="1:17" x14ac:dyDescent="0.25">
      <c r="A404" t="s">
        <v>9422</v>
      </c>
      <c r="B404" cm="1">
        <f t="array" ref="B404">IF(ROW() &lt; ROW(INDEX(treatments[experiment_ID],ROWS(treatments[experiment_ID]))), COUNTIF(INDEX(treatments[experiment_ID],1):treatments[[#This Row],[experiment_ID]],treatments[[#This Row],[experiment_ID]]), "")</f>
        <v>4</v>
      </c>
      <c r="D404" s="13" t="s">
        <v>8749</v>
      </c>
      <c r="E404" s="13" t="s">
        <v>2502</v>
      </c>
      <c r="F404" s="13"/>
      <c r="G404" s="13"/>
      <c r="H404" s="13" t="s">
        <v>2502</v>
      </c>
      <c r="I404" s="13"/>
      <c r="J404" s="13" t="s">
        <v>9433</v>
      </c>
      <c r="K404" s="13"/>
      <c r="L404" s="13"/>
      <c r="M404" s="13" t="s">
        <v>2502</v>
      </c>
      <c r="N404" s="13"/>
      <c r="O404" s="13" t="s">
        <v>2502</v>
      </c>
      <c r="P404" s="13"/>
      <c r="Q404" s="13"/>
    </row>
    <row r="405" spans="1:17" x14ac:dyDescent="0.25">
      <c r="A405" t="s">
        <v>9423</v>
      </c>
      <c r="B405" cm="1">
        <f t="array" ref="B405">IF(ROW() &lt; ROW(INDEX(treatments[experiment_ID],ROWS(treatments[experiment_ID]))), COUNTIF(INDEX(treatments[experiment_ID],1):treatments[[#This Row],[experiment_ID]],treatments[[#This Row],[experiment_ID]]), "")</f>
        <v>1</v>
      </c>
      <c r="D405" s="13" t="s">
        <v>8748</v>
      </c>
      <c r="E405" s="13" t="s">
        <v>2502</v>
      </c>
      <c r="F405" s="13"/>
      <c r="G405" s="13"/>
      <c r="H405" s="13" t="s">
        <v>2502</v>
      </c>
      <c r="I405" s="13"/>
      <c r="J405" s="13" t="s">
        <v>9430</v>
      </c>
      <c r="K405" s="13"/>
      <c r="L405" s="13"/>
      <c r="M405" s="13" t="s">
        <v>2502</v>
      </c>
      <c r="N405" s="13"/>
      <c r="O405" s="13" t="s">
        <v>2502</v>
      </c>
      <c r="P405" s="13"/>
      <c r="Q405" s="13"/>
    </row>
    <row r="406" spans="1:17" x14ac:dyDescent="0.25">
      <c r="A406" t="s">
        <v>9423</v>
      </c>
      <c r="B406" cm="1">
        <f t="array" ref="B406">IF(ROW() &lt; ROW(INDEX(treatments[experiment_ID],ROWS(treatments[experiment_ID]))), COUNTIF(INDEX(treatments[experiment_ID],1):treatments[[#This Row],[experiment_ID]],treatments[[#This Row],[experiment_ID]]), "")</f>
        <v>2</v>
      </c>
      <c r="D406" s="13" t="s">
        <v>8748</v>
      </c>
      <c r="E406" s="13" t="s">
        <v>2502</v>
      </c>
      <c r="F406" s="13"/>
      <c r="G406" s="13"/>
      <c r="H406" s="13" t="s">
        <v>2502</v>
      </c>
      <c r="I406" s="13"/>
      <c r="J406" s="13" t="s">
        <v>9431</v>
      </c>
      <c r="K406" s="13"/>
      <c r="L406" s="13"/>
      <c r="M406" s="13" t="s">
        <v>2502</v>
      </c>
      <c r="N406" s="13"/>
      <c r="O406" s="13" t="s">
        <v>2502</v>
      </c>
      <c r="P406" s="13"/>
      <c r="Q406" s="13"/>
    </row>
    <row r="407" spans="1:17" x14ac:dyDescent="0.25">
      <c r="A407" t="s">
        <v>9423</v>
      </c>
      <c r="B407" cm="1">
        <f t="array" ref="B407">IF(ROW() &lt; ROW(INDEX(treatments[experiment_ID],ROWS(treatments[experiment_ID]))), COUNTIF(INDEX(treatments[experiment_ID],1):treatments[[#This Row],[experiment_ID]],treatments[[#This Row],[experiment_ID]]), "")</f>
        <v>3</v>
      </c>
      <c r="D407" s="13" t="s">
        <v>8748</v>
      </c>
      <c r="E407" s="13" t="s">
        <v>2502</v>
      </c>
      <c r="F407" s="13"/>
      <c r="G407" s="13"/>
      <c r="H407" s="13" t="s">
        <v>2502</v>
      </c>
      <c r="I407" s="13"/>
      <c r="J407" s="13" t="s">
        <v>9432</v>
      </c>
      <c r="K407" s="13"/>
      <c r="L407" s="13"/>
      <c r="M407" s="13" t="s">
        <v>2502</v>
      </c>
      <c r="N407" s="13"/>
      <c r="O407" s="13" t="s">
        <v>2502</v>
      </c>
      <c r="P407" s="13"/>
      <c r="Q407" s="13"/>
    </row>
    <row r="408" spans="1:17" x14ac:dyDescent="0.25">
      <c r="A408" t="s">
        <v>9423</v>
      </c>
      <c r="B408" cm="1">
        <f t="array" ref="B408">IF(ROW() &lt; ROW(INDEX(treatments[experiment_ID],ROWS(treatments[experiment_ID]))), COUNTIF(INDEX(treatments[experiment_ID],1):treatments[[#This Row],[experiment_ID]],treatments[[#This Row],[experiment_ID]]), "")</f>
        <v>4</v>
      </c>
      <c r="D408" s="13" t="s">
        <v>8748</v>
      </c>
      <c r="E408" s="13" t="s">
        <v>2502</v>
      </c>
      <c r="F408" s="13"/>
      <c r="G408" s="13"/>
      <c r="H408" s="13" t="s">
        <v>2502</v>
      </c>
      <c r="I408" s="13"/>
      <c r="J408" s="13" t="s">
        <v>9433</v>
      </c>
      <c r="K408" s="13"/>
      <c r="L408" s="13"/>
      <c r="M408" s="13" t="s">
        <v>2502</v>
      </c>
      <c r="N408" s="13"/>
      <c r="O408" s="13" t="s">
        <v>2502</v>
      </c>
      <c r="P408" s="13"/>
      <c r="Q408" s="13"/>
    </row>
    <row r="409" spans="1:17" x14ac:dyDescent="0.25">
      <c r="A409" t="s">
        <v>9424</v>
      </c>
      <c r="B409" cm="1">
        <f t="array" ref="B409">IF(ROW() &lt; ROW(INDEX(treatments[experiment_ID],ROWS(treatments[experiment_ID]))), COUNTIF(INDEX(treatments[experiment_ID],1):treatments[[#This Row],[experiment_ID]],treatments[[#This Row],[experiment_ID]]), "")</f>
        <v>1</v>
      </c>
      <c r="D409" s="13" t="s">
        <v>8748</v>
      </c>
      <c r="E409" s="13" t="s">
        <v>2502</v>
      </c>
      <c r="F409" s="13"/>
      <c r="G409" s="13"/>
      <c r="H409" s="13" t="s">
        <v>2502</v>
      </c>
      <c r="I409" s="13"/>
      <c r="J409" s="13" t="s">
        <v>9430</v>
      </c>
      <c r="K409" s="13"/>
      <c r="L409" s="13"/>
      <c r="M409" s="13" t="s">
        <v>2502</v>
      </c>
      <c r="N409" s="13"/>
      <c r="O409" s="13" t="s">
        <v>2502</v>
      </c>
      <c r="P409" s="13"/>
      <c r="Q409" s="13"/>
    </row>
    <row r="410" spans="1:17" x14ac:dyDescent="0.25">
      <c r="A410" t="s">
        <v>9424</v>
      </c>
      <c r="B410" cm="1">
        <f t="array" ref="B410">IF(ROW() &lt; ROW(INDEX(treatments[experiment_ID],ROWS(treatments[experiment_ID]))), COUNTIF(INDEX(treatments[experiment_ID],1):treatments[[#This Row],[experiment_ID]],treatments[[#This Row],[experiment_ID]]), "")</f>
        <v>2</v>
      </c>
      <c r="D410" s="13" t="s">
        <v>8748</v>
      </c>
      <c r="E410" s="13" t="s">
        <v>2502</v>
      </c>
      <c r="F410" s="13"/>
      <c r="G410" s="13"/>
      <c r="H410" s="13" t="s">
        <v>2502</v>
      </c>
      <c r="I410" s="13"/>
      <c r="J410" s="13" t="s">
        <v>9431</v>
      </c>
      <c r="K410" s="13"/>
      <c r="L410" s="13"/>
      <c r="M410" s="13" t="s">
        <v>2502</v>
      </c>
      <c r="N410" s="13"/>
      <c r="O410" s="13" t="s">
        <v>2502</v>
      </c>
      <c r="P410" s="13"/>
      <c r="Q410" s="13"/>
    </row>
    <row r="411" spans="1:17" x14ac:dyDescent="0.25">
      <c r="A411" t="s">
        <v>9424</v>
      </c>
      <c r="B411" cm="1">
        <f t="array" ref="B411">IF(ROW() &lt; ROW(INDEX(treatments[experiment_ID],ROWS(treatments[experiment_ID]))), COUNTIF(INDEX(treatments[experiment_ID],1):treatments[[#This Row],[experiment_ID]],treatments[[#This Row],[experiment_ID]]), "")</f>
        <v>3</v>
      </c>
      <c r="D411" s="13" t="s">
        <v>8748</v>
      </c>
      <c r="E411" s="13" t="s">
        <v>2502</v>
      </c>
      <c r="F411" s="13"/>
      <c r="G411" s="13"/>
      <c r="H411" s="13" t="s">
        <v>2502</v>
      </c>
      <c r="I411" s="13"/>
      <c r="J411" s="13" t="s">
        <v>9432</v>
      </c>
      <c r="K411" s="13"/>
      <c r="L411" s="13"/>
      <c r="M411" s="13" t="s">
        <v>2502</v>
      </c>
      <c r="N411" s="13"/>
      <c r="O411" s="13" t="s">
        <v>2502</v>
      </c>
      <c r="P411" s="13"/>
      <c r="Q411" s="13"/>
    </row>
    <row r="412" spans="1:17" x14ac:dyDescent="0.25">
      <c r="A412" t="s">
        <v>9424</v>
      </c>
      <c r="B412" cm="1">
        <f t="array" ref="B412">IF(ROW() &lt; ROW(INDEX(treatments[experiment_ID],ROWS(treatments[experiment_ID]))), COUNTIF(INDEX(treatments[experiment_ID],1):treatments[[#This Row],[experiment_ID]],treatments[[#This Row],[experiment_ID]]), "")</f>
        <v>4</v>
      </c>
      <c r="D412" s="13" t="s">
        <v>8748</v>
      </c>
      <c r="E412" s="13" t="s">
        <v>2502</v>
      </c>
      <c r="F412" s="13"/>
      <c r="G412" s="13"/>
      <c r="H412" s="13" t="s">
        <v>2502</v>
      </c>
      <c r="I412" s="13"/>
      <c r="J412" s="13" t="s">
        <v>9433</v>
      </c>
      <c r="K412" s="13"/>
      <c r="L412" s="13"/>
      <c r="M412" s="13" t="s">
        <v>2502</v>
      </c>
      <c r="N412" s="13"/>
      <c r="O412" s="13" t="s">
        <v>2502</v>
      </c>
      <c r="P412" s="13"/>
      <c r="Q412" s="13"/>
    </row>
    <row r="413" spans="1:17" x14ac:dyDescent="0.25">
      <c r="A413" t="s">
        <v>9434</v>
      </c>
      <c r="B413" cm="1">
        <f t="array" ref="B413">IF(ROW() &lt; ROW(INDEX(treatments[experiment_ID],ROWS(treatments[experiment_ID]))), COUNTIF(INDEX(treatments[experiment_ID],1):treatments[[#This Row],[experiment_ID]],treatments[[#This Row],[experiment_ID]]), "")</f>
        <v>1</v>
      </c>
      <c r="C413" t="s">
        <v>9438</v>
      </c>
      <c r="D413" s="13" t="s">
        <v>8776</v>
      </c>
      <c r="E413" s="13" t="s">
        <v>2502</v>
      </c>
      <c r="F413" s="13"/>
      <c r="G413" s="13"/>
      <c r="H413" s="13" t="s">
        <v>2502</v>
      </c>
      <c r="I413" s="13" t="s">
        <v>9444</v>
      </c>
      <c r="J413" s="13" t="s">
        <v>2502</v>
      </c>
      <c r="K413" s="13"/>
      <c r="L413" s="13"/>
      <c r="M413" s="13"/>
      <c r="N413" s="13"/>
      <c r="O413" s="13" t="s">
        <v>2502</v>
      </c>
      <c r="P413" s="13"/>
      <c r="Q413" s="13"/>
    </row>
    <row r="414" spans="1:17" x14ac:dyDescent="0.25">
      <c r="A414" t="s">
        <v>9434</v>
      </c>
      <c r="B414" cm="1">
        <f t="array" ref="B414">IF(ROW() &lt; ROW(INDEX(treatments[experiment_ID],ROWS(treatments[experiment_ID]))), COUNTIF(INDEX(treatments[experiment_ID],1):treatments[[#This Row],[experiment_ID]],treatments[[#This Row],[experiment_ID]]), "")</f>
        <v>2</v>
      </c>
      <c r="C414" t="s">
        <v>9439</v>
      </c>
      <c r="D414" s="13" t="s">
        <v>8776</v>
      </c>
      <c r="E414" s="13" t="s">
        <v>2502</v>
      </c>
      <c r="F414" s="13"/>
      <c r="G414" s="13"/>
      <c r="H414" s="13" t="s">
        <v>2502</v>
      </c>
      <c r="I414" s="13" t="s">
        <v>9445</v>
      </c>
      <c r="J414" s="13" t="s">
        <v>2502</v>
      </c>
      <c r="K414" s="13"/>
      <c r="L414" s="13"/>
      <c r="M414" s="13"/>
      <c r="N414" s="13"/>
      <c r="O414" s="13" t="s">
        <v>2502</v>
      </c>
      <c r="P414" s="13"/>
      <c r="Q414" s="13"/>
    </row>
    <row r="415" spans="1:17" x14ac:dyDescent="0.25">
      <c r="A415" t="s">
        <v>9434</v>
      </c>
      <c r="B415" cm="1">
        <f t="array" ref="B415">IF(ROW() &lt; ROW(INDEX(treatments[experiment_ID],ROWS(treatments[experiment_ID]))), COUNTIF(INDEX(treatments[experiment_ID],1):treatments[[#This Row],[experiment_ID]],treatments[[#This Row],[experiment_ID]]), "")</f>
        <v>3</v>
      </c>
      <c r="C415" t="s">
        <v>9440</v>
      </c>
      <c r="D415" s="13" t="s">
        <v>8776</v>
      </c>
      <c r="E415" s="13" t="s">
        <v>2502</v>
      </c>
      <c r="F415" s="13"/>
      <c r="G415" s="13"/>
      <c r="H415" s="13" t="s">
        <v>2502</v>
      </c>
      <c r="I415" s="13" t="s">
        <v>9446</v>
      </c>
      <c r="J415" s="13" t="s">
        <v>2502</v>
      </c>
      <c r="K415" s="13"/>
      <c r="L415" s="13"/>
      <c r="M415" s="13"/>
      <c r="N415" s="13"/>
      <c r="O415" s="13" t="s">
        <v>2502</v>
      </c>
      <c r="P415" s="13"/>
      <c r="Q415" s="13"/>
    </row>
    <row r="416" spans="1:17" x14ac:dyDescent="0.25">
      <c r="A416" t="s">
        <v>9434</v>
      </c>
      <c r="B416" cm="1">
        <f t="array" ref="B416">IF(ROW() &lt; ROW(INDEX(treatments[experiment_ID],ROWS(treatments[experiment_ID]))), COUNTIF(INDEX(treatments[experiment_ID],1):treatments[[#This Row],[experiment_ID]],treatments[[#This Row],[experiment_ID]]), "")</f>
        <v>4</v>
      </c>
      <c r="C416" t="s">
        <v>9441</v>
      </c>
      <c r="D416" s="13" t="s">
        <v>8776</v>
      </c>
      <c r="E416" s="13" t="s">
        <v>2502</v>
      </c>
      <c r="F416" s="13"/>
      <c r="G416" s="13"/>
      <c r="H416" s="13" t="s">
        <v>2502</v>
      </c>
      <c r="I416" s="13" t="s">
        <v>9447</v>
      </c>
      <c r="J416" s="13" t="s">
        <v>2502</v>
      </c>
      <c r="K416" s="13"/>
      <c r="L416" s="13"/>
      <c r="M416" s="13"/>
      <c r="N416" s="13"/>
      <c r="O416" s="13" t="s">
        <v>2502</v>
      </c>
      <c r="P416" s="13"/>
      <c r="Q416" s="13"/>
    </row>
    <row r="417" spans="1:17" x14ac:dyDescent="0.25">
      <c r="A417" t="s">
        <v>9434</v>
      </c>
      <c r="B417" cm="1">
        <f t="array" ref="B417">IF(ROW() &lt; ROW(INDEX(treatments[experiment_ID],ROWS(treatments[experiment_ID]))), COUNTIF(INDEX(treatments[experiment_ID],1):treatments[[#This Row],[experiment_ID]],treatments[[#This Row],[experiment_ID]]), "")</f>
        <v>5</v>
      </c>
      <c r="C417" t="s">
        <v>9442</v>
      </c>
      <c r="D417" s="13" t="s">
        <v>8776</v>
      </c>
      <c r="E417" s="13" t="s">
        <v>2502</v>
      </c>
      <c r="F417" s="13"/>
      <c r="G417" s="13"/>
      <c r="H417" s="13" t="s">
        <v>2502</v>
      </c>
      <c r="I417" s="13" t="s">
        <v>9443</v>
      </c>
      <c r="J417" s="13" t="s">
        <v>2502</v>
      </c>
      <c r="K417" s="13"/>
      <c r="L417" s="13"/>
      <c r="M417" s="13"/>
      <c r="N417" s="13"/>
      <c r="O417" s="13" t="s">
        <v>2502</v>
      </c>
      <c r="P417" s="13"/>
      <c r="Q417" s="13"/>
    </row>
    <row r="418" spans="1:17" x14ac:dyDescent="0.25">
      <c r="A418" t="s">
        <v>9435</v>
      </c>
      <c r="B418" cm="1">
        <f t="array" ref="B418">IF(ROW() &lt; ROW(INDEX(treatments[experiment_ID],ROWS(treatments[experiment_ID]))), COUNTIF(INDEX(treatments[experiment_ID],1):treatments[[#This Row],[experiment_ID]],treatments[[#This Row],[experiment_ID]]), "")</f>
        <v>1</v>
      </c>
      <c r="C418" t="s">
        <v>9438</v>
      </c>
      <c r="D418" s="13" t="s">
        <v>8776</v>
      </c>
      <c r="E418" s="13" t="s">
        <v>2502</v>
      </c>
      <c r="F418" s="13"/>
      <c r="G418" s="13"/>
      <c r="H418" s="13" t="s">
        <v>2502</v>
      </c>
      <c r="I418" s="13" t="s">
        <v>9444</v>
      </c>
      <c r="J418" s="13" t="s">
        <v>2502</v>
      </c>
      <c r="K418" s="13"/>
      <c r="L418" s="13"/>
      <c r="M418" s="13"/>
      <c r="N418" s="13"/>
      <c r="O418" s="13" t="s">
        <v>2502</v>
      </c>
      <c r="P418" s="13"/>
      <c r="Q418" s="13"/>
    </row>
    <row r="419" spans="1:17" x14ac:dyDescent="0.25">
      <c r="A419" t="s">
        <v>9435</v>
      </c>
      <c r="B419" cm="1">
        <f t="array" ref="B419">IF(ROW() &lt; ROW(INDEX(treatments[experiment_ID],ROWS(treatments[experiment_ID]))), COUNTIF(INDEX(treatments[experiment_ID],1):treatments[[#This Row],[experiment_ID]],treatments[[#This Row],[experiment_ID]]), "")</f>
        <v>2</v>
      </c>
      <c r="C419" t="s">
        <v>9439</v>
      </c>
      <c r="D419" s="13" t="s">
        <v>8776</v>
      </c>
      <c r="E419" s="13" t="s">
        <v>2502</v>
      </c>
      <c r="F419" s="13"/>
      <c r="G419" s="13"/>
      <c r="H419" s="13" t="s">
        <v>2502</v>
      </c>
      <c r="I419" s="13" t="s">
        <v>9445</v>
      </c>
      <c r="J419" s="13" t="s">
        <v>2502</v>
      </c>
      <c r="K419" s="13"/>
      <c r="L419" s="13"/>
      <c r="M419" s="13"/>
      <c r="N419" s="13"/>
      <c r="O419" s="13" t="s">
        <v>2502</v>
      </c>
      <c r="P419" s="13"/>
      <c r="Q419" s="13"/>
    </row>
    <row r="420" spans="1:17" x14ac:dyDescent="0.25">
      <c r="A420" t="s">
        <v>9435</v>
      </c>
      <c r="B420" cm="1">
        <f t="array" ref="B420">IF(ROW() &lt; ROW(INDEX(treatments[experiment_ID],ROWS(treatments[experiment_ID]))), COUNTIF(INDEX(treatments[experiment_ID],1):treatments[[#This Row],[experiment_ID]],treatments[[#This Row],[experiment_ID]]), "")</f>
        <v>3</v>
      </c>
      <c r="C420" t="s">
        <v>9440</v>
      </c>
      <c r="D420" s="13" t="s">
        <v>8776</v>
      </c>
      <c r="E420" s="13" t="s">
        <v>2502</v>
      </c>
      <c r="F420" s="13"/>
      <c r="G420" s="13"/>
      <c r="H420" s="13" t="s">
        <v>2502</v>
      </c>
      <c r="I420" s="13" t="s">
        <v>9446</v>
      </c>
      <c r="J420" s="13" t="s">
        <v>2502</v>
      </c>
      <c r="K420" s="13"/>
      <c r="L420" s="13"/>
      <c r="M420" s="13"/>
      <c r="N420" s="13"/>
      <c r="O420" s="13" t="s">
        <v>2502</v>
      </c>
      <c r="P420" s="13"/>
      <c r="Q420" s="13"/>
    </row>
    <row r="421" spans="1:17" x14ac:dyDescent="0.25">
      <c r="A421" t="s">
        <v>9435</v>
      </c>
      <c r="B421" cm="1">
        <f t="array" ref="B421">IF(ROW() &lt; ROW(INDEX(treatments[experiment_ID],ROWS(treatments[experiment_ID]))), COUNTIF(INDEX(treatments[experiment_ID],1):treatments[[#This Row],[experiment_ID]],treatments[[#This Row],[experiment_ID]]), "")</f>
        <v>4</v>
      </c>
      <c r="C421" t="s">
        <v>9441</v>
      </c>
      <c r="D421" s="13" t="s">
        <v>8776</v>
      </c>
      <c r="E421" s="13" t="s">
        <v>2502</v>
      </c>
      <c r="F421" s="13"/>
      <c r="G421" s="13"/>
      <c r="H421" s="13" t="s">
        <v>2502</v>
      </c>
      <c r="I421" s="13" t="s">
        <v>9447</v>
      </c>
      <c r="J421" s="13" t="s">
        <v>2502</v>
      </c>
      <c r="K421" s="13"/>
      <c r="L421" s="13"/>
      <c r="M421" s="13"/>
      <c r="N421" s="13"/>
      <c r="O421" s="13" t="s">
        <v>2502</v>
      </c>
      <c r="P421" s="13"/>
      <c r="Q421" s="13"/>
    </row>
    <row r="422" spans="1:17" x14ac:dyDescent="0.25">
      <c r="A422" t="s">
        <v>9435</v>
      </c>
      <c r="B422" cm="1">
        <f t="array" ref="B422">IF(ROW() &lt; ROW(INDEX(treatments[experiment_ID],ROWS(treatments[experiment_ID]))), COUNTIF(INDEX(treatments[experiment_ID],1):treatments[[#This Row],[experiment_ID]],treatments[[#This Row],[experiment_ID]]), "")</f>
        <v>5</v>
      </c>
      <c r="C422" t="s">
        <v>9442</v>
      </c>
      <c r="D422" s="13" t="s">
        <v>8776</v>
      </c>
      <c r="E422" s="13" t="s">
        <v>2502</v>
      </c>
      <c r="F422" s="13"/>
      <c r="G422" s="13"/>
      <c r="H422" s="13" t="s">
        <v>2502</v>
      </c>
      <c r="I422" s="13" t="s">
        <v>9443</v>
      </c>
      <c r="J422" s="13" t="s">
        <v>2502</v>
      </c>
      <c r="K422" s="13"/>
      <c r="L422" s="13"/>
      <c r="M422" s="13"/>
      <c r="N422" s="13"/>
      <c r="O422" s="13" t="s">
        <v>2502</v>
      </c>
      <c r="P422" s="13"/>
      <c r="Q422" s="13"/>
    </row>
    <row r="423" spans="1:17" x14ac:dyDescent="0.25">
      <c r="A423" t="s">
        <v>9436</v>
      </c>
      <c r="B423" cm="1">
        <f t="array" ref="B423">IF(ROW() &lt; ROW(INDEX(treatments[experiment_ID],ROWS(treatments[experiment_ID]))), COUNTIF(INDEX(treatments[experiment_ID],1):treatments[[#This Row],[experiment_ID]],treatments[[#This Row],[experiment_ID]]), "")</f>
        <v>1</v>
      </c>
      <c r="C423" t="s">
        <v>9438</v>
      </c>
      <c r="D423" s="13" t="s">
        <v>8776</v>
      </c>
      <c r="E423" s="13" t="s">
        <v>2502</v>
      </c>
      <c r="F423" s="13"/>
      <c r="G423" s="13"/>
      <c r="H423" s="13" t="s">
        <v>2502</v>
      </c>
      <c r="I423" s="13" t="s">
        <v>9444</v>
      </c>
      <c r="J423" s="13" t="s">
        <v>2502</v>
      </c>
      <c r="K423" s="13"/>
      <c r="L423" s="13"/>
      <c r="M423" s="13"/>
      <c r="N423" s="13"/>
      <c r="O423" s="13" t="s">
        <v>2502</v>
      </c>
      <c r="P423" s="13"/>
      <c r="Q423" s="13"/>
    </row>
    <row r="424" spans="1:17" x14ac:dyDescent="0.25">
      <c r="A424" t="s">
        <v>9436</v>
      </c>
      <c r="B424" cm="1">
        <f t="array" ref="B424">IF(ROW() &lt; ROW(INDEX(treatments[experiment_ID],ROWS(treatments[experiment_ID]))), COUNTIF(INDEX(treatments[experiment_ID],1):treatments[[#This Row],[experiment_ID]],treatments[[#This Row],[experiment_ID]]), "")</f>
        <v>2</v>
      </c>
      <c r="C424" t="s">
        <v>9439</v>
      </c>
      <c r="D424" s="13" t="s">
        <v>8776</v>
      </c>
      <c r="E424" s="13" t="s">
        <v>2502</v>
      </c>
      <c r="F424" s="13"/>
      <c r="G424" s="13"/>
      <c r="H424" s="13" t="s">
        <v>2502</v>
      </c>
      <c r="I424" s="13" t="s">
        <v>9445</v>
      </c>
      <c r="J424" s="13" t="s">
        <v>2502</v>
      </c>
      <c r="K424" s="13"/>
      <c r="L424" s="13"/>
      <c r="M424" s="13"/>
      <c r="N424" s="13"/>
      <c r="O424" s="13" t="s">
        <v>2502</v>
      </c>
      <c r="P424" s="13"/>
      <c r="Q424" s="13"/>
    </row>
    <row r="425" spans="1:17" x14ac:dyDescent="0.25">
      <c r="A425" t="s">
        <v>9436</v>
      </c>
      <c r="B425" cm="1">
        <f t="array" ref="B425">IF(ROW() &lt; ROW(INDEX(treatments[experiment_ID],ROWS(treatments[experiment_ID]))), COUNTIF(INDEX(treatments[experiment_ID],1):treatments[[#This Row],[experiment_ID]],treatments[[#This Row],[experiment_ID]]), "")</f>
        <v>3</v>
      </c>
      <c r="C425" t="s">
        <v>9440</v>
      </c>
      <c r="D425" s="13" t="s">
        <v>8776</v>
      </c>
      <c r="E425" s="13" t="s">
        <v>2502</v>
      </c>
      <c r="F425" s="13"/>
      <c r="G425" s="13"/>
      <c r="H425" s="13" t="s">
        <v>2502</v>
      </c>
      <c r="I425" s="13" t="s">
        <v>9446</v>
      </c>
      <c r="J425" s="13" t="s">
        <v>2502</v>
      </c>
      <c r="K425" s="13"/>
      <c r="L425" s="13"/>
      <c r="M425" s="13"/>
      <c r="N425" s="13"/>
      <c r="O425" s="13" t="s">
        <v>2502</v>
      </c>
      <c r="P425" s="13"/>
      <c r="Q425" s="13"/>
    </row>
    <row r="426" spans="1:17" x14ac:dyDescent="0.25">
      <c r="A426" t="s">
        <v>9436</v>
      </c>
      <c r="B426" cm="1">
        <f t="array" ref="B426">IF(ROW() &lt; ROW(INDEX(treatments[experiment_ID],ROWS(treatments[experiment_ID]))), COUNTIF(INDEX(treatments[experiment_ID],1):treatments[[#This Row],[experiment_ID]],treatments[[#This Row],[experiment_ID]]), "")</f>
        <v>4</v>
      </c>
      <c r="C426" t="s">
        <v>9441</v>
      </c>
      <c r="D426" s="13" t="s">
        <v>8776</v>
      </c>
      <c r="E426" s="13" t="s">
        <v>2502</v>
      </c>
      <c r="F426" s="13"/>
      <c r="G426" s="13"/>
      <c r="H426" s="13" t="s">
        <v>2502</v>
      </c>
      <c r="I426" s="13" t="s">
        <v>9447</v>
      </c>
      <c r="J426" s="13" t="s">
        <v>2502</v>
      </c>
      <c r="K426" s="13"/>
      <c r="L426" s="13"/>
      <c r="M426" s="13"/>
      <c r="N426" s="13"/>
      <c r="O426" s="13" t="s">
        <v>2502</v>
      </c>
      <c r="P426" s="13"/>
      <c r="Q426" s="13"/>
    </row>
    <row r="427" spans="1:17" x14ac:dyDescent="0.25">
      <c r="A427" t="s">
        <v>9436</v>
      </c>
      <c r="B427" cm="1">
        <f t="array" ref="B427">IF(ROW() &lt; ROW(INDEX(treatments[experiment_ID],ROWS(treatments[experiment_ID]))), COUNTIF(INDEX(treatments[experiment_ID],1):treatments[[#This Row],[experiment_ID]],treatments[[#This Row],[experiment_ID]]), "")</f>
        <v>5</v>
      </c>
      <c r="C427" t="s">
        <v>9442</v>
      </c>
      <c r="D427" s="13" t="s">
        <v>8776</v>
      </c>
      <c r="E427" s="13" t="s">
        <v>2502</v>
      </c>
      <c r="F427" s="13"/>
      <c r="G427" s="13"/>
      <c r="H427" s="13" t="s">
        <v>2502</v>
      </c>
      <c r="I427" s="13" t="s">
        <v>9443</v>
      </c>
      <c r="J427" s="13" t="s">
        <v>2502</v>
      </c>
      <c r="K427" s="13"/>
      <c r="L427" s="13"/>
      <c r="M427" s="13"/>
      <c r="N427" s="13"/>
      <c r="O427" s="13" t="s">
        <v>2502</v>
      </c>
      <c r="P427" s="13"/>
      <c r="Q427" s="13"/>
    </row>
    <row r="428" spans="1:17" x14ac:dyDescent="0.25">
      <c r="A428" t="s">
        <v>9448</v>
      </c>
      <c r="B428" cm="1">
        <f t="array" ref="B428">IF(ROW() &lt; ROW(INDEX(treatments[experiment_ID],ROWS(treatments[experiment_ID]))), COUNTIF(INDEX(treatments[experiment_ID],1):treatments[[#This Row],[experiment_ID]],treatments[[#This Row],[experiment_ID]]), "")</f>
        <v>1</v>
      </c>
      <c r="C428" t="s">
        <v>9465</v>
      </c>
      <c r="D428" s="13" t="s">
        <v>8784</v>
      </c>
      <c r="E428" s="13" t="s">
        <v>2502</v>
      </c>
      <c r="F428" s="13"/>
      <c r="G428" s="13"/>
      <c r="H428" s="13" t="s">
        <v>2502</v>
      </c>
      <c r="I428" s="13" t="s">
        <v>2502</v>
      </c>
      <c r="J428" s="13" t="s">
        <v>9468</v>
      </c>
      <c r="K428" s="13"/>
      <c r="L428" s="13"/>
      <c r="M428" s="13"/>
      <c r="N428" s="13"/>
      <c r="O428" s="13"/>
      <c r="P428" s="13"/>
      <c r="Q428" s="13"/>
    </row>
    <row r="429" spans="1:17" x14ac:dyDescent="0.25">
      <c r="A429" t="s">
        <v>9448</v>
      </c>
      <c r="B429" cm="1">
        <f t="array" ref="B429">IF(ROW() &lt; ROW(INDEX(treatments[experiment_ID],ROWS(treatments[experiment_ID]))), COUNTIF(INDEX(treatments[experiment_ID],1):treatments[[#This Row],[experiment_ID]],treatments[[#This Row],[experiment_ID]]), "")</f>
        <v>2</v>
      </c>
      <c r="C429" t="s">
        <v>9466</v>
      </c>
      <c r="D429" s="13" t="s">
        <v>8784</v>
      </c>
      <c r="E429" s="13" t="s">
        <v>2502</v>
      </c>
      <c r="F429" s="13"/>
      <c r="G429" s="13"/>
      <c r="H429" s="13" t="s">
        <v>2502</v>
      </c>
      <c r="I429" s="13" t="s">
        <v>2502</v>
      </c>
      <c r="J429" s="13" t="s">
        <v>9467</v>
      </c>
      <c r="K429" s="13"/>
      <c r="L429" s="13"/>
      <c r="M429" s="13"/>
      <c r="N429" s="13"/>
      <c r="O429" s="13"/>
      <c r="P429" s="13"/>
      <c r="Q429" s="13"/>
    </row>
    <row r="430" spans="1:17" x14ac:dyDescent="0.25">
      <c r="A430" t="s">
        <v>9449</v>
      </c>
      <c r="B430" cm="1">
        <f t="array" ref="B430">IF(ROW() &lt; ROW(INDEX(treatments[experiment_ID],ROWS(treatments[experiment_ID]))), COUNTIF(INDEX(treatments[experiment_ID],1):treatments[[#This Row],[experiment_ID]],treatments[[#This Row],[experiment_ID]]), "")</f>
        <v>1</v>
      </c>
      <c r="C430" t="s">
        <v>9465</v>
      </c>
      <c r="D430" s="13" t="s">
        <v>8784</v>
      </c>
      <c r="E430" s="13" t="s">
        <v>2502</v>
      </c>
      <c r="F430" s="13"/>
      <c r="G430" s="13"/>
      <c r="H430" s="13" t="s">
        <v>2502</v>
      </c>
      <c r="I430" s="13" t="s">
        <v>2502</v>
      </c>
      <c r="J430" s="13" t="s">
        <v>9468</v>
      </c>
      <c r="K430" s="13"/>
      <c r="L430" s="13"/>
      <c r="M430" s="13"/>
      <c r="N430" s="13"/>
      <c r="O430" s="13"/>
      <c r="P430" s="13"/>
      <c r="Q430" s="13"/>
    </row>
    <row r="431" spans="1:17" x14ac:dyDescent="0.25">
      <c r="A431" t="s">
        <v>9449</v>
      </c>
      <c r="B431" cm="1">
        <f t="array" ref="B431">IF(ROW() &lt; ROW(INDEX(treatments[experiment_ID],ROWS(treatments[experiment_ID]))), COUNTIF(INDEX(treatments[experiment_ID],1):treatments[[#This Row],[experiment_ID]],treatments[[#This Row],[experiment_ID]]), "")</f>
        <v>2</v>
      </c>
      <c r="C431" t="s">
        <v>9466</v>
      </c>
      <c r="D431" s="13" t="s">
        <v>8784</v>
      </c>
      <c r="E431" s="13" t="s">
        <v>2502</v>
      </c>
      <c r="F431" s="13"/>
      <c r="G431" s="13"/>
      <c r="H431" s="13" t="s">
        <v>2502</v>
      </c>
      <c r="I431" s="13" t="s">
        <v>2502</v>
      </c>
      <c r="J431" s="13" t="s">
        <v>9467</v>
      </c>
      <c r="K431" s="13"/>
      <c r="L431" s="13"/>
      <c r="M431" s="13"/>
      <c r="N431" s="13"/>
      <c r="O431" s="13"/>
      <c r="P431" s="13"/>
      <c r="Q431" s="13"/>
    </row>
    <row r="432" spans="1:17" x14ac:dyDescent="0.25">
      <c r="A432" t="s">
        <v>9450</v>
      </c>
      <c r="B432" cm="1">
        <f t="array" ref="B432">IF(ROW() &lt; ROW(INDEX(treatments[experiment_ID],ROWS(treatments[experiment_ID]))), COUNTIF(INDEX(treatments[experiment_ID],1):treatments[[#This Row],[experiment_ID]],treatments[[#This Row],[experiment_ID]]), "")</f>
        <v>1</v>
      </c>
      <c r="C432" t="s">
        <v>9465</v>
      </c>
      <c r="D432" s="13" t="s">
        <v>8784</v>
      </c>
      <c r="E432" s="13" t="s">
        <v>2502</v>
      </c>
      <c r="F432" s="13"/>
      <c r="G432" s="13"/>
      <c r="H432" s="13" t="s">
        <v>2502</v>
      </c>
      <c r="I432" s="13" t="s">
        <v>2502</v>
      </c>
      <c r="J432" s="13" t="s">
        <v>9468</v>
      </c>
      <c r="K432" s="13"/>
      <c r="L432" s="13"/>
      <c r="M432" s="13"/>
      <c r="N432" s="13"/>
      <c r="O432" s="13"/>
      <c r="P432" s="13"/>
      <c r="Q432" s="13"/>
    </row>
    <row r="433" spans="1:17" x14ac:dyDescent="0.25">
      <c r="A433" t="s">
        <v>9450</v>
      </c>
      <c r="B433" cm="1">
        <f t="array" ref="B433">IF(ROW() &lt; ROW(INDEX(treatments[experiment_ID],ROWS(treatments[experiment_ID]))), COUNTIF(INDEX(treatments[experiment_ID],1):treatments[[#This Row],[experiment_ID]],treatments[[#This Row],[experiment_ID]]), "")</f>
        <v>2</v>
      </c>
      <c r="C433" t="s">
        <v>9466</v>
      </c>
      <c r="D433" s="13" t="s">
        <v>8784</v>
      </c>
      <c r="E433" s="13" t="s">
        <v>2502</v>
      </c>
      <c r="F433" s="13"/>
      <c r="G433" s="13"/>
      <c r="H433" s="13" t="s">
        <v>2502</v>
      </c>
      <c r="I433" s="13" t="s">
        <v>2502</v>
      </c>
      <c r="J433" s="13" t="s">
        <v>9467</v>
      </c>
      <c r="K433" s="13"/>
      <c r="L433" s="13"/>
      <c r="M433" s="13"/>
      <c r="N433" s="13"/>
      <c r="O433" s="13"/>
      <c r="P433" s="13"/>
      <c r="Q433" s="13"/>
    </row>
    <row r="434" spans="1:17" x14ac:dyDescent="0.25">
      <c r="A434" t="s">
        <v>9451</v>
      </c>
      <c r="B434" cm="1">
        <f t="array" ref="B434">IF(ROW() &lt; ROW(INDEX(treatments[experiment_ID],ROWS(treatments[experiment_ID]))), COUNTIF(INDEX(treatments[experiment_ID],1):treatments[[#This Row],[experiment_ID]],treatments[[#This Row],[experiment_ID]]), "")</f>
        <v>1</v>
      </c>
      <c r="C434" t="s">
        <v>9465</v>
      </c>
      <c r="D434" s="13" t="s">
        <v>8784</v>
      </c>
      <c r="E434" s="13" t="s">
        <v>2502</v>
      </c>
      <c r="F434" s="13"/>
      <c r="G434" s="13"/>
      <c r="H434" s="13" t="s">
        <v>2502</v>
      </c>
      <c r="I434" s="13" t="s">
        <v>2502</v>
      </c>
      <c r="J434" s="13" t="s">
        <v>9468</v>
      </c>
      <c r="K434" s="13"/>
      <c r="L434" s="13"/>
      <c r="M434" s="13"/>
      <c r="N434" s="13"/>
      <c r="O434" s="13"/>
      <c r="P434" s="13"/>
      <c r="Q434" s="13"/>
    </row>
    <row r="435" spans="1:17" x14ac:dyDescent="0.25">
      <c r="A435" t="s">
        <v>9451</v>
      </c>
      <c r="B435" cm="1">
        <f t="array" ref="B435">IF(ROW() &lt; ROW(INDEX(treatments[experiment_ID],ROWS(treatments[experiment_ID]))), COUNTIF(INDEX(treatments[experiment_ID],1):treatments[[#This Row],[experiment_ID]],treatments[[#This Row],[experiment_ID]]), "")</f>
        <v>2</v>
      </c>
      <c r="C435" t="s">
        <v>9466</v>
      </c>
      <c r="D435" s="13" t="s">
        <v>8784</v>
      </c>
      <c r="E435" s="13" t="s">
        <v>2502</v>
      </c>
      <c r="F435" s="13"/>
      <c r="G435" s="13"/>
      <c r="H435" s="13" t="s">
        <v>2502</v>
      </c>
      <c r="I435" s="13" t="s">
        <v>2502</v>
      </c>
      <c r="J435" s="13" t="s">
        <v>9467</v>
      </c>
      <c r="K435" s="13"/>
      <c r="L435" s="13"/>
      <c r="M435" s="13"/>
      <c r="N435" s="13"/>
      <c r="O435" s="13"/>
      <c r="P435" s="13"/>
      <c r="Q435" s="13"/>
    </row>
    <row r="436" spans="1:17" x14ac:dyDescent="0.25">
      <c r="A436" t="s">
        <v>9452</v>
      </c>
      <c r="B436" cm="1">
        <f t="array" ref="B436">IF(ROW() &lt; ROW(INDEX(treatments[experiment_ID],ROWS(treatments[experiment_ID]))), COUNTIF(INDEX(treatments[experiment_ID],1):treatments[[#This Row],[experiment_ID]],treatments[[#This Row],[experiment_ID]]), "")</f>
        <v>1</v>
      </c>
      <c r="C436" t="s">
        <v>9465</v>
      </c>
      <c r="D436" s="13" t="s">
        <v>8784</v>
      </c>
      <c r="E436" s="13" t="s">
        <v>2502</v>
      </c>
      <c r="F436" s="13"/>
      <c r="G436" s="13"/>
      <c r="H436" s="13" t="s">
        <v>2502</v>
      </c>
      <c r="I436" s="13" t="s">
        <v>2502</v>
      </c>
      <c r="J436" s="13" t="s">
        <v>9468</v>
      </c>
      <c r="K436" s="13"/>
      <c r="L436" s="13"/>
      <c r="M436" s="13"/>
      <c r="N436" s="13"/>
      <c r="O436" s="13"/>
      <c r="P436" s="13"/>
      <c r="Q436" s="13"/>
    </row>
    <row r="437" spans="1:17" x14ac:dyDescent="0.25">
      <c r="A437" t="s">
        <v>9452</v>
      </c>
      <c r="B437" cm="1">
        <f t="array" ref="B437">IF(ROW() &lt; ROW(INDEX(treatments[experiment_ID],ROWS(treatments[experiment_ID]))), COUNTIF(INDEX(treatments[experiment_ID],1):treatments[[#This Row],[experiment_ID]],treatments[[#This Row],[experiment_ID]]), "")</f>
        <v>2</v>
      </c>
      <c r="C437" t="s">
        <v>9466</v>
      </c>
      <c r="D437" s="13" t="s">
        <v>8784</v>
      </c>
      <c r="E437" s="13" t="s">
        <v>2502</v>
      </c>
      <c r="F437" s="13"/>
      <c r="G437" s="13"/>
      <c r="H437" s="13" t="s">
        <v>2502</v>
      </c>
      <c r="I437" s="13" t="s">
        <v>2502</v>
      </c>
      <c r="J437" s="13" t="s">
        <v>9467</v>
      </c>
      <c r="K437" s="13"/>
      <c r="L437" s="13"/>
      <c r="M437" s="13"/>
      <c r="N437" s="13"/>
      <c r="O437" s="13"/>
      <c r="P437" s="13"/>
      <c r="Q437" s="13"/>
    </row>
    <row r="438" spans="1:17" x14ac:dyDescent="0.25">
      <c r="A438" t="s">
        <v>9453</v>
      </c>
      <c r="B438" cm="1">
        <f t="array" ref="B438">IF(ROW() &lt; ROW(INDEX(treatments[experiment_ID],ROWS(treatments[experiment_ID]))), COUNTIF(INDEX(treatments[experiment_ID],1):treatments[[#This Row],[experiment_ID]],treatments[[#This Row],[experiment_ID]]), "")</f>
        <v>1</v>
      </c>
      <c r="C438" t="s">
        <v>9465</v>
      </c>
      <c r="D438" s="13" t="s">
        <v>8784</v>
      </c>
      <c r="E438" s="13" t="s">
        <v>2502</v>
      </c>
      <c r="F438" s="13"/>
      <c r="G438" s="13"/>
      <c r="H438" s="13" t="s">
        <v>2502</v>
      </c>
      <c r="I438" s="13" t="s">
        <v>2502</v>
      </c>
      <c r="J438" s="13" t="s">
        <v>9468</v>
      </c>
      <c r="K438" s="13"/>
      <c r="L438" s="13"/>
      <c r="M438" s="13"/>
      <c r="N438" s="13"/>
      <c r="O438" s="13"/>
      <c r="P438" s="13"/>
      <c r="Q438" s="13"/>
    </row>
    <row r="439" spans="1:17" x14ac:dyDescent="0.25">
      <c r="A439" t="s">
        <v>9453</v>
      </c>
      <c r="B439" cm="1">
        <f t="array" ref="B439">IF(ROW() &lt; ROW(INDEX(treatments[experiment_ID],ROWS(treatments[experiment_ID]))), COUNTIF(INDEX(treatments[experiment_ID],1):treatments[[#This Row],[experiment_ID]],treatments[[#This Row],[experiment_ID]]), "")</f>
        <v>2</v>
      </c>
      <c r="C439" t="s">
        <v>9466</v>
      </c>
      <c r="D439" s="13" t="s">
        <v>8784</v>
      </c>
      <c r="E439" s="13" t="s">
        <v>2502</v>
      </c>
      <c r="F439" s="13"/>
      <c r="G439" s="13"/>
      <c r="H439" s="13" t="s">
        <v>2502</v>
      </c>
      <c r="I439" s="13" t="s">
        <v>2502</v>
      </c>
      <c r="J439" s="13" t="s">
        <v>9467</v>
      </c>
      <c r="K439" s="13"/>
      <c r="L439" s="13"/>
      <c r="M439" s="13"/>
      <c r="N439" s="13"/>
      <c r="O439" s="13"/>
      <c r="P439" s="13"/>
      <c r="Q439" s="13"/>
    </row>
    <row r="440" spans="1:17" x14ac:dyDescent="0.25">
      <c r="A440" t="s">
        <v>9454</v>
      </c>
      <c r="B440" cm="1">
        <f t="array" ref="B440">IF(ROW() &lt; ROW(INDEX(treatments[experiment_ID],ROWS(treatments[experiment_ID]))), COUNTIF(INDEX(treatments[experiment_ID],1):treatments[[#This Row],[experiment_ID]],treatments[[#This Row],[experiment_ID]]), "")</f>
        <v>1</v>
      </c>
      <c r="C440" t="s">
        <v>9465</v>
      </c>
      <c r="D440" s="13" t="s">
        <v>8784</v>
      </c>
      <c r="E440" s="13" t="s">
        <v>2502</v>
      </c>
      <c r="F440" s="13"/>
      <c r="G440" s="13"/>
      <c r="H440" s="13" t="s">
        <v>2502</v>
      </c>
      <c r="I440" s="13" t="s">
        <v>2502</v>
      </c>
      <c r="J440" s="13" t="s">
        <v>9468</v>
      </c>
      <c r="K440" s="13"/>
      <c r="L440" s="13"/>
      <c r="M440" s="13"/>
      <c r="N440" s="13"/>
      <c r="O440" s="13"/>
      <c r="P440" s="13"/>
      <c r="Q440" s="13"/>
    </row>
    <row r="441" spans="1:17" x14ac:dyDescent="0.25">
      <c r="A441" t="s">
        <v>9454</v>
      </c>
      <c r="B441" cm="1">
        <f t="array" ref="B441">IF(ROW() &lt; ROW(INDEX(treatments[experiment_ID],ROWS(treatments[experiment_ID]))), COUNTIF(INDEX(treatments[experiment_ID],1):treatments[[#This Row],[experiment_ID]],treatments[[#This Row],[experiment_ID]]), "")</f>
        <v>2</v>
      </c>
      <c r="C441" t="s">
        <v>9466</v>
      </c>
      <c r="D441" s="13" t="s">
        <v>8784</v>
      </c>
      <c r="E441" s="13" t="s">
        <v>2502</v>
      </c>
      <c r="F441" s="13"/>
      <c r="G441" s="13"/>
      <c r="H441" s="13" t="s">
        <v>2502</v>
      </c>
      <c r="I441" s="13" t="s">
        <v>2502</v>
      </c>
      <c r="J441" s="13" t="s">
        <v>9467</v>
      </c>
      <c r="K441" s="13"/>
      <c r="L441" s="13"/>
      <c r="M441" s="13"/>
      <c r="N441" s="13"/>
      <c r="O441" s="13"/>
      <c r="P441" s="13"/>
      <c r="Q441" s="13"/>
    </row>
    <row r="442" spans="1:17" x14ac:dyDescent="0.25">
      <c r="A442" t="s">
        <v>9455</v>
      </c>
      <c r="B442" cm="1">
        <f t="array" ref="B442">IF(ROW() &lt; ROW(INDEX(treatments[experiment_ID],ROWS(treatments[experiment_ID]))), COUNTIF(INDEX(treatments[experiment_ID],1):treatments[[#This Row],[experiment_ID]],treatments[[#This Row],[experiment_ID]]), "")</f>
        <v>1</v>
      </c>
      <c r="C442" t="s">
        <v>9465</v>
      </c>
      <c r="D442" s="13" t="s">
        <v>8784</v>
      </c>
      <c r="E442" s="13" t="s">
        <v>2502</v>
      </c>
      <c r="F442" s="13"/>
      <c r="G442" s="13"/>
      <c r="H442" s="13" t="s">
        <v>2502</v>
      </c>
      <c r="I442" s="13" t="s">
        <v>2502</v>
      </c>
      <c r="J442" s="13" t="s">
        <v>9468</v>
      </c>
      <c r="K442" s="13"/>
      <c r="L442" s="13"/>
      <c r="M442" s="13"/>
      <c r="N442" s="13"/>
      <c r="O442" s="13"/>
      <c r="P442" s="13"/>
      <c r="Q442" s="13"/>
    </row>
    <row r="443" spans="1:17" x14ac:dyDescent="0.25">
      <c r="A443" t="s">
        <v>9455</v>
      </c>
      <c r="B443" cm="1">
        <f t="array" ref="B443">IF(ROW() &lt; ROW(INDEX(treatments[experiment_ID],ROWS(treatments[experiment_ID]))), COUNTIF(INDEX(treatments[experiment_ID],1):treatments[[#This Row],[experiment_ID]],treatments[[#This Row],[experiment_ID]]), "")</f>
        <v>2</v>
      </c>
      <c r="C443" t="s">
        <v>9466</v>
      </c>
      <c r="D443" s="13" t="s">
        <v>8784</v>
      </c>
      <c r="E443" s="13" t="s">
        <v>2502</v>
      </c>
      <c r="F443" s="13"/>
      <c r="G443" s="13"/>
      <c r="H443" s="13" t="s">
        <v>2502</v>
      </c>
      <c r="I443" s="13" t="s">
        <v>2502</v>
      </c>
      <c r="J443" s="13" t="s">
        <v>9467</v>
      </c>
      <c r="K443" s="13"/>
      <c r="L443" s="13"/>
      <c r="M443" s="13"/>
      <c r="N443" s="13"/>
      <c r="O443" s="13"/>
      <c r="P443" s="13"/>
      <c r="Q443" s="13"/>
    </row>
    <row r="444" spans="1:17" x14ac:dyDescent="0.25">
      <c r="A444" t="s">
        <v>9456</v>
      </c>
      <c r="B444" cm="1">
        <f t="array" ref="B444">IF(ROW() &lt; ROW(INDEX(treatments[experiment_ID],ROWS(treatments[experiment_ID]))), COUNTIF(INDEX(treatments[experiment_ID],1):treatments[[#This Row],[experiment_ID]],treatments[[#This Row],[experiment_ID]]), "")</f>
        <v>1</v>
      </c>
      <c r="C444" t="s">
        <v>9465</v>
      </c>
      <c r="D444" s="13" t="s">
        <v>8784</v>
      </c>
      <c r="E444" s="13" t="s">
        <v>2502</v>
      </c>
      <c r="F444" s="13"/>
      <c r="G444" s="13"/>
      <c r="H444" s="13" t="s">
        <v>2502</v>
      </c>
      <c r="I444" s="13" t="s">
        <v>2502</v>
      </c>
      <c r="J444" s="13" t="s">
        <v>9468</v>
      </c>
      <c r="K444" s="13"/>
      <c r="L444" s="13"/>
      <c r="M444" s="13"/>
      <c r="N444" s="13"/>
      <c r="O444" s="13"/>
      <c r="P444" s="13"/>
      <c r="Q444" s="13"/>
    </row>
    <row r="445" spans="1:17" x14ac:dyDescent="0.25">
      <c r="A445" t="s">
        <v>9456</v>
      </c>
      <c r="B445" cm="1">
        <f t="array" ref="B445">IF(ROW() &lt; ROW(INDEX(treatments[experiment_ID],ROWS(treatments[experiment_ID]))), COUNTIF(INDEX(treatments[experiment_ID],1):treatments[[#This Row],[experiment_ID]],treatments[[#This Row],[experiment_ID]]), "")</f>
        <v>2</v>
      </c>
      <c r="C445" t="s">
        <v>9466</v>
      </c>
      <c r="D445" s="13" t="s">
        <v>8784</v>
      </c>
      <c r="E445" s="13" t="s">
        <v>2502</v>
      </c>
      <c r="F445" s="13"/>
      <c r="G445" s="13"/>
      <c r="H445" s="13" t="s">
        <v>2502</v>
      </c>
      <c r="I445" s="13" t="s">
        <v>2502</v>
      </c>
      <c r="J445" s="13" t="s">
        <v>9467</v>
      </c>
      <c r="K445" s="13"/>
      <c r="L445" s="13"/>
      <c r="M445" s="13"/>
      <c r="N445" s="13"/>
      <c r="O445" s="13"/>
      <c r="P445" s="13"/>
      <c r="Q445" s="13"/>
    </row>
    <row r="446" spans="1:17" x14ac:dyDescent="0.25">
      <c r="A446" t="s">
        <v>9457</v>
      </c>
      <c r="B446" cm="1">
        <f t="array" ref="B446">IF(ROW() &lt; ROW(INDEX(treatments[experiment_ID],ROWS(treatments[experiment_ID]))), COUNTIF(INDEX(treatments[experiment_ID],1):treatments[[#This Row],[experiment_ID]],treatments[[#This Row],[experiment_ID]]), "")</f>
        <v>1</v>
      </c>
      <c r="C446" t="s">
        <v>9465</v>
      </c>
      <c r="D446" s="13" t="s">
        <v>8784</v>
      </c>
      <c r="E446" s="13" t="s">
        <v>2502</v>
      </c>
      <c r="F446" s="13"/>
      <c r="G446" s="13"/>
      <c r="H446" s="13" t="s">
        <v>2502</v>
      </c>
      <c r="I446" s="13" t="s">
        <v>2502</v>
      </c>
      <c r="J446" s="13" t="s">
        <v>9468</v>
      </c>
      <c r="K446" s="13"/>
      <c r="L446" s="13"/>
      <c r="M446" s="13"/>
      <c r="N446" s="13"/>
      <c r="O446" s="13"/>
      <c r="P446" s="13"/>
      <c r="Q446" s="13"/>
    </row>
    <row r="447" spans="1:17" x14ac:dyDescent="0.25">
      <c r="A447" t="s">
        <v>9457</v>
      </c>
      <c r="B447" cm="1">
        <f t="array" ref="B447">IF(ROW() &lt; ROW(INDEX(treatments[experiment_ID],ROWS(treatments[experiment_ID]))), COUNTIF(INDEX(treatments[experiment_ID],1):treatments[[#This Row],[experiment_ID]],treatments[[#This Row],[experiment_ID]]), "")</f>
        <v>2</v>
      </c>
      <c r="C447" t="s">
        <v>9466</v>
      </c>
      <c r="D447" s="13" t="s">
        <v>8784</v>
      </c>
      <c r="E447" s="13" t="s">
        <v>2502</v>
      </c>
      <c r="F447" s="13"/>
      <c r="G447" s="13"/>
      <c r="H447" s="13" t="s">
        <v>2502</v>
      </c>
      <c r="I447" s="13" t="s">
        <v>2502</v>
      </c>
      <c r="J447" s="13" t="s">
        <v>9467</v>
      </c>
      <c r="K447" s="13"/>
      <c r="L447" s="13"/>
      <c r="M447" s="13"/>
      <c r="N447" s="13"/>
      <c r="O447" s="13"/>
      <c r="P447" s="13"/>
      <c r="Q447" s="13"/>
    </row>
    <row r="448" spans="1:17" x14ac:dyDescent="0.25">
      <c r="A448" t="s">
        <v>9458</v>
      </c>
      <c r="B448" cm="1">
        <f t="array" ref="B448">IF(ROW() &lt; ROW(INDEX(treatments[experiment_ID],ROWS(treatments[experiment_ID]))), COUNTIF(INDEX(treatments[experiment_ID],1):treatments[[#This Row],[experiment_ID]],treatments[[#This Row],[experiment_ID]]), "")</f>
        <v>1</v>
      </c>
      <c r="C448" t="s">
        <v>9465</v>
      </c>
      <c r="D448" s="13" t="s">
        <v>8784</v>
      </c>
      <c r="E448" s="13" t="s">
        <v>2502</v>
      </c>
      <c r="F448" s="13"/>
      <c r="G448" s="13"/>
      <c r="H448" s="13" t="s">
        <v>2502</v>
      </c>
      <c r="I448" s="13" t="s">
        <v>2502</v>
      </c>
      <c r="J448" s="13" t="s">
        <v>9468</v>
      </c>
      <c r="K448" s="13"/>
      <c r="L448" s="13"/>
      <c r="M448" s="13"/>
      <c r="N448" s="13"/>
      <c r="O448" s="13"/>
      <c r="P448" s="13"/>
      <c r="Q448" s="13"/>
    </row>
    <row r="449" spans="1:17" x14ac:dyDescent="0.25">
      <c r="A449" t="s">
        <v>9458</v>
      </c>
      <c r="B449" cm="1">
        <f t="array" ref="B449">IF(ROW() &lt; ROW(INDEX(treatments[experiment_ID],ROWS(treatments[experiment_ID]))), COUNTIF(INDEX(treatments[experiment_ID],1):treatments[[#This Row],[experiment_ID]],treatments[[#This Row],[experiment_ID]]), "")</f>
        <v>2</v>
      </c>
      <c r="C449" t="s">
        <v>9466</v>
      </c>
      <c r="D449" s="13" t="s">
        <v>8784</v>
      </c>
      <c r="E449" s="13" t="s">
        <v>2502</v>
      </c>
      <c r="F449" s="13"/>
      <c r="G449" s="13"/>
      <c r="H449" s="13" t="s">
        <v>2502</v>
      </c>
      <c r="I449" s="13" t="s">
        <v>2502</v>
      </c>
      <c r="J449" s="13" t="s">
        <v>9467</v>
      </c>
      <c r="K449" s="13"/>
      <c r="L449" s="13"/>
      <c r="M449" s="13"/>
      <c r="N449" s="13"/>
      <c r="O449" s="13"/>
      <c r="P449" s="13"/>
      <c r="Q449" s="13"/>
    </row>
    <row r="450" spans="1:17" x14ac:dyDescent="0.25">
      <c r="A450" t="s">
        <v>9459</v>
      </c>
      <c r="B450" cm="1">
        <f t="array" ref="B450">IF(ROW() &lt; ROW(INDEX(treatments[experiment_ID],ROWS(treatments[experiment_ID]))), COUNTIF(INDEX(treatments[experiment_ID],1):treatments[[#This Row],[experiment_ID]],treatments[[#This Row],[experiment_ID]]), "")</f>
        <v>1</v>
      </c>
      <c r="C450" t="s">
        <v>9465</v>
      </c>
      <c r="D450" s="13" t="s">
        <v>8784</v>
      </c>
      <c r="E450" s="13" t="s">
        <v>2502</v>
      </c>
      <c r="F450" s="13"/>
      <c r="G450" s="13"/>
      <c r="H450" s="13" t="s">
        <v>2502</v>
      </c>
      <c r="I450" s="13" t="s">
        <v>2502</v>
      </c>
      <c r="J450" s="13" t="s">
        <v>9468</v>
      </c>
      <c r="K450" s="13"/>
      <c r="L450" s="13"/>
      <c r="M450" s="13"/>
      <c r="N450" s="13"/>
      <c r="O450" s="13"/>
      <c r="P450" s="13"/>
      <c r="Q450" s="13"/>
    </row>
    <row r="451" spans="1:17" x14ac:dyDescent="0.25">
      <c r="A451" t="s">
        <v>9459</v>
      </c>
      <c r="B451" cm="1">
        <f t="array" ref="B451">IF(ROW() &lt; ROW(INDEX(treatments[experiment_ID],ROWS(treatments[experiment_ID]))), COUNTIF(INDEX(treatments[experiment_ID],1):treatments[[#This Row],[experiment_ID]],treatments[[#This Row],[experiment_ID]]), "")</f>
        <v>2</v>
      </c>
      <c r="C451" t="s">
        <v>9466</v>
      </c>
      <c r="D451" s="13" t="s">
        <v>8784</v>
      </c>
      <c r="E451" s="13" t="s">
        <v>2502</v>
      </c>
      <c r="F451" s="13"/>
      <c r="G451" s="13"/>
      <c r="H451" s="13" t="s">
        <v>2502</v>
      </c>
      <c r="I451" s="13" t="s">
        <v>2502</v>
      </c>
      <c r="J451" s="13" t="s">
        <v>9467</v>
      </c>
      <c r="K451" s="13"/>
      <c r="L451" s="13"/>
      <c r="M451" s="13"/>
      <c r="N451" s="13"/>
      <c r="O451" s="13"/>
      <c r="P451" s="13"/>
      <c r="Q451" s="13"/>
    </row>
    <row r="452" spans="1:17" x14ac:dyDescent="0.25">
      <c r="A452" t="s">
        <v>9460</v>
      </c>
      <c r="B452" cm="1">
        <f t="array" ref="B452">IF(ROW() &lt; ROW(INDEX(treatments[experiment_ID],ROWS(treatments[experiment_ID]))), COUNTIF(INDEX(treatments[experiment_ID],1):treatments[[#This Row],[experiment_ID]],treatments[[#This Row],[experiment_ID]]), "")</f>
        <v>1</v>
      </c>
      <c r="C452" t="s">
        <v>9465</v>
      </c>
      <c r="D452" s="13" t="s">
        <v>8784</v>
      </c>
      <c r="E452" s="13" t="s">
        <v>2502</v>
      </c>
      <c r="F452" s="13"/>
      <c r="G452" s="13"/>
      <c r="H452" s="13" t="s">
        <v>2502</v>
      </c>
      <c r="I452" s="13" t="s">
        <v>2502</v>
      </c>
      <c r="J452" s="13" t="s">
        <v>9468</v>
      </c>
      <c r="K452" s="13"/>
      <c r="L452" s="13"/>
      <c r="M452" s="13"/>
      <c r="N452" s="13"/>
      <c r="O452" s="13"/>
      <c r="P452" s="13"/>
      <c r="Q452" s="13"/>
    </row>
    <row r="453" spans="1:17" x14ac:dyDescent="0.25">
      <c r="A453" t="s">
        <v>9460</v>
      </c>
      <c r="B453" cm="1">
        <f t="array" ref="B453">IF(ROW() &lt; ROW(INDEX(treatments[experiment_ID],ROWS(treatments[experiment_ID]))), COUNTIF(INDEX(treatments[experiment_ID],1):treatments[[#This Row],[experiment_ID]],treatments[[#This Row],[experiment_ID]]), "")</f>
        <v>2</v>
      </c>
      <c r="C453" t="s">
        <v>9466</v>
      </c>
      <c r="D453" s="13" t="s">
        <v>8784</v>
      </c>
      <c r="E453" s="13" t="s">
        <v>2502</v>
      </c>
      <c r="F453" s="13"/>
      <c r="G453" s="13"/>
      <c r="H453" s="13" t="s">
        <v>2502</v>
      </c>
      <c r="I453" s="13" t="s">
        <v>2502</v>
      </c>
      <c r="J453" s="13" t="s">
        <v>9467</v>
      </c>
      <c r="K453" s="13"/>
      <c r="L453" s="13"/>
      <c r="M453" s="13"/>
      <c r="N453" s="13"/>
      <c r="O453" s="13"/>
      <c r="P453" s="13"/>
      <c r="Q453" s="13"/>
    </row>
    <row r="454" spans="1:17" x14ac:dyDescent="0.25">
      <c r="A454" t="s">
        <v>9461</v>
      </c>
      <c r="B454" cm="1">
        <f t="array" ref="B454">IF(ROW() &lt; ROW(INDEX(treatments[experiment_ID],ROWS(treatments[experiment_ID]))), COUNTIF(INDEX(treatments[experiment_ID],1):treatments[[#This Row],[experiment_ID]],treatments[[#This Row],[experiment_ID]]), "")</f>
        <v>1</v>
      </c>
      <c r="C454" t="s">
        <v>9465</v>
      </c>
      <c r="D454" s="13" t="s">
        <v>8784</v>
      </c>
      <c r="E454" s="13" t="s">
        <v>2502</v>
      </c>
      <c r="F454" s="13"/>
      <c r="G454" s="13"/>
      <c r="H454" s="13" t="s">
        <v>2502</v>
      </c>
      <c r="I454" s="13" t="s">
        <v>2502</v>
      </c>
      <c r="J454" s="13" t="s">
        <v>9468</v>
      </c>
      <c r="K454" s="13"/>
      <c r="L454" s="13"/>
      <c r="M454" s="13"/>
      <c r="N454" s="13"/>
      <c r="O454" s="13"/>
      <c r="P454" s="13"/>
      <c r="Q454" s="13"/>
    </row>
    <row r="455" spans="1:17" x14ac:dyDescent="0.25">
      <c r="A455" t="s">
        <v>9461</v>
      </c>
      <c r="B455" cm="1">
        <f t="array" ref="B455">IF(ROW() &lt; ROW(INDEX(treatments[experiment_ID],ROWS(treatments[experiment_ID]))), COUNTIF(INDEX(treatments[experiment_ID],1):treatments[[#This Row],[experiment_ID]],treatments[[#This Row],[experiment_ID]]), "")</f>
        <v>2</v>
      </c>
      <c r="C455" t="s">
        <v>9466</v>
      </c>
      <c r="D455" s="13" t="s">
        <v>8784</v>
      </c>
      <c r="E455" s="13" t="s">
        <v>2502</v>
      </c>
      <c r="F455" s="13"/>
      <c r="G455" s="13"/>
      <c r="H455" s="13" t="s">
        <v>2502</v>
      </c>
      <c r="I455" s="13" t="s">
        <v>2502</v>
      </c>
      <c r="J455" s="13" t="s">
        <v>9467</v>
      </c>
      <c r="K455" s="13"/>
      <c r="L455" s="13"/>
      <c r="M455" s="13"/>
      <c r="N455" s="13"/>
      <c r="O455" s="13"/>
      <c r="P455" s="13"/>
      <c r="Q455" s="13"/>
    </row>
    <row r="456" spans="1:17" x14ac:dyDescent="0.25">
      <c r="A456" t="s">
        <v>9462</v>
      </c>
      <c r="B456" cm="1">
        <f t="array" ref="B456">IF(ROW() &lt; ROW(INDEX(treatments[experiment_ID],ROWS(treatments[experiment_ID]))), COUNTIF(INDEX(treatments[experiment_ID],1):treatments[[#This Row],[experiment_ID]],treatments[[#This Row],[experiment_ID]]), "")</f>
        <v>1</v>
      </c>
      <c r="C456" t="s">
        <v>9465</v>
      </c>
      <c r="D456" s="13" t="s">
        <v>8784</v>
      </c>
      <c r="E456" s="13" t="s">
        <v>2502</v>
      </c>
      <c r="F456" s="13"/>
      <c r="G456" s="13"/>
      <c r="H456" s="13" t="s">
        <v>2502</v>
      </c>
      <c r="I456" s="13" t="s">
        <v>2502</v>
      </c>
      <c r="J456" s="13" t="s">
        <v>9468</v>
      </c>
      <c r="K456" s="13"/>
      <c r="L456" s="13"/>
      <c r="M456" s="13"/>
      <c r="N456" s="13"/>
      <c r="O456" s="13"/>
      <c r="P456" s="13"/>
      <c r="Q456" s="13"/>
    </row>
    <row r="457" spans="1:17" x14ac:dyDescent="0.25">
      <c r="A457" t="s">
        <v>9462</v>
      </c>
      <c r="B457" cm="1">
        <f t="array" ref="B457">IF(ROW() &lt; ROW(INDEX(treatments[experiment_ID],ROWS(treatments[experiment_ID]))), COUNTIF(INDEX(treatments[experiment_ID],1):treatments[[#This Row],[experiment_ID]],treatments[[#This Row],[experiment_ID]]), "")</f>
        <v>2</v>
      </c>
      <c r="C457" t="s">
        <v>9466</v>
      </c>
      <c r="D457" s="13" t="s">
        <v>8784</v>
      </c>
      <c r="E457" s="13" t="s">
        <v>2502</v>
      </c>
      <c r="F457" s="13"/>
      <c r="G457" s="13"/>
      <c r="H457" s="13" t="s">
        <v>2502</v>
      </c>
      <c r="I457" s="13" t="s">
        <v>2502</v>
      </c>
      <c r="J457" s="13" t="s">
        <v>9467</v>
      </c>
      <c r="K457" s="13"/>
      <c r="L457" s="13"/>
      <c r="M457" s="13"/>
      <c r="N457" s="13"/>
      <c r="O457" s="13"/>
      <c r="P457" s="13"/>
      <c r="Q457" s="13"/>
    </row>
    <row r="458" spans="1:17" x14ac:dyDescent="0.25">
      <c r="A458" t="s">
        <v>9463</v>
      </c>
      <c r="B458" cm="1">
        <f t="array" ref="B458">IF(ROW() &lt; ROW(INDEX(treatments[experiment_ID],ROWS(treatments[experiment_ID]))), COUNTIF(INDEX(treatments[experiment_ID],1):treatments[[#This Row],[experiment_ID]],treatments[[#This Row],[experiment_ID]]), "")</f>
        <v>1</v>
      </c>
      <c r="C458" t="s">
        <v>9465</v>
      </c>
      <c r="D458" s="13" t="s">
        <v>8784</v>
      </c>
      <c r="E458" s="13" t="s">
        <v>2502</v>
      </c>
      <c r="F458" s="13"/>
      <c r="G458" s="13"/>
      <c r="H458" s="13" t="s">
        <v>2502</v>
      </c>
      <c r="I458" s="13" t="s">
        <v>2502</v>
      </c>
      <c r="J458" s="13" t="s">
        <v>9468</v>
      </c>
      <c r="K458" s="13"/>
      <c r="L458" s="13"/>
      <c r="M458" s="13"/>
      <c r="N458" s="13"/>
      <c r="O458" s="13"/>
      <c r="P458" s="13"/>
      <c r="Q458" s="13"/>
    </row>
    <row r="459" spans="1:17" x14ac:dyDescent="0.25">
      <c r="A459" t="s">
        <v>9463</v>
      </c>
      <c r="B459" cm="1">
        <f t="array" ref="B459">IF(ROW() &lt; ROW(INDEX(treatments[experiment_ID],ROWS(treatments[experiment_ID]))), COUNTIF(INDEX(treatments[experiment_ID],1):treatments[[#This Row],[experiment_ID]],treatments[[#This Row],[experiment_ID]]), "")</f>
        <v>2</v>
      </c>
      <c r="C459" t="s">
        <v>9466</v>
      </c>
      <c r="D459" s="13" t="s">
        <v>8784</v>
      </c>
      <c r="E459" s="13" t="s">
        <v>2502</v>
      </c>
      <c r="F459" s="13"/>
      <c r="G459" s="13"/>
      <c r="H459" s="13" t="s">
        <v>2502</v>
      </c>
      <c r="I459" s="13" t="s">
        <v>2502</v>
      </c>
      <c r="J459" s="13" t="s">
        <v>9467</v>
      </c>
      <c r="K459" s="13"/>
      <c r="L459" s="13"/>
      <c r="M459" s="13"/>
      <c r="N459" s="13"/>
      <c r="O459" s="13"/>
      <c r="P459" s="13"/>
      <c r="Q459" s="13"/>
    </row>
    <row r="460" spans="1:17" x14ac:dyDescent="0.25">
      <c r="A460" t="s">
        <v>9469</v>
      </c>
      <c r="B460" cm="1">
        <f t="array" ref="B460">IF(ROW() &lt; ROW(INDEX(treatments[experiment_ID],ROWS(treatments[experiment_ID]))), COUNTIF(INDEX(treatments[experiment_ID],1):treatments[[#This Row],[experiment_ID]],treatments[[#This Row],[experiment_ID]]), "")</f>
        <v>1</v>
      </c>
      <c r="C460" s="127"/>
      <c r="D460" s="13" t="s">
        <v>9188</v>
      </c>
      <c r="E460" s="13" t="s">
        <v>2502</v>
      </c>
      <c r="F460" s="13"/>
      <c r="G460" s="13"/>
      <c r="H460" s="13" t="s">
        <v>9486</v>
      </c>
      <c r="I460" s="13" t="s">
        <v>2502</v>
      </c>
      <c r="J460" s="13" t="s">
        <v>2502</v>
      </c>
      <c r="K460" s="13"/>
      <c r="L460" s="13"/>
      <c r="M460" s="13"/>
      <c r="N460" s="13"/>
      <c r="O460" s="13"/>
      <c r="P460" s="13"/>
      <c r="Q460" s="13"/>
    </row>
    <row r="461" spans="1:17" x14ac:dyDescent="0.25">
      <c r="A461" t="s">
        <v>9469</v>
      </c>
      <c r="B461" cm="1">
        <f t="array" ref="B461">IF(ROW() &lt; ROW(INDEX(treatments[experiment_ID],ROWS(treatments[experiment_ID]))), COUNTIF(INDEX(treatments[experiment_ID],1):treatments[[#This Row],[experiment_ID]],treatments[[#This Row],[experiment_ID]]), "")</f>
        <v>2</v>
      </c>
      <c r="C461" s="127"/>
      <c r="D461" s="13" t="s">
        <v>9188</v>
      </c>
      <c r="E461" s="13" t="s">
        <v>2502</v>
      </c>
      <c r="F461" s="13"/>
      <c r="G461" s="13"/>
      <c r="H461" s="13" t="s">
        <v>9487</v>
      </c>
      <c r="I461" s="13" t="s">
        <v>2502</v>
      </c>
      <c r="J461" s="13" t="s">
        <v>2502</v>
      </c>
      <c r="K461" s="13"/>
      <c r="L461" s="13"/>
      <c r="M461" s="13"/>
      <c r="N461" s="13"/>
      <c r="O461" s="13"/>
      <c r="P461" s="13"/>
      <c r="Q461" s="13"/>
    </row>
    <row r="462" spans="1:17" x14ac:dyDescent="0.25">
      <c r="A462" t="s">
        <v>9470</v>
      </c>
      <c r="B462" cm="1">
        <f t="array" ref="B462">IF(ROW() &lt; ROW(INDEX(treatments[experiment_ID],ROWS(treatments[experiment_ID]))), COUNTIF(INDEX(treatments[experiment_ID],1):treatments[[#This Row],[experiment_ID]],treatments[[#This Row],[experiment_ID]]), "")</f>
        <v>1</v>
      </c>
      <c r="C462" s="127"/>
      <c r="D462" s="13" t="s">
        <v>9188</v>
      </c>
      <c r="E462" s="13" t="s">
        <v>2502</v>
      </c>
      <c r="F462" s="13"/>
      <c r="G462" s="13"/>
      <c r="H462" s="13" t="s">
        <v>9488</v>
      </c>
      <c r="I462" s="13" t="s">
        <v>2502</v>
      </c>
      <c r="J462" s="13" t="s">
        <v>2502</v>
      </c>
      <c r="K462" s="13"/>
      <c r="L462" s="13"/>
      <c r="M462" s="13"/>
      <c r="N462" s="13"/>
      <c r="O462" s="13"/>
      <c r="P462" s="13"/>
      <c r="Q462" s="13"/>
    </row>
    <row r="463" spans="1:17" x14ac:dyDescent="0.25">
      <c r="A463" t="s">
        <v>9470</v>
      </c>
      <c r="B463" cm="1">
        <f t="array" ref="B463">IF(ROW() &lt; ROW(INDEX(treatments[experiment_ID],ROWS(treatments[experiment_ID]))), COUNTIF(INDEX(treatments[experiment_ID],1):treatments[[#This Row],[experiment_ID]],treatments[[#This Row],[experiment_ID]]), "")</f>
        <v>2</v>
      </c>
      <c r="C463" s="127"/>
      <c r="D463" s="13" t="s">
        <v>9188</v>
      </c>
      <c r="E463" s="13" t="s">
        <v>2502</v>
      </c>
      <c r="F463" s="13"/>
      <c r="G463" s="13"/>
      <c r="H463" s="13" t="s">
        <v>9487</v>
      </c>
      <c r="I463" s="13" t="s">
        <v>2502</v>
      </c>
      <c r="J463" s="13" t="s">
        <v>2502</v>
      </c>
      <c r="K463" s="13"/>
      <c r="L463" s="13"/>
      <c r="M463" s="13"/>
      <c r="N463" s="13"/>
      <c r="O463" s="13"/>
      <c r="P463" s="13"/>
      <c r="Q463" s="13"/>
    </row>
    <row r="464" spans="1:17" x14ac:dyDescent="0.25">
      <c r="A464" t="s">
        <v>9470</v>
      </c>
      <c r="B464" cm="1">
        <f t="array" ref="B464">IF(ROW() &lt; ROW(INDEX(treatments[experiment_ID],ROWS(treatments[experiment_ID]))), COUNTIF(INDEX(treatments[experiment_ID],1):treatments[[#This Row],[experiment_ID]],treatments[[#This Row],[experiment_ID]]), "")</f>
        <v>3</v>
      </c>
      <c r="C464" s="127"/>
      <c r="D464" s="13" t="s">
        <v>9188</v>
      </c>
      <c r="E464" s="13" t="s">
        <v>2502</v>
      </c>
      <c r="F464" s="13"/>
      <c r="G464" s="13"/>
      <c r="H464" s="13" t="s">
        <v>9489</v>
      </c>
      <c r="I464" s="13" t="s">
        <v>2502</v>
      </c>
      <c r="J464" s="13" t="s">
        <v>2502</v>
      </c>
      <c r="K464" s="13"/>
      <c r="L464" s="13"/>
      <c r="M464" s="13"/>
      <c r="N464" s="13"/>
      <c r="O464" s="13"/>
      <c r="P464" s="13"/>
      <c r="Q464" s="13"/>
    </row>
    <row r="465" spans="1:17" x14ac:dyDescent="0.25">
      <c r="A465" t="s">
        <v>9471</v>
      </c>
      <c r="B465" cm="1">
        <f t="array" ref="B465">IF(ROW() &lt; ROW(INDEX(treatments[experiment_ID],ROWS(treatments[experiment_ID]))), COUNTIF(INDEX(treatments[experiment_ID],1):treatments[[#This Row],[experiment_ID]],treatments[[#This Row],[experiment_ID]]), "")</f>
        <v>1</v>
      </c>
      <c r="C465" s="127"/>
      <c r="D465" s="13" t="s">
        <v>9188</v>
      </c>
      <c r="E465" s="13" t="s">
        <v>2502</v>
      </c>
      <c r="F465" s="13"/>
      <c r="G465" s="13"/>
      <c r="H465" s="13" t="s">
        <v>9486</v>
      </c>
      <c r="I465" s="13" t="s">
        <v>2502</v>
      </c>
      <c r="J465" s="13" t="s">
        <v>2502</v>
      </c>
      <c r="K465" s="13"/>
      <c r="L465" s="13"/>
      <c r="M465" s="13"/>
      <c r="N465" s="13"/>
      <c r="O465" s="13"/>
      <c r="P465" s="13"/>
      <c r="Q465" s="13"/>
    </row>
    <row r="466" spans="1:17" x14ac:dyDescent="0.25">
      <c r="A466" t="s">
        <v>9471</v>
      </c>
      <c r="B466" cm="1">
        <f t="array" ref="B466">IF(ROW() &lt; ROW(INDEX(treatments[experiment_ID],ROWS(treatments[experiment_ID]))), COUNTIF(INDEX(treatments[experiment_ID],1):treatments[[#This Row],[experiment_ID]],treatments[[#This Row],[experiment_ID]]), "")</f>
        <v>2</v>
      </c>
      <c r="C466" s="127"/>
      <c r="D466" s="13" t="s">
        <v>9188</v>
      </c>
      <c r="E466" s="13" t="s">
        <v>2502</v>
      </c>
      <c r="F466" s="13"/>
      <c r="G466" s="13"/>
      <c r="H466" s="13" t="s">
        <v>9490</v>
      </c>
      <c r="I466" s="13" t="s">
        <v>2502</v>
      </c>
      <c r="J466" s="13" t="s">
        <v>2502</v>
      </c>
      <c r="K466" s="13"/>
      <c r="L466" s="13"/>
      <c r="M466" s="13"/>
      <c r="N466" s="13"/>
      <c r="O466" s="13"/>
      <c r="P466" s="13"/>
      <c r="Q466" s="13"/>
    </row>
    <row r="467" spans="1:17" x14ac:dyDescent="0.25">
      <c r="A467" t="s">
        <v>9471</v>
      </c>
      <c r="B467" cm="1">
        <f t="array" ref="B467">IF(ROW() &lt; ROW(INDEX(treatments[experiment_ID],ROWS(treatments[experiment_ID]))), COUNTIF(INDEX(treatments[experiment_ID],1):treatments[[#This Row],[experiment_ID]],treatments[[#This Row],[experiment_ID]]), "")</f>
        <v>3</v>
      </c>
      <c r="C467" s="127"/>
      <c r="D467" s="13" t="s">
        <v>9188</v>
      </c>
      <c r="E467" s="13" t="s">
        <v>2502</v>
      </c>
      <c r="F467" s="13"/>
      <c r="G467" s="13"/>
      <c r="H467" s="13" t="s">
        <v>9491</v>
      </c>
      <c r="I467" s="13" t="s">
        <v>2502</v>
      </c>
      <c r="J467" s="13" t="s">
        <v>2502</v>
      </c>
      <c r="K467" s="13"/>
      <c r="L467" s="13"/>
      <c r="M467" s="13"/>
      <c r="N467" s="13"/>
      <c r="O467" s="13"/>
      <c r="P467" s="13"/>
      <c r="Q467" s="13"/>
    </row>
    <row r="468" spans="1:17" x14ac:dyDescent="0.25">
      <c r="A468" t="s">
        <v>9471</v>
      </c>
      <c r="B468" cm="1">
        <f t="array" ref="B468">IF(ROW() &lt; ROW(INDEX(treatments[experiment_ID],ROWS(treatments[experiment_ID]))), COUNTIF(INDEX(treatments[experiment_ID],1):treatments[[#This Row],[experiment_ID]],treatments[[#This Row],[experiment_ID]]), "")</f>
        <v>4</v>
      </c>
      <c r="C468" s="127"/>
      <c r="D468" s="13" t="s">
        <v>9188</v>
      </c>
      <c r="E468" s="13" t="s">
        <v>2502</v>
      </c>
      <c r="F468" s="13"/>
      <c r="G468" s="13"/>
      <c r="H468" s="13" t="s">
        <v>9492</v>
      </c>
      <c r="I468" s="13" t="s">
        <v>2502</v>
      </c>
      <c r="J468" s="13" t="s">
        <v>2502</v>
      </c>
      <c r="K468" s="13"/>
      <c r="L468" s="13"/>
      <c r="M468" s="13"/>
      <c r="N468" s="13"/>
      <c r="O468" s="13"/>
      <c r="P468" s="13"/>
      <c r="Q468" s="13"/>
    </row>
    <row r="469" spans="1:17" x14ac:dyDescent="0.25">
      <c r="A469" t="s">
        <v>9472</v>
      </c>
      <c r="B469" cm="1">
        <f t="array" ref="B469">IF(ROW() &lt; ROW(INDEX(treatments[experiment_ID],ROWS(treatments[experiment_ID]))), COUNTIF(INDEX(treatments[experiment_ID],1):treatments[[#This Row],[experiment_ID]],treatments[[#This Row],[experiment_ID]]), "")</f>
        <v>1</v>
      </c>
      <c r="C469" s="127"/>
      <c r="D469" s="13" t="s">
        <v>9188</v>
      </c>
      <c r="E469" s="13" t="s">
        <v>8622</v>
      </c>
      <c r="F469" s="13"/>
      <c r="G469" s="13"/>
      <c r="H469" s="13" t="s">
        <v>9493</v>
      </c>
      <c r="I469" s="13" t="s">
        <v>2502</v>
      </c>
      <c r="J469" s="13" t="s">
        <v>2502</v>
      </c>
      <c r="K469" s="13"/>
      <c r="L469" s="13"/>
      <c r="M469" s="13"/>
      <c r="N469" s="13"/>
      <c r="O469" s="13"/>
      <c r="P469" s="13"/>
      <c r="Q469" s="13"/>
    </row>
    <row r="470" spans="1:17" x14ac:dyDescent="0.25">
      <c r="A470" t="s">
        <v>9472</v>
      </c>
      <c r="B470" cm="1">
        <f t="array" ref="B470">IF(ROW() &lt; ROW(INDEX(treatments[experiment_ID],ROWS(treatments[experiment_ID]))), COUNTIF(INDEX(treatments[experiment_ID],1):treatments[[#This Row],[experiment_ID]],treatments[[#This Row],[experiment_ID]]), "")</f>
        <v>2</v>
      </c>
      <c r="C470" s="127"/>
      <c r="D470" s="13" t="s">
        <v>9188</v>
      </c>
      <c r="E470" s="13" t="s">
        <v>8622</v>
      </c>
      <c r="F470" s="13"/>
      <c r="G470" s="13"/>
      <c r="H470" s="13" t="s">
        <v>9494</v>
      </c>
      <c r="I470" s="13" t="s">
        <v>2502</v>
      </c>
      <c r="J470" s="13" t="s">
        <v>2502</v>
      </c>
      <c r="K470" s="13"/>
      <c r="L470" s="13"/>
      <c r="M470" s="13"/>
      <c r="N470" s="13"/>
      <c r="O470" s="13"/>
      <c r="P470" s="13"/>
      <c r="Q470" s="13"/>
    </row>
    <row r="471" spans="1:17" x14ac:dyDescent="0.25">
      <c r="A471" t="s">
        <v>9472</v>
      </c>
      <c r="B471" cm="1">
        <f t="array" ref="B471">IF(ROW() &lt; ROW(INDEX(treatments[experiment_ID],ROWS(treatments[experiment_ID]))), COUNTIF(INDEX(treatments[experiment_ID],1):treatments[[#This Row],[experiment_ID]],treatments[[#This Row],[experiment_ID]]), "")</f>
        <v>3</v>
      </c>
      <c r="C471" s="127"/>
      <c r="D471" s="13" t="s">
        <v>9188</v>
      </c>
      <c r="E471" s="13" t="s">
        <v>8622</v>
      </c>
      <c r="F471" s="13"/>
      <c r="G471" s="13"/>
      <c r="H471" s="13" t="s">
        <v>9495</v>
      </c>
      <c r="I471" s="13" t="s">
        <v>2502</v>
      </c>
      <c r="J471" s="13" t="s">
        <v>2502</v>
      </c>
      <c r="K471" s="13"/>
      <c r="L471" s="13"/>
      <c r="M471" s="13"/>
      <c r="N471" s="13"/>
      <c r="O471" s="13"/>
      <c r="P471" s="13"/>
      <c r="Q471" s="13"/>
    </row>
    <row r="472" spans="1:17" x14ac:dyDescent="0.25">
      <c r="A472" t="s">
        <v>9472</v>
      </c>
      <c r="B472" cm="1">
        <f t="array" ref="B472">IF(ROW() &lt; ROW(INDEX(treatments[experiment_ID],ROWS(treatments[experiment_ID]))), COUNTIF(INDEX(treatments[experiment_ID],1):treatments[[#This Row],[experiment_ID]],treatments[[#This Row],[experiment_ID]]), "")</f>
        <v>4</v>
      </c>
      <c r="C472" s="127"/>
      <c r="D472" s="13" t="s">
        <v>9188</v>
      </c>
      <c r="E472" s="13" t="s">
        <v>8622</v>
      </c>
      <c r="F472" s="13"/>
      <c r="G472" s="13"/>
      <c r="H472" s="13" t="s">
        <v>9496</v>
      </c>
      <c r="I472" s="13" t="s">
        <v>2502</v>
      </c>
      <c r="J472" s="13" t="s">
        <v>2502</v>
      </c>
      <c r="K472" s="13"/>
      <c r="L472" s="13"/>
      <c r="M472" s="13"/>
      <c r="N472" s="13"/>
      <c r="O472" s="13"/>
      <c r="P472" s="13"/>
      <c r="Q472" s="13"/>
    </row>
    <row r="473" spans="1:17" x14ac:dyDescent="0.25">
      <c r="A473" t="s">
        <v>9473</v>
      </c>
      <c r="B473" cm="1">
        <f t="array" ref="B473">IF(ROW() &lt; ROW(INDEX(treatments[experiment_ID],ROWS(treatments[experiment_ID]))), COUNTIF(INDEX(treatments[experiment_ID],1):treatments[[#This Row],[experiment_ID]],treatments[[#This Row],[experiment_ID]]), "")</f>
        <v>1</v>
      </c>
      <c r="C473" s="127"/>
      <c r="D473" s="13" t="s">
        <v>9188</v>
      </c>
      <c r="E473" s="13" t="s">
        <v>8622</v>
      </c>
      <c r="F473" s="13"/>
      <c r="G473" s="13"/>
      <c r="H473" s="13" t="s">
        <v>9493</v>
      </c>
      <c r="I473" s="13" t="s">
        <v>2502</v>
      </c>
      <c r="J473" s="13" t="s">
        <v>2502</v>
      </c>
      <c r="K473" s="13"/>
      <c r="L473" s="13"/>
      <c r="M473" s="13"/>
      <c r="N473" s="13"/>
      <c r="O473" s="13"/>
      <c r="P473" s="13"/>
      <c r="Q473" s="13"/>
    </row>
    <row r="474" spans="1:17" x14ac:dyDescent="0.25">
      <c r="A474" t="s">
        <v>9473</v>
      </c>
      <c r="B474" cm="1">
        <f t="array" ref="B474">IF(ROW() &lt; ROW(INDEX(treatments[experiment_ID],ROWS(treatments[experiment_ID]))), COUNTIF(INDEX(treatments[experiment_ID],1):treatments[[#This Row],[experiment_ID]],treatments[[#This Row],[experiment_ID]]), "")</f>
        <v>2</v>
      </c>
      <c r="C474" s="127"/>
      <c r="D474" s="13" t="s">
        <v>9188</v>
      </c>
      <c r="E474" s="13" t="s">
        <v>8622</v>
      </c>
      <c r="F474" s="13"/>
      <c r="G474" s="13"/>
      <c r="H474" s="13" t="s">
        <v>9494</v>
      </c>
      <c r="I474" s="13" t="s">
        <v>2502</v>
      </c>
      <c r="J474" s="13" t="s">
        <v>2502</v>
      </c>
      <c r="K474" s="13"/>
      <c r="L474" s="13"/>
      <c r="M474" s="13"/>
      <c r="N474" s="13"/>
      <c r="O474" s="13"/>
      <c r="P474" s="13"/>
      <c r="Q474" s="13"/>
    </row>
    <row r="475" spans="1:17" x14ac:dyDescent="0.25">
      <c r="A475" t="s">
        <v>9473</v>
      </c>
      <c r="B475" cm="1">
        <f t="array" ref="B475">IF(ROW() &lt; ROW(INDEX(treatments[experiment_ID],ROWS(treatments[experiment_ID]))), COUNTIF(INDEX(treatments[experiment_ID],1):treatments[[#This Row],[experiment_ID]],treatments[[#This Row],[experiment_ID]]), "")</f>
        <v>3</v>
      </c>
      <c r="C475" s="127"/>
      <c r="D475" s="13" t="s">
        <v>9188</v>
      </c>
      <c r="E475" s="13" t="s">
        <v>8622</v>
      </c>
      <c r="F475" s="13"/>
      <c r="G475" s="13"/>
      <c r="H475" s="13" t="s">
        <v>9495</v>
      </c>
      <c r="I475" s="13" t="s">
        <v>2502</v>
      </c>
      <c r="J475" s="13" t="s">
        <v>2502</v>
      </c>
      <c r="K475" s="13"/>
      <c r="L475" s="13"/>
      <c r="M475" s="13"/>
      <c r="N475" s="13"/>
      <c r="O475" s="13"/>
      <c r="P475" s="13"/>
      <c r="Q475" s="13"/>
    </row>
    <row r="476" spans="1:17" x14ac:dyDescent="0.25">
      <c r="A476" t="s">
        <v>9473</v>
      </c>
      <c r="B476" cm="1">
        <f t="array" ref="B476">IF(ROW() &lt; ROW(INDEX(treatments[experiment_ID],ROWS(treatments[experiment_ID]))), COUNTIF(INDEX(treatments[experiment_ID],1):treatments[[#This Row],[experiment_ID]],treatments[[#This Row],[experiment_ID]]), "")</f>
        <v>4</v>
      </c>
      <c r="C476" s="127"/>
      <c r="D476" s="13" t="s">
        <v>9188</v>
      </c>
      <c r="E476" s="13" t="s">
        <v>8622</v>
      </c>
      <c r="F476" s="13"/>
      <c r="G476" s="13"/>
      <c r="H476" s="13" t="s">
        <v>9496</v>
      </c>
      <c r="I476" s="13" t="s">
        <v>2502</v>
      </c>
      <c r="J476" s="13" t="s">
        <v>2502</v>
      </c>
      <c r="K476" s="13"/>
      <c r="L476" s="13"/>
      <c r="M476" s="13"/>
      <c r="N476" s="13"/>
      <c r="O476" s="13"/>
      <c r="P476" s="13"/>
      <c r="Q476" s="13"/>
    </row>
    <row r="477" spans="1:17" x14ac:dyDescent="0.25">
      <c r="A477" t="s">
        <v>9474</v>
      </c>
      <c r="B477" cm="1">
        <f t="array" ref="B477">IF(ROW() &lt; ROW(INDEX(treatments[experiment_ID],ROWS(treatments[experiment_ID]))), COUNTIF(INDEX(treatments[experiment_ID],1):treatments[[#This Row],[experiment_ID]],treatments[[#This Row],[experiment_ID]]), "")</f>
        <v>1</v>
      </c>
      <c r="C477" s="127"/>
      <c r="D477" s="13" t="s">
        <v>9188</v>
      </c>
      <c r="E477" s="13" t="s">
        <v>2502</v>
      </c>
      <c r="F477" s="13"/>
      <c r="G477" s="13"/>
      <c r="H477" s="13" t="s">
        <v>9497</v>
      </c>
      <c r="I477" s="13" t="s">
        <v>2502</v>
      </c>
      <c r="J477" s="13" t="s">
        <v>2502</v>
      </c>
      <c r="K477" s="13"/>
      <c r="L477" s="13"/>
      <c r="M477" s="13"/>
      <c r="N477" s="13"/>
      <c r="O477" s="13"/>
      <c r="P477" s="13"/>
      <c r="Q477" s="13"/>
    </row>
    <row r="478" spans="1:17" x14ac:dyDescent="0.25">
      <c r="A478" t="s">
        <v>9474</v>
      </c>
      <c r="B478" cm="1">
        <f t="array" ref="B478">IF(ROW() &lt; ROW(INDEX(treatments[experiment_ID],ROWS(treatments[experiment_ID]))), COUNTIF(INDEX(treatments[experiment_ID],1):treatments[[#This Row],[experiment_ID]],treatments[[#This Row],[experiment_ID]]), "")</f>
        <v>2</v>
      </c>
      <c r="C478" s="127"/>
      <c r="D478" s="13" t="s">
        <v>9188</v>
      </c>
      <c r="E478" s="13" t="s">
        <v>8622</v>
      </c>
      <c r="F478" s="13"/>
      <c r="G478" s="13"/>
      <c r="H478" s="13" t="s">
        <v>9498</v>
      </c>
      <c r="I478" s="13" t="s">
        <v>2502</v>
      </c>
      <c r="J478" s="13" t="s">
        <v>2502</v>
      </c>
      <c r="K478" s="13"/>
      <c r="L478" s="13"/>
      <c r="M478" s="13"/>
      <c r="N478" s="13"/>
      <c r="O478" s="13"/>
      <c r="P478" s="13"/>
      <c r="Q478" s="13"/>
    </row>
    <row r="479" spans="1:17" x14ac:dyDescent="0.25">
      <c r="A479" t="s">
        <v>9474</v>
      </c>
      <c r="B479" cm="1">
        <f t="array" ref="B479">IF(ROW() &lt; ROW(INDEX(treatments[experiment_ID],ROWS(treatments[experiment_ID]))), COUNTIF(INDEX(treatments[experiment_ID],1):treatments[[#This Row],[experiment_ID]],treatments[[#This Row],[experiment_ID]]), "")</f>
        <v>3</v>
      </c>
      <c r="C479" s="127"/>
      <c r="D479" s="13" t="s">
        <v>9188</v>
      </c>
      <c r="E479" s="13" t="s">
        <v>8622</v>
      </c>
      <c r="F479" s="13"/>
      <c r="G479" s="13"/>
      <c r="H479" s="13" t="s">
        <v>9499</v>
      </c>
      <c r="I479" s="13" t="s">
        <v>2502</v>
      </c>
      <c r="J479" s="13" t="s">
        <v>2502</v>
      </c>
      <c r="K479" s="13"/>
      <c r="L479" s="13"/>
      <c r="M479" s="13"/>
      <c r="N479" s="13"/>
      <c r="O479" s="13"/>
      <c r="P479" s="13"/>
      <c r="Q479" s="13"/>
    </row>
    <row r="480" spans="1:17" x14ac:dyDescent="0.25">
      <c r="A480" t="s">
        <v>9500</v>
      </c>
      <c r="B480" cm="1">
        <f t="array" ref="B480">IF(ROW() &lt; ROW(INDEX(treatments[experiment_ID],ROWS(treatments[experiment_ID]))), COUNTIF(INDEX(treatments[experiment_ID],1):treatments[[#This Row],[experiment_ID]],treatments[[#This Row],[experiment_ID]]), "")</f>
        <v>1</v>
      </c>
      <c r="C480" s="127" t="s">
        <v>9554</v>
      </c>
      <c r="D480" s="13" t="s">
        <v>9220</v>
      </c>
      <c r="E480" s="13" t="s">
        <v>2502</v>
      </c>
      <c r="F480" s="13"/>
      <c r="G480" s="13" t="s">
        <v>2502</v>
      </c>
      <c r="H480" s="13" t="s">
        <v>9544</v>
      </c>
      <c r="I480" s="13"/>
      <c r="J480" s="13" t="s">
        <v>2502</v>
      </c>
      <c r="K480" s="13"/>
      <c r="L480" s="13"/>
      <c r="M480" s="13"/>
      <c r="N480" s="13"/>
      <c r="O480" s="13" t="s">
        <v>9550</v>
      </c>
      <c r="P480" s="13"/>
      <c r="Q480" s="13"/>
    </row>
    <row r="481" spans="1:17" x14ac:dyDescent="0.25">
      <c r="A481" t="s">
        <v>9500</v>
      </c>
      <c r="B481" cm="1">
        <f t="array" ref="B481">IF(ROW() &lt; ROW(INDEX(treatments[experiment_ID],ROWS(treatments[experiment_ID]))), COUNTIF(INDEX(treatments[experiment_ID],1):treatments[[#This Row],[experiment_ID]],treatments[[#This Row],[experiment_ID]]), "")</f>
        <v>2</v>
      </c>
      <c r="C481" s="127" t="s">
        <v>9555</v>
      </c>
      <c r="D481" s="13" t="s">
        <v>9221</v>
      </c>
      <c r="E481" s="13" t="s">
        <v>2502</v>
      </c>
      <c r="F481" s="13"/>
      <c r="G481" s="13" t="s">
        <v>2502</v>
      </c>
      <c r="H481" s="13" t="s">
        <v>9544</v>
      </c>
      <c r="I481" s="13"/>
      <c r="J481" s="13" t="s">
        <v>2502</v>
      </c>
      <c r="K481" s="13"/>
      <c r="L481" s="13"/>
      <c r="M481" s="13"/>
      <c r="N481" s="13"/>
      <c r="O481" s="13" t="s">
        <v>9550</v>
      </c>
      <c r="P481" s="13"/>
      <c r="Q481" s="13"/>
    </row>
    <row r="482" spans="1:17" x14ac:dyDescent="0.25">
      <c r="A482" t="s">
        <v>9500</v>
      </c>
      <c r="B482" cm="1">
        <f t="array" ref="B482">IF(ROW() &lt; ROW(INDEX(treatments[experiment_ID],ROWS(treatments[experiment_ID]))), COUNTIF(INDEX(treatments[experiment_ID],1):treatments[[#This Row],[experiment_ID]],treatments[[#This Row],[experiment_ID]]), "")</f>
        <v>3</v>
      </c>
      <c r="C482" s="127" t="s">
        <v>9556</v>
      </c>
      <c r="D482" s="13" t="s">
        <v>9222</v>
      </c>
      <c r="E482" s="13" t="s">
        <v>2502</v>
      </c>
      <c r="F482" s="13"/>
      <c r="G482" s="13" t="s">
        <v>2502</v>
      </c>
      <c r="H482" s="13" t="s">
        <v>9544</v>
      </c>
      <c r="I482" s="13"/>
      <c r="J482" s="13" t="s">
        <v>2502</v>
      </c>
      <c r="K482" s="13"/>
      <c r="L482" s="13"/>
      <c r="M482" s="13"/>
      <c r="N482" s="13"/>
      <c r="O482" s="13" t="s">
        <v>9550</v>
      </c>
      <c r="P482" s="13"/>
      <c r="Q482" s="13"/>
    </row>
    <row r="483" spans="1:17" x14ac:dyDescent="0.25">
      <c r="A483" t="s">
        <v>9500</v>
      </c>
      <c r="B483" cm="1">
        <f t="array" ref="B483">IF(ROW() &lt; ROW(INDEX(treatments[experiment_ID],ROWS(treatments[experiment_ID]))), COUNTIF(INDEX(treatments[experiment_ID],1):treatments[[#This Row],[experiment_ID]],treatments[[#This Row],[experiment_ID]]), "")</f>
        <v>4</v>
      </c>
      <c r="C483" s="127" t="s">
        <v>9557</v>
      </c>
      <c r="D483" s="13" t="s">
        <v>9220</v>
      </c>
      <c r="E483" s="13" t="s">
        <v>2502</v>
      </c>
      <c r="F483" s="13"/>
      <c r="G483" s="13" t="s">
        <v>2502</v>
      </c>
      <c r="H483" s="13" t="s">
        <v>9545</v>
      </c>
      <c r="I483" s="13"/>
      <c r="J483" s="13" t="s">
        <v>2502</v>
      </c>
      <c r="K483" s="13"/>
      <c r="L483" s="13"/>
      <c r="M483" s="13"/>
      <c r="N483" s="13"/>
      <c r="O483" s="13" t="s">
        <v>9545</v>
      </c>
      <c r="P483" s="13"/>
      <c r="Q483" s="13"/>
    </row>
    <row r="484" spans="1:17" x14ac:dyDescent="0.25">
      <c r="A484" t="s">
        <v>9500</v>
      </c>
      <c r="B484" cm="1">
        <f t="array" ref="B484">IF(ROW() &lt; ROW(INDEX(treatments[experiment_ID],ROWS(treatments[experiment_ID]))), COUNTIF(INDEX(treatments[experiment_ID],1):treatments[[#This Row],[experiment_ID]],treatments[[#This Row],[experiment_ID]]), "")</f>
        <v>5</v>
      </c>
      <c r="C484" s="127" t="s">
        <v>9558</v>
      </c>
      <c r="D484" s="13" t="s">
        <v>9221</v>
      </c>
      <c r="E484" s="13" t="s">
        <v>2502</v>
      </c>
      <c r="F484" s="13"/>
      <c r="G484" s="13" t="s">
        <v>2502</v>
      </c>
      <c r="H484" s="13" t="s">
        <v>9545</v>
      </c>
      <c r="I484" s="13"/>
      <c r="J484" s="13" t="s">
        <v>2502</v>
      </c>
      <c r="K484" s="13"/>
      <c r="L484" s="13"/>
      <c r="M484" s="13"/>
      <c r="N484" s="13"/>
      <c r="O484" s="13" t="s">
        <v>9545</v>
      </c>
      <c r="P484" s="13"/>
      <c r="Q484" s="13"/>
    </row>
    <row r="485" spans="1:17" x14ac:dyDescent="0.25">
      <c r="A485" t="s">
        <v>9500</v>
      </c>
      <c r="B485" cm="1">
        <f t="array" ref="B485">IF(ROW() &lt; ROW(INDEX(treatments[experiment_ID],ROWS(treatments[experiment_ID]))), COUNTIF(INDEX(treatments[experiment_ID],1):treatments[[#This Row],[experiment_ID]],treatments[[#This Row],[experiment_ID]]), "")</f>
        <v>6</v>
      </c>
      <c r="C485" s="127" t="s">
        <v>9559</v>
      </c>
      <c r="D485" s="13" t="s">
        <v>9222</v>
      </c>
      <c r="E485" s="13" t="s">
        <v>2502</v>
      </c>
      <c r="F485" s="13"/>
      <c r="G485" s="13" t="s">
        <v>2502</v>
      </c>
      <c r="H485" s="13" t="s">
        <v>9545</v>
      </c>
      <c r="I485" s="13"/>
      <c r="J485" s="13" t="s">
        <v>2502</v>
      </c>
      <c r="K485" s="13"/>
      <c r="L485" s="13"/>
      <c r="M485" s="13"/>
      <c r="N485" s="13"/>
      <c r="O485" s="13" t="s">
        <v>9545</v>
      </c>
      <c r="P485" s="13"/>
      <c r="Q485" s="13"/>
    </row>
    <row r="486" spans="1:17" x14ac:dyDescent="0.25">
      <c r="A486" t="s">
        <v>9500</v>
      </c>
      <c r="B486" cm="1">
        <f t="array" ref="B486">IF(ROW() &lt; ROW(INDEX(treatments[experiment_ID],ROWS(treatments[experiment_ID]))), COUNTIF(INDEX(treatments[experiment_ID],1):treatments[[#This Row],[experiment_ID]],treatments[[#This Row],[experiment_ID]]), "")</f>
        <v>7</v>
      </c>
      <c r="C486" s="127" t="s">
        <v>9560</v>
      </c>
      <c r="D486" s="13" t="s">
        <v>9220</v>
      </c>
      <c r="E486" s="13" t="s">
        <v>2502</v>
      </c>
      <c r="F486" s="13"/>
      <c r="G486" s="13" t="s">
        <v>2502</v>
      </c>
      <c r="H486" s="13" t="s">
        <v>9546</v>
      </c>
      <c r="I486" s="13"/>
      <c r="J486" s="13" t="s">
        <v>2502</v>
      </c>
      <c r="K486" s="13"/>
      <c r="L486" s="13"/>
      <c r="M486" s="13"/>
      <c r="N486" s="13"/>
      <c r="O486" s="13" t="s">
        <v>9551</v>
      </c>
      <c r="P486" s="13"/>
      <c r="Q486" s="13"/>
    </row>
    <row r="487" spans="1:17" x14ac:dyDescent="0.25">
      <c r="A487" t="s">
        <v>9500</v>
      </c>
      <c r="B487" cm="1">
        <f t="array" ref="B487">IF(ROW() &lt; ROW(INDEX(treatments[experiment_ID],ROWS(treatments[experiment_ID]))), COUNTIF(INDEX(treatments[experiment_ID],1):treatments[[#This Row],[experiment_ID]],treatments[[#This Row],[experiment_ID]]), "")</f>
        <v>8</v>
      </c>
      <c r="C487" s="127" t="s">
        <v>9561</v>
      </c>
      <c r="D487" s="13" t="s">
        <v>9221</v>
      </c>
      <c r="E487" s="13" t="s">
        <v>2502</v>
      </c>
      <c r="F487" s="13"/>
      <c r="G487" s="13" t="s">
        <v>2502</v>
      </c>
      <c r="H487" s="13" t="s">
        <v>9546</v>
      </c>
      <c r="I487" s="13"/>
      <c r="J487" s="13" t="s">
        <v>2502</v>
      </c>
      <c r="K487" s="13"/>
      <c r="L487" s="13"/>
      <c r="M487" s="13"/>
      <c r="N487" s="13"/>
      <c r="O487" s="13" t="s">
        <v>9551</v>
      </c>
      <c r="P487" s="13"/>
      <c r="Q487" s="13"/>
    </row>
    <row r="488" spans="1:17" x14ac:dyDescent="0.25">
      <c r="A488" t="s">
        <v>9500</v>
      </c>
      <c r="B488" cm="1">
        <f t="array" ref="B488">IF(ROW() &lt; ROW(INDEX(treatments[experiment_ID],ROWS(treatments[experiment_ID]))), COUNTIF(INDEX(treatments[experiment_ID],1):treatments[[#This Row],[experiment_ID]],treatments[[#This Row],[experiment_ID]]), "")</f>
        <v>9</v>
      </c>
      <c r="C488" s="127" t="s">
        <v>9562</v>
      </c>
      <c r="D488" s="13" t="s">
        <v>9222</v>
      </c>
      <c r="E488" s="13" t="s">
        <v>2502</v>
      </c>
      <c r="F488" s="13"/>
      <c r="G488" s="13" t="s">
        <v>2502</v>
      </c>
      <c r="H488" s="13" t="s">
        <v>9546</v>
      </c>
      <c r="I488" s="13"/>
      <c r="J488" s="13" t="s">
        <v>2502</v>
      </c>
      <c r="K488" s="13"/>
      <c r="L488" s="13"/>
      <c r="M488" s="13"/>
      <c r="N488" s="13"/>
      <c r="O488" s="13" t="s">
        <v>9551</v>
      </c>
      <c r="P488" s="13"/>
      <c r="Q488" s="13"/>
    </row>
    <row r="489" spans="1:17" x14ac:dyDescent="0.25">
      <c r="A489" t="s">
        <v>9500</v>
      </c>
      <c r="B489" cm="1">
        <f t="array" ref="B489">IF(ROW() &lt; ROW(INDEX(treatments[experiment_ID],ROWS(treatments[experiment_ID]))), COUNTIF(INDEX(treatments[experiment_ID],1):treatments[[#This Row],[experiment_ID]],treatments[[#This Row],[experiment_ID]]), "")</f>
        <v>10</v>
      </c>
      <c r="C489" s="127" t="s">
        <v>9563</v>
      </c>
      <c r="D489" s="13" t="s">
        <v>9220</v>
      </c>
      <c r="E489" s="13" t="s">
        <v>8622</v>
      </c>
      <c r="F489" s="13"/>
      <c r="G489" s="13" t="s">
        <v>2502</v>
      </c>
      <c r="H489" s="13" t="s">
        <v>9547</v>
      </c>
      <c r="I489" s="13"/>
      <c r="J489" s="13" t="s">
        <v>2502</v>
      </c>
      <c r="K489" s="13"/>
      <c r="L489" s="13"/>
      <c r="M489" s="13"/>
      <c r="N489" s="13"/>
      <c r="O489" s="13" t="s">
        <v>9552</v>
      </c>
      <c r="P489" s="13"/>
      <c r="Q489" s="13"/>
    </row>
    <row r="490" spans="1:17" x14ac:dyDescent="0.25">
      <c r="A490" t="s">
        <v>9500</v>
      </c>
      <c r="B490" cm="1">
        <f t="array" ref="B490">IF(ROW() &lt; ROW(INDEX(treatments[experiment_ID],ROWS(treatments[experiment_ID]))), COUNTIF(INDEX(treatments[experiment_ID],1):treatments[[#This Row],[experiment_ID]],treatments[[#This Row],[experiment_ID]]), "")</f>
        <v>11</v>
      </c>
      <c r="C490" s="127" t="s">
        <v>9564</v>
      </c>
      <c r="D490" s="13" t="s">
        <v>9221</v>
      </c>
      <c r="E490" s="13" t="s">
        <v>8622</v>
      </c>
      <c r="F490" s="13"/>
      <c r="G490" s="13" t="s">
        <v>2502</v>
      </c>
      <c r="H490" s="13" t="s">
        <v>9547</v>
      </c>
      <c r="I490" s="13"/>
      <c r="J490" s="13" t="s">
        <v>2502</v>
      </c>
      <c r="K490" s="13"/>
      <c r="L490" s="13"/>
      <c r="M490" s="13"/>
      <c r="N490" s="13"/>
      <c r="O490" s="13" t="s">
        <v>9552</v>
      </c>
      <c r="P490" s="13"/>
      <c r="Q490" s="13"/>
    </row>
    <row r="491" spans="1:17" x14ac:dyDescent="0.25">
      <c r="A491" t="s">
        <v>9500</v>
      </c>
      <c r="B491" cm="1">
        <f t="array" ref="B491">IF(ROW() &lt; ROW(INDEX(treatments[experiment_ID],ROWS(treatments[experiment_ID]))), COUNTIF(INDEX(treatments[experiment_ID],1):treatments[[#This Row],[experiment_ID]],treatments[[#This Row],[experiment_ID]]), "")</f>
        <v>12</v>
      </c>
      <c r="C491" s="127" t="s">
        <v>9565</v>
      </c>
      <c r="D491" s="13" t="s">
        <v>9222</v>
      </c>
      <c r="E491" s="13" t="s">
        <v>8622</v>
      </c>
      <c r="F491" s="13"/>
      <c r="G491" s="13" t="s">
        <v>2502</v>
      </c>
      <c r="H491" s="13" t="s">
        <v>9547</v>
      </c>
      <c r="I491" s="13"/>
      <c r="J491" s="13" t="s">
        <v>2502</v>
      </c>
      <c r="K491" s="13"/>
      <c r="L491" s="13"/>
      <c r="M491" s="13"/>
      <c r="N491" s="13"/>
      <c r="O491" s="13" t="s">
        <v>9552</v>
      </c>
      <c r="P491" s="13"/>
      <c r="Q491" s="13"/>
    </row>
    <row r="492" spans="1:17" x14ac:dyDescent="0.25">
      <c r="A492" t="s">
        <v>9500</v>
      </c>
      <c r="B492" cm="1">
        <f t="array" ref="B492">IF(ROW() &lt; ROW(INDEX(treatments[experiment_ID],ROWS(treatments[experiment_ID]))), COUNTIF(INDEX(treatments[experiment_ID],1):treatments[[#This Row],[experiment_ID]],treatments[[#This Row],[experiment_ID]]), "")</f>
        <v>13</v>
      </c>
      <c r="C492" s="127" t="s">
        <v>9566</v>
      </c>
      <c r="D492" s="13" t="s">
        <v>9220</v>
      </c>
      <c r="E492" s="13" t="s">
        <v>8622</v>
      </c>
      <c r="F492" s="13"/>
      <c r="G492" s="13" t="s">
        <v>2502</v>
      </c>
      <c r="H492" s="13" t="s">
        <v>9548</v>
      </c>
      <c r="I492" s="13"/>
      <c r="J492" s="13" t="s">
        <v>2502</v>
      </c>
      <c r="K492" s="13"/>
      <c r="L492" s="13"/>
      <c r="M492" s="13"/>
      <c r="N492" s="13"/>
      <c r="O492" s="13" t="s">
        <v>9548</v>
      </c>
      <c r="P492" s="13"/>
      <c r="Q492" s="13"/>
    </row>
    <row r="493" spans="1:17" x14ac:dyDescent="0.25">
      <c r="A493" t="s">
        <v>9500</v>
      </c>
      <c r="B493" cm="1">
        <f t="array" ref="B493">IF(ROW() &lt; ROW(INDEX(treatments[experiment_ID],ROWS(treatments[experiment_ID]))), COUNTIF(INDEX(treatments[experiment_ID],1):treatments[[#This Row],[experiment_ID]],treatments[[#This Row],[experiment_ID]]), "")</f>
        <v>14</v>
      </c>
      <c r="C493" s="127" t="s">
        <v>9567</v>
      </c>
      <c r="D493" s="13" t="s">
        <v>9221</v>
      </c>
      <c r="E493" s="13" t="s">
        <v>8622</v>
      </c>
      <c r="F493" s="13"/>
      <c r="G493" s="13" t="s">
        <v>2502</v>
      </c>
      <c r="H493" s="13" t="s">
        <v>9548</v>
      </c>
      <c r="I493" s="13"/>
      <c r="J493" s="13" t="s">
        <v>2502</v>
      </c>
      <c r="K493" s="13"/>
      <c r="L493" s="13"/>
      <c r="M493" s="13"/>
      <c r="N493" s="13"/>
      <c r="O493" s="13" t="s">
        <v>9548</v>
      </c>
      <c r="P493" s="13"/>
      <c r="Q493" s="13"/>
    </row>
    <row r="494" spans="1:17" x14ac:dyDescent="0.25">
      <c r="A494" t="s">
        <v>9500</v>
      </c>
      <c r="B494" cm="1">
        <f t="array" ref="B494">IF(ROW() &lt; ROW(INDEX(treatments[experiment_ID],ROWS(treatments[experiment_ID]))), COUNTIF(INDEX(treatments[experiment_ID],1):treatments[[#This Row],[experiment_ID]],treatments[[#This Row],[experiment_ID]]), "")</f>
        <v>15</v>
      </c>
      <c r="C494" s="127" t="s">
        <v>9568</v>
      </c>
      <c r="D494" s="13" t="s">
        <v>9222</v>
      </c>
      <c r="E494" s="13" t="s">
        <v>8622</v>
      </c>
      <c r="F494" s="13"/>
      <c r="G494" s="13" t="s">
        <v>2502</v>
      </c>
      <c r="H494" s="13" t="s">
        <v>9548</v>
      </c>
      <c r="I494" s="13"/>
      <c r="J494" s="13" t="s">
        <v>2502</v>
      </c>
      <c r="K494" s="13"/>
      <c r="L494" s="13"/>
      <c r="M494" s="13"/>
      <c r="N494" s="13"/>
      <c r="O494" s="13" t="s">
        <v>9548</v>
      </c>
      <c r="P494" s="13"/>
      <c r="Q494" s="13"/>
    </row>
    <row r="495" spans="1:17" x14ac:dyDescent="0.25">
      <c r="A495" t="s">
        <v>9500</v>
      </c>
      <c r="B495" cm="1">
        <f t="array" ref="B495">IF(ROW() &lt; ROW(INDEX(treatments[experiment_ID],ROWS(treatments[experiment_ID]))), COUNTIF(INDEX(treatments[experiment_ID],1):treatments[[#This Row],[experiment_ID]],treatments[[#This Row],[experiment_ID]]), "")</f>
        <v>16</v>
      </c>
      <c r="C495" s="127" t="s">
        <v>9569</v>
      </c>
      <c r="D495" s="13" t="s">
        <v>9220</v>
      </c>
      <c r="E495" s="13" t="s">
        <v>8622</v>
      </c>
      <c r="F495" s="13"/>
      <c r="G495" s="13" t="s">
        <v>2502</v>
      </c>
      <c r="H495" s="13" t="s">
        <v>9549</v>
      </c>
      <c r="I495" s="13"/>
      <c r="J495" s="13" t="s">
        <v>2502</v>
      </c>
      <c r="K495" s="13"/>
      <c r="L495" s="13"/>
      <c r="M495" s="13"/>
      <c r="N495" s="13"/>
      <c r="O495" s="13" t="s">
        <v>9553</v>
      </c>
      <c r="P495" s="13"/>
      <c r="Q495" s="13"/>
    </row>
    <row r="496" spans="1:17" x14ac:dyDescent="0.25">
      <c r="A496" t="s">
        <v>9500</v>
      </c>
      <c r="B496" cm="1">
        <f t="array" ref="B496">IF(ROW() &lt; ROW(INDEX(treatments[experiment_ID],ROWS(treatments[experiment_ID]))), COUNTIF(INDEX(treatments[experiment_ID],1):treatments[[#This Row],[experiment_ID]],treatments[[#This Row],[experiment_ID]]), "")</f>
        <v>17</v>
      </c>
      <c r="C496" s="127" t="s">
        <v>9570</v>
      </c>
      <c r="D496" s="13" t="s">
        <v>9221</v>
      </c>
      <c r="E496" s="13" t="s">
        <v>8622</v>
      </c>
      <c r="F496" s="13"/>
      <c r="G496" s="13" t="s">
        <v>2502</v>
      </c>
      <c r="H496" s="13" t="s">
        <v>9549</v>
      </c>
      <c r="I496" s="13"/>
      <c r="J496" s="13" t="s">
        <v>2502</v>
      </c>
      <c r="K496" s="13"/>
      <c r="L496" s="13"/>
      <c r="M496" s="13"/>
      <c r="N496" s="13"/>
      <c r="O496" s="13" t="s">
        <v>9553</v>
      </c>
      <c r="P496" s="13"/>
      <c r="Q496" s="13"/>
    </row>
    <row r="497" spans="1:17" x14ac:dyDescent="0.25">
      <c r="A497" t="s">
        <v>9500</v>
      </c>
      <c r="B497" cm="1">
        <f t="array" ref="B497">IF(ROW() &lt; ROW(INDEX(treatments[experiment_ID],ROWS(treatments[experiment_ID]))), COUNTIF(INDEX(treatments[experiment_ID],1):treatments[[#This Row],[experiment_ID]],treatments[[#This Row],[experiment_ID]]), "")</f>
        <v>18</v>
      </c>
      <c r="C497" s="127" t="s">
        <v>9571</v>
      </c>
      <c r="D497" s="13" t="s">
        <v>9222</v>
      </c>
      <c r="E497" s="13" t="s">
        <v>8622</v>
      </c>
      <c r="F497" s="13"/>
      <c r="G497" s="13" t="s">
        <v>2502</v>
      </c>
      <c r="H497" s="13" t="s">
        <v>9549</v>
      </c>
      <c r="I497" s="13"/>
      <c r="J497" s="13" t="s">
        <v>2502</v>
      </c>
      <c r="K497" s="13"/>
      <c r="L497" s="13"/>
      <c r="M497" s="13"/>
      <c r="N497" s="13"/>
      <c r="O497" s="13" t="s">
        <v>9553</v>
      </c>
      <c r="P497" s="13"/>
      <c r="Q497" s="13"/>
    </row>
    <row r="498" spans="1:17" x14ac:dyDescent="0.25">
      <c r="A498" t="s">
        <v>9502</v>
      </c>
      <c r="B498" cm="1">
        <f t="array" ref="B498">IF(ROW() &lt; ROW(INDEX(treatments[experiment_ID],ROWS(treatments[experiment_ID]))), COUNTIF(INDEX(treatments[experiment_ID],1):treatments[[#This Row],[experiment_ID]],treatments[[#This Row],[experiment_ID]]), "")</f>
        <v>1</v>
      </c>
      <c r="C498" s="127" t="s">
        <v>9554</v>
      </c>
      <c r="D498" s="13" t="s">
        <v>9220</v>
      </c>
      <c r="E498" s="13" t="s">
        <v>2502</v>
      </c>
      <c r="F498" s="13"/>
      <c r="G498" s="13" t="s">
        <v>2502</v>
      </c>
      <c r="H498" s="13" t="s">
        <v>9544</v>
      </c>
      <c r="I498" s="13"/>
      <c r="J498" s="13" t="s">
        <v>2502</v>
      </c>
      <c r="K498" s="13"/>
      <c r="L498" s="13"/>
      <c r="M498" s="13"/>
      <c r="N498" s="13"/>
      <c r="O498" s="13" t="s">
        <v>9550</v>
      </c>
      <c r="P498" s="13"/>
      <c r="Q498" s="13"/>
    </row>
    <row r="499" spans="1:17" x14ac:dyDescent="0.25">
      <c r="A499" t="s">
        <v>9502</v>
      </c>
      <c r="B499" cm="1">
        <f t="array" ref="B499">IF(ROW() &lt; ROW(INDEX(treatments[experiment_ID],ROWS(treatments[experiment_ID]))), COUNTIF(INDEX(treatments[experiment_ID],1):treatments[[#This Row],[experiment_ID]],treatments[[#This Row],[experiment_ID]]), "")</f>
        <v>2</v>
      </c>
      <c r="C499" s="127" t="s">
        <v>9555</v>
      </c>
      <c r="D499" s="13" t="s">
        <v>9221</v>
      </c>
      <c r="E499" s="13" t="s">
        <v>2502</v>
      </c>
      <c r="F499" s="13"/>
      <c r="G499" s="13" t="s">
        <v>2502</v>
      </c>
      <c r="H499" s="13" t="s">
        <v>9544</v>
      </c>
      <c r="I499" s="13"/>
      <c r="J499" s="13" t="s">
        <v>2502</v>
      </c>
      <c r="K499" s="13"/>
      <c r="L499" s="13"/>
      <c r="M499" s="13"/>
      <c r="N499" s="13"/>
      <c r="O499" s="13" t="s">
        <v>9550</v>
      </c>
      <c r="P499" s="13"/>
      <c r="Q499" s="13"/>
    </row>
    <row r="500" spans="1:17" x14ac:dyDescent="0.25">
      <c r="A500" t="s">
        <v>9502</v>
      </c>
      <c r="B500" cm="1">
        <f t="array" ref="B500">IF(ROW() &lt; ROW(INDEX(treatments[experiment_ID],ROWS(treatments[experiment_ID]))), COUNTIF(INDEX(treatments[experiment_ID],1):treatments[[#This Row],[experiment_ID]],treatments[[#This Row],[experiment_ID]]), "")</f>
        <v>3</v>
      </c>
      <c r="C500" s="127" t="s">
        <v>9556</v>
      </c>
      <c r="D500" s="13" t="s">
        <v>9222</v>
      </c>
      <c r="E500" s="13" t="s">
        <v>2502</v>
      </c>
      <c r="F500" s="13"/>
      <c r="G500" s="13" t="s">
        <v>2502</v>
      </c>
      <c r="H500" s="13" t="s">
        <v>9544</v>
      </c>
      <c r="I500" s="13"/>
      <c r="J500" s="13" t="s">
        <v>2502</v>
      </c>
      <c r="K500" s="13"/>
      <c r="L500" s="13"/>
      <c r="M500" s="13"/>
      <c r="N500" s="13"/>
      <c r="O500" s="13" t="s">
        <v>9550</v>
      </c>
      <c r="P500" s="13"/>
      <c r="Q500" s="13"/>
    </row>
    <row r="501" spans="1:17" x14ac:dyDescent="0.25">
      <c r="A501" t="s">
        <v>9502</v>
      </c>
      <c r="B501" cm="1">
        <f t="array" ref="B501">IF(ROW() &lt; ROW(INDEX(treatments[experiment_ID],ROWS(treatments[experiment_ID]))), COUNTIF(INDEX(treatments[experiment_ID],1):treatments[[#This Row],[experiment_ID]],treatments[[#This Row],[experiment_ID]]), "")</f>
        <v>4</v>
      </c>
      <c r="C501" s="127" t="s">
        <v>9557</v>
      </c>
      <c r="D501" s="13" t="s">
        <v>9220</v>
      </c>
      <c r="E501" s="13" t="s">
        <v>2502</v>
      </c>
      <c r="F501" s="13"/>
      <c r="G501" s="13" t="s">
        <v>2502</v>
      </c>
      <c r="H501" s="13" t="s">
        <v>9545</v>
      </c>
      <c r="I501" s="13"/>
      <c r="J501" s="13" t="s">
        <v>2502</v>
      </c>
      <c r="K501" s="13"/>
      <c r="L501" s="13"/>
      <c r="M501" s="13"/>
      <c r="N501" s="13"/>
      <c r="O501" s="13" t="s">
        <v>9545</v>
      </c>
      <c r="P501" s="13"/>
      <c r="Q501" s="13"/>
    </row>
    <row r="502" spans="1:17" x14ac:dyDescent="0.25">
      <c r="A502" t="s">
        <v>9502</v>
      </c>
      <c r="B502" cm="1">
        <f t="array" ref="B502">IF(ROW() &lt; ROW(INDEX(treatments[experiment_ID],ROWS(treatments[experiment_ID]))), COUNTIF(INDEX(treatments[experiment_ID],1):treatments[[#This Row],[experiment_ID]],treatments[[#This Row],[experiment_ID]]), "")</f>
        <v>5</v>
      </c>
      <c r="C502" s="127" t="s">
        <v>9558</v>
      </c>
      <c r="D502" s="13" t="s">
        <v>9221</v>
      </c>
      <c r="E502" s="13" t="s">
        <v>2502</v>
      </c>
      <c r="F502" s="13"/>
      <c r="G502" s="13" t="s">
        <v>2502</v>
      </c>
      <c r="H502" s="13" t="s">
        <v>9545</v>
      </c>
      <c r="I502" s="13"/>
      <c r="J502" s="13" t="s">
        <v>2502</v>
      </c>
      <c r="K502" s="13"/>
      <c r="L502" s="13"/>
      <c r="M502" s="13"/>
      <c r="N502" s="13"/>
      <c r="O502" s="13" t="s">
        <v>9545</v>
      </c>
      <c r="P502" s="13"/>
      <c r="Q502" s="13"/>
    </row>
    <row r="503" spans="1:17" x14ac:dyDescent="0.25">
      <c r="A503" t="s">
        <v>9502</v>
      </c>
      <c r="B503" cm="1">
        <f t="array" ref="B503">IF(ROW() &lt; ROW(INDEX(treatments[experiment_ID],ROWS(treatments[experiment_ID]))), COUNTIF(INDEX(treatments[experiment_ID],1):treatments[[#This Row],[experiment_ID]],treatments[[#This Row],[experiment_ID]]), "")</f>
        <v>6</v>
      </c>
      <c r="C503" s="127" t="s">
        <v>9559</v>
      </c>
      <c r="D503" s="13" t="s">
        <v>9222</v>
      </c>
      <c r="E503" s="13" t="s">
        <v>2502</v>
      </c>
      <c r="F503" s="13"/>
      <c r="G503" s="13" t="s">
        <v>2502</v>
      </c>
      <c r="H503" s="13" t="s">
        <v>9545</v>
      </c>
      <c r="I503" s="13"/>
      <c r="J503" s="13" t="s">
        <v>2502</v>
      </c>
      <c r="K503" s="13"/>
      <c r="L503" s="13"/>
      <c r="M503" s="13"/>
      <c r="N503" s="13"/>
      <c r="O503" s="13" t="s">
        <v>9545</v>
      </c>
      <c r="P503" s="13"/>
      <c r="Q503" s="13"/>
    </row>
    <row r="504" spans="1:17" x14ac:dyDescent="0.25">
      <c r="A504" t="s">
        <v>9502</v>
      </c>
      <c r="B504" cm="1">
        <f t="array" ref="B504">IF(ROW() &lt; ROW(INDEX(treatments[experiment_ID],ROWS(treatments[experiment_ID]))), COUNTIF(INDEX(treatments[experiment_ID],1):treatments[[#This Row],[experiment_ID]],treatments[[#This Row],[experiment_ID]]), "")</f>
        <v>7</v>
      </c>
      <c r="C504" s="127" t="s">
        <v>9560</v>
      </c>
      <c r="D504" s="13" t="s">
        <v>9220</v>
      </c>
      <c r="E504" s="13" t="s">
        <v>2502</v>
      </c>
      <c r="F504" s="13"/>
      <c r="G504" s="13" t="s">
        <v>2502</v>
      </c>
      <c r="H504" s="13" t="s">
        <v>9546</v>
      </c>
      <c r="I504" s="13"/>
      <c r="J504" s="13" t="s">
        <v>2502</v>
      </c>
      <c r="K504" s="13"/>
      <c r="L504" s="13"/>
      <c r="M504" s="13"/>
      <c r="N504" s="13"/>
      <c r="O504" s="13" t="s">
        <v>9551</v>
      </c>
      <c r="P504" s="13"/>
      <c r="Q504" s="13"/>
    </row>
    <row r="505" spans="1:17" x14ac:dyDescent="0.25">
      <c r="A505" t="s">
        <v>9502</v>
      </c>
      <c r="B505" cm="1">
        <f t="array" ref="B505">IF(ROW() &lt; ROW(INDEX(treatments[experiment_ID],ROWS(treatments[experiment_ID]))), COUNTIF(INDEX(treatments[experiment_ID],1):treatments[[#This Row],[experiment_ID]],treatments[[#This Row],[experiment_ID]]), "")</f>
        <v>8</v>
      </c>
      <c r="C505" s="127" t="s">
        <v>9561</v>
      </c>
      <c r="D505" s="13" t="s">
        <v>9221</v>
      </c>
      <c r="E505" s="13" t="s">
        <v>2502</v>
      </c>
      <c r="F505" s="13"/>
      <c r="G505" s="13" t="s">
        <v>2502</v>
      </c>
      <c r="H505" s="13" t="s">
        <v>9546</v>
      </c>
      <c r="I505" s="13"/>
      <c r="J505" s="13" t="s">
        <v>2502</v>
      </c>
      <c r="K505" s="13"/>
      <c r="L505" s="13"/>
      <c r="M505" s="13"/>
      <c r="N505" s="13"/>
      <c r="O505" s="13" t="s">
        <v>9551</v>
      </c>
      <c r="P505" s="13"/>
      <c r="Q505" s="13"/>
    </row>
    <row r="506" spans="1:17" x14ac:dyDescent="0.25">
      <c r="A506" t="s">
        <v>9502</v>
      </c>
      <c r="B506" cm="1">
        <f t="array" ref="B506">IF(ROW() &lt; ROW(INDEX(treatments[experiment_ID],ROWS(treatments[experiment_ID]))), COUNTIF(INDEX(treatments[experiment_ID],1):treatments[[#This Row],[experiment_ID]],treatments[[#This Row],[experiment_ID]]), "")</f>
        <v>9</v>
      </c>
      <c r="C506" s="127" t="s">
        <v>9562</v>
      </c>
      <c r="D506" s="13" t="s">
        <v>9222</v>
      </c>
      <c r="E506" s="13" t="s">
        <v>2502</v>
      </c>
      <c r="F506" s="13"/>
      <c r="G506" s="13" t="s">
        <v>2502</v>
      </c>
      <c r="H506" s="13" t="s">
        <v>9546</v>
      </c>
      <c r="I506" s="13"/>
      <c r="J506" s="13" t="s">
        <v>2502</v>
      </c>
      <c r="K506" s="13"/>
      <c r="L506" s="13"/>
      <c r="M506" s="13"/>
      <c r="N506" s="13"/>
      <c r="O506" s="13" t="s">
        <v>9551</v>
      </c>
      <c r="P506" s="13"/>
      <c r="Q506" s="13"/>
    </row>
    <row r="507" spans="1:17" x14ac:dyDescent="0.25">
      <c r="A507" t="s">
        <v>9502</v>
      </c>
      <c r="B507" cm="1">
        <f t="array" ref="B507">IF(ROW() &lt; ROW(INDEX(treatments[experiment_ID],ROWS(treatments[experiment_ID]))), COUNTIF(INDEX(treatments[experiment_ID],1):treatments[[#This Row],[experiment_ID]],treatments[[#This Row],[experiment_ID]]), "")</f>
        <v>10</v>
      </c>
      <c r="C507" s="127" t="s">
        <v>9563</v>
      </c>
      <c r="D507" s="13" t="s">
        <v>9220</v>
      </c>
      <c r="E507" s="13" t="s">
        <v>8622</v>
      </c>
      <c r="F507" s="13"/>
      <c r="G507" s="13" t="s">
        <v>2502</v>
      </c>
      <c r="H507" s="13" t="s">
        <v>9547</v>
      </c>
      <c r="I507" s="13"/>
      <c r="J507" s="13" t="s">
        <v>2502</v>
      </c>
      <c r="K507" s="13"/>
      <c r="L507" s="13"/>
      <c r="M507" s="13"/>
      <c r="N507" s="13"/>
      <c r="O507" s="13" t="s">
        <v>9552</v>
      </c>
      <c r="P507" s="13"/>
      <c r="Q507" s="13"/>
    </row>
    <row r="508" spans="1:17" x14ac:dyDescent="0.25">
      <c r="A508" t="s">
        <v>9502</v>
      </c>
      <c r="B508" cm="1">
        <f t="array" ref="B508">IF(ROW() &lt; ROW(INDEX(treatments[experiment_ID],ROWS(treatments[experiment_ID]))), COUNTIF(INDEX(treatments[experiment_ID],1):treatments[[#This Row],[experiment_ID]],treatments[[#This Row],[experiment_ID]]), "")</f>
        <v>11</v>
      </c>
      <c r="C508" s="127" t="s">
        <v>9564</v>
      </c>
      <c r="D508" s="13" t="s">
        <v>9221</v>
      </c>
      <c r="E508" s="13" t="s">
        <v>8622</v>
      </c>
      <c r="F508" s="13"/>
      <c r="G508" s="13" t="s">
        <v>2502</v>
      </c>
      <c r="H508" s="13" t="s">
        <v>9547</v>
      </c>
      <c r="I508" s="13"/>
      <c r="J508" s="13" t="s">
        <v>2502</v>
      </c>
      <c r="K508" s="13"/>
      <c r="L508" s="13"/>
      <c r="M508" s="13"/>
      <c r="N508" s="13"/>
      <c r="O508" s="13" t="s">
        <v>9552</v>
      </c>
      <c r="P508" s="13"/>
      <c r="Q508" s="13"/>
    </row>
    <row r="509" spans="1:17" x14ac:dyDescent="0.25">
      <c r="A509" t="s">
        <v>9502</v>
      </c>
      <c r="B509" cm="1">
        <f t="array" ref="B509">IF(ROW() &lt; ROW(INDEX(treatments[experiment_ID],ROWS(treatments[experiment_ID]))), COUNTIF(INDEX(treatments[experiment_ID],1):treatments[[#This Row],[experiment_ID]],treatments[[#This Row],[experiment_ID]]), "")</f>
        <v>12</v>
      </c>
      <c r="C509" s="127" t="s">
        <v>9565</v>
      </c>
      <c r="D509" s="13" t="s">
        <v>9222</v>
      </c>
      <c r="E509" s="13" t="s">
        <v>8622</v>
      </c>
      <c r="F509" s="13"/>
      <c r="G509" s="13" t="s">
        <v>2502</v>
      </c>
      <c r="H509" s="13" t="s">
        <v>9547</v>
      </c>
      <c r="I509" s="13"/>
      <c r="J509" s="13" t="s">
        <v>2502</v>
      </c>
      <c r="K509" s="13"/>
      <c r="L509" s="13"/>
      <c r="M509" s="13"/>
      <c r="N509" s="13"/>
      <c r="O509" s="13" t="s">
        <v>9552</v>
      </c>
      <c r="P509" s="13"/>
      <c r="Q509" s="13"/>
    </row>
    <row r="510" spans="1:17" x14ac:dyDescent="0.25">
      <c r="A510" t="s">
        <v>9502</v>
      </c>
      <c r="B510" cm="1">
        <f t="array" ref="B510">IF(ROW() &lt; ROW(INDEX(treatments[experiment_ID],ROWS(treatments[experiment_ID]))), COUNTIF(INDEX(treatments[experiment_ID],1):treatments[[#This Row],[experiment_ID]],treatments[[#This Row],[experiment_ID]]), "")</f>
        <v>13</v>
      </c>
      <c r="C510" s="127" t="s">
        <v>9566</v>
      </c>
      <c r="D510" s="13" t="s">
        <v>9220</v>
      </c>
      <c r="E510" s="13" t="s">
        <v>8622</v>
      </c>
      <c r="F510" s="13"/>
      <c r="G510" s="13" t="s">
        <v>2502</v>
      </c>
      <c r="H510" s="13" t="s">
        <v>9548</v>
      </c>
      <c r="I510" s="13"/>
      <c r="J510" s="13" t="s">
        <v>2502</v>
      </c>
      <c r="K510" s="13"/>
      <c r="L510" s="13"/>
      <c r="M510" s="13"/>
      <c r="N510" s="13"/>
      <c r="O510" s="13" t="s">
        <v>9548</v>
      </c>
      <c r="P510" s="13"/>
      <c r="Q510" s="13"/>
    </row>
    <row r="511" spans="1:17" x14ac:dyDescent="0.25">
      <c r="A511" t="s">
        <v>9502</v>
      </c>
      <c r="B511" cm="1">
        <f t="array" ref="B511">IF(ROW() &lt; ROW(INDEX(treatments[experiment_ID],ROWS(treatments[experiment_ID]))), COUNTIF(INDEX(treatments[experiment_ID],1):treatments[[#This Row],[experiment_ID]],treatments[[#This Row],[experiment_ID]]), "")</f>
        <v>14</v>
      </c>
      <c r="C511" s="127" t="s">
        <v>9567</v>
      </c>
      <c r="D511" s="13" t="s">
        <v>9221</v>
      </c>
      <c r="E511" s="13" t="s">
        <v>8622</v>
      </c>
      <c r="F511" s="13"/>
      <c r="G511" s="13" t="s">
        <v>2502</v>
      </c>
      <c r="H511" s="13" t="s">
        <v>9548</v>
      </c>
      <c r="I511" s="13"/>
      <c r="J511" s="13" t="s">
        <v>2502</v>
      </c>
      <c r="K511" s="13"/>
      <c r="L511" s="13"/>
      <c r="M511" s="13"/>
      <c r="N511" s="13"/>
      <c r="O511" s="13" t="s">
        <v>9548</v>
      </c>
      <c r="P511" s="13"/>
      <c r="Q511" s="13"/>
    </row>
    <row r="512" spans="1:17" x14ac:dyDescent="0.25">
      <c r="A512" t="s">
        <v>9502</v>
      </c>
      <c r="B512" cm="1">
        <f t="array" ref="B512">IF(ROW() &lt; ROW(INDEX(treatments[experiment_ID],ROWS(treatments[experiment_ID]))), COUNTIF(INDEX(treatments[experiment_ID],1):treatments[[#This Row],[experiment_ID]],treatments[[#This Row],[experiment_ID]]), "")</f>
        <v>15</v>
      </c>
      <c r="C512" s="127" t="s">
        <v>9568</v>
      </c>
      <c r="D512" s="13" t="s">
        <v>9222</v>
      </c>
      <c r="E512" s="13" t="s">
        <v>8622</v>
      </c>
      <c r="F512" s="13"/>
      <c r="G512" s="13" t="s">
        <v>2502</v>
      </c>
      <c r="H512" s="13" t="s">
        <v>9548</v>
      </c>
      <c r="I512" s="13"/>
      <c r="J512" s="13" t="s">
        <v>2502</v>
      </c>
      <c r="K512" s="13"/>
      <c r="L512" s="13"/>
      <c r="M512" s="13"/>
      <c r="N512" s="13"/>
      <c r="O512" s="13" t="s">
        <v>9548</v>
      </c>
      <c r="P512" s="13"/>
      <c r="Q512" s="13"/>
    </row>
    <row r="513" spans="1:17" x14ac:dyDescent="0.25">
      <c r="A513" t="s">
        <v>9502</v>
      </c>
      <c r="B513" cm="1">
        <f t="array" ref="B513">IF(ROW() &lt; ROW(INDEX(treatments[experiment_ID],ROWS(treatments[experiment_ID]))), COUNTIF(INDEX(treatments[experiment_ID],1):treatments[[#This Row],[experiment_ID]],treatments[[#This Row],[experiment_ID]]), "")</f>
        <v>16</v>
      </c>
      <c r="C513" s="127" t="s">
        <v>9569</v>
      </c>
      <c r="D513" s="13" t="s">
        <v>9220</v>
      </c>
      <c r="E513" s="13" t="s">
        <v>8622</v>
      </c>
      <c r="F513" s="13"/>
      <c r="G513" s="13" t="s">
        <v>2502</v>
      </c>
      <c r="H513" s="13" t="s">
        <v>9549</v>
      </c>
      <c r="I513" s="13"/>
      <c r="J513" s="13" t="s">
        <v>2502</v>
      </c>
      <c r="K513" s="13"/>
      <c r="L513" s="13"/>
      <c r="M513" s="13"/>
      <c r="N513" s="13"/>
      <c r="O513" s="13" t="s">
        <v>9553</v>
      </c>
      <c r="P513" s="13"/>
      <c r="Q513" s="13"/>
    </row>
    <row r="514" spans="1:17" x14ac:dyDescent="0.25">
      <c r="A514" t="s">
        <v>9502</v>
      </c>
      <c r="B514" cm="1">
        <f t="array" ref="B514">IF(ROW() &lt; ROW(INDEX(treatments[experiment_ID],ROWS(treatments[experiment_ID]))), COUNTIF(INDEX(treatments[experiment_ID],1):treatments[[#This Row],[experiment_ID]],treatments[[#This Row],[experiment_ID]]), "")</f>
        <v>17</v>
      </c>
      <c r="C514" s="127" t="s">
        <v>9570</v>
      </c>
      <c r="D514" s="13" t="s">
        <v>9221</v>
      </c>
      <c r="E514" s="13" t="s">
        <v>8622</v>
      </c>
      <c r="F514" s="13"/>
      <c r="G514" s="13" t="s">
        <v>2502</v>
      </c>
      <c r="H514" s="13" t="s">
        <v>9549</v>
      </c>
      <c r="I514" s="13"/>
      <c r="J514" s="13" t="s">
        <v>2502</v>
      </c>
      <c r="K514" s="13"/>
      <c r="L514" s="13"/>
      <c r="M514" s="13"/>
      <c r="N514" s="13"/>
      <c r="O514" s="13" t="s">
        <v>9553</v>
      </c>
      <c r="P514" s="13"/>
      <c r="Q514" s="13"/>
    </row>
    <row r="515" spans="1:17" x14ac:dyDescent="0.25">
      <c r="A515" t="s">
        <v>9502</v>
      </c>
      <c r="B515" cm="1">
        <f t="array" ref="B515">IF(ROW() &lt; ROW(INDEX(treatments[experiment_ID],ROWS(treatments[experiment_ID]))), COUNTIF(INDEX(treatments[experiment_ID],1):treatments[[#This Row],[experiment_ID]],treatments[[#This Row],[experiment_ID]]), "")</f>
        <v>18</v>
      </c>
      <c r="C515" s="127" t="s">
        <v>9571</v>
      </c>
      <c r="D515" s="13" t="s">
        <v>9222</v>
      </c>
      <c r="E515" s="13" t="s">
        <v>8622</v>
      </c>
      <c r="F515" s="13"/>
      <c r="G515" s="13" t="s">
        <v>2502</v>
      </c>
      <c r="H515" s="13" t="s">
        <v>9549</v>
      </c>
      <c r="I515" s="13"/>
      <c r="J515" s="13" t="s">
        <v>2502</v>
      </c>
      <c r="K515" s="13"/>
      <c r="L515" s="13"/>
      <c r="M515" s="13"/>
      <c r="N515" s="13"/>
      <c r="O515" s="13" t="s">
        <v>9553</v>
      </c>
      <c r="P515" s="13"/>
      <c r="Q515" s="13"/>
    </row>
    <row r="516" spans="1:17" x14ac:dyDescent="0.25">
      <c r="A516" t="s">
        <v>9503</v>
      </c>
      <c r="B516" cm="1">
        <f t="array" ref="B516">IF(ROW() &lt; ROW(INDEX(treatments[experiment_ID],ROWS(treatments[experiment_ID]))), COUNTIF(INDEX(treatments[experiment_ID],1):treatments[[#This Row],[experiment_ID]],treatments[[#This Row],[experiment_ID]]), "")</f>
        <v>1</v>
      </c>
      <c r="C516" s="127" t="s">
        <v>9554</v>
      </c>
      <c r="D516" s="13" t="s">
        <v>9220</v>
      </c>
      <c r="E516" s="13" t="s">
        <v>2502</v>
      </c>
      <c r="F516" s="13"/>
      <c r="G516" s="13" t="s">
        <v>2502</v>
      </c>
      <c r="H516" s="13" t="s">
        <v>9544</v>
      </c>
      <c r="I516" s="13"/>
      <c r="J516" s="13" t="s">
        <v>2502</v>
      </c>
      <c r="K516" s="13"/>
      <c r="L516" s="13"/>
      <c r="M516" s="13"/>
      <c r="N516" s="13"/>
      <c r="O516" s="13" t="s">
        <v>9550</v>
      </c>
      <c r="P516" s="13"/>
      <c r="Q516" s="13"/>
    </row>
    <row r="517" spans="1:17" x14ac:dyDescent="0.25">
      <c r="A517" t="s">
        <v>9503</v>
      </c>
      <c r="B517" cm="1">
        <f t="array" ref="B517">IF(ROW() &lt; ROW(INDEX(treatments[experiment_ID],ROWS(treatments[experiment_ID]))), COUNTIF(INDEX(treatments[experiment_ID],1):treatments[[#This Row],[experiment_ID]],treatments[[#This Row],[experiment_ID]]), "")</f>
        <v>2</v>
      </c>
      <c r="C517" s="127" t="s">
        <v>9555</v>
      </c>
      <c r="D517" s="13" t="s">
        <v>9221</v>
      </c>
      <c r="E517" s="13" t="s">
        <v>2502</v>
      </c>
      <c r="F517" s="13"/>
      <c r="G517" s="13" t="s">
        <v>2502</v>
      </c>
      <c r="H517" s="13" t="s">
        <v>9544</v>
      </c>
      <c r="I517" s="13"/>
      <c r="J517" s="13" t="s">
        <v>2502</v>
      </c>
      <c r="K517" s="13"/>
      <c r="L517" s="13"/>
      <c r="M517" s="13"/>
      <c r="N517" s="13"/>
      <c r="O517" s="13" t="s">
        <v>9550</v>
      </c>
      <c r="P517" s="13"/>
      <c r="Q517" s="13"/>
    </row>
    <row r="518" spans="1:17" x14ac:dyDescent="0.25">
      <c r="A518" t="s">
        <v>9503</v>
      </c>
      <c r="B518" cm="1">
        <f t="array" ref="B518">IF(ROW() &lt; ROW(INDEX(treatments[experiment_ID],ROWS(treatments[experiment_ID]))), COUNTIF(INDEX(treatments[experiment_ID],1):treatments[[#This Row],[experiment_ID]],treatments[[#This Row],[experiment_ID]]), "")</f>
        <v>3</v>
      </c>
      <c r="C518" s="127" t="s">
        <v>9556</v>
      </c>
      <c r="D518" s="13" t="s">
        <v>9222</v>
      </c>
      <c r="E518" s="13" t="s">
        <v>2502</v>
      </c>
      <c r="F518" s="13"/>
      <c r="G518" s="13" t="s">
        <v>2502</v>
      </c>
      <c r="H518" s="13" t="s">
        <v>9544</v>
      </c>
      <c r="I518" s="13"/>
      <c r="J518" s="13" t="s">
        <v>2502</v>
      </c>
      <c r="K518" s="13"/>
      <c r="L518" s="13"/>
      <c r="M518" s="13"/>
      <c r="N518" s="13"/>
      <c r="O518" s="13" t="s">
        <v>9550</v>
      </c>
      <c r="P518" s="13"/>
      <c r="Q518" s="13"/>
    </row>
    <row r="519" spans="1:17" x14ac:dyDescent="0.25">
      <c r="A519" t="s">
        <v>9503</v>
      </c>
      <c r="B519" cm="1">
        <f t="array" ref="B519">IF(ROW() &lt; ROW(INDEX(treatments[experiment_ID],ROWS(treatments[experiment_ID]))), COUNTIF(INDEX(treatments[experiment_ID],1):treatments[[#This Row],[experiment_ID]],treatments[[#This Row],[experiment_ID]]), "")</f>
        <v>4</v>
      </c>
      <c r="C519" s="127" t="s">
        <v>9557</v>
      </c>
      <c r="D519" s="13" t="s">
        <v>9220</v>
      </c>
      <c r="E519" s="13" t="s">
        <v>2502</v>
      </c>
      <c r="F519" s="13"/>
      <c r="G519" s="13" t="s">
        <v>2502</v>
      </c>
      <c r="H519" s="13" t="s">
        <v>9545</v>
      </c>
      <c r="I519" s="13"/>
      <c r="J519" s="13" t="s">
        <v>2502</v>
      </c>
      <c r="K519" s="13"/>
      <c r="L519" s="13"/>
      <c r="M519" s="13"/>
      <c r="N519" s="13"/>
      <c r="O519" s="13" t="s">
        <v>9545</v>
      </c>
      <c r="P519" s="13"/>
      <c r="Q519" s="13"/>
    </row>
    <row r="520" spans="1:17" x14ac:dyDescent="0.25">
      <c r="A520" t="s">
        <v>9503</v>
      </c>
      <c r="B520" cm="1">
        <f t="array" ref="B520">IF(ROW() &lt; ROW(INDEX(treatments[experiment_ID],ROWS(treatments[experiment_ID]))), COUNTIF(INDEX(treatments[experiment_ID],1):treatments[[#This Row],[experiment_ID]],treatments[[#This Row],[experiment_ID]]), "")</f>
        <v>5</v>
      </c>
      <c r="C520" s="127" t="s">
        <v>9558</v>
      </c>
      <c r="D520" s="13" t="s">
        <v>9221</v>
      </c>
      <c r="E520" s="13" t="s">
        <v>2502</v>
      </c>
      <c r="F520" s="13"/>
      <c r="G520" s="13" t="s">
        <v>2502</v>
      </c>
      <c r="H520" s="13" t="s">
        <v>9545</v>
      </c>
      <c r="I520" s="13"/>
      <c r="J520" s="13" t="s">
        <v>2502</v>
      </c>
      <c r="K520" s="13"/>
      <c r="L520" s="13"/>
      <c r="M520" s="13"/>
      <c r="N520" s="13"/>
      <c r="O520" s="13" t="s">
        <v>9545</v>
      </c>
      <c r="P520" s="13"/>
      <c r="Q520" s="13"/>
    </row>
    <row r="521" spans="1:17" x14ac:dyDescent="0.25">
      <c r="A521" t="s">
        <v>9503</v>
      </c>
      <c r="B521" cm="1">
        <f t="array" ref="B521">IF(ROW() &lt; ROW(INDEX(treatments[experiment_ID],ROWS(treatments[experiment_ID]))), COUNTIF(INDEX(treatments[experiment_ID],1):treatments[[#This Row],[experiment_ID]],treatments[[#This Row],[experiment_ID]]), "")</f>
        <v>6</v>
      </c>
      <c r="C521" s="127" t="s">
        <v>9559</v>
      </c>
      <c r="D521" s="13" t="s">
        <v>9222</v>
      </c>
      <c r="E521" s="13" t="s">
        <v>2502</v>
      </c>
      <c r="F521" s="13"/>
      <c r="G521" s="13" t="s">
        <v>2502</v>
      </c>
      <c r="H521" s="13" t="s">
        <v>9545</v>
      </c>
      <c r="I521" s="13"/>
      <c r="J521" s="13" t="s">
        <v>2502</v>
      </c>
      <c r="K521" s="13"/>
      <c r="L521" s="13"/>
      <c r="M521" s="13"/>
      <c r="N521" s="13"/>
      <c r="O521" s="13" t="s">
        <v>9545</v>
      </c>
      <c r="P521" s="13"/>
      <c r="Q521" s="13"/>
    </row>
    <row r="522" spans="1:17" x14ac:dyDescent="0.25">
      <c r="A522" t="s">
        <v>9503</v>
      </c>
      <c r="B522" cm="1">
        <f t="array" ref="B522">IF(ROW() &lt; ROW(INDEX(treatments[experiment_ID],ROWS(treatments[experiment_ID]))), COUNTIF(INDEX(treatments[experiment_ID],1):treatments[[#This Row],[experiment_ID]],treatments[[#This Row],[experiment_ID]]), "")</f>
        <v>7</v>
      </c>
      <c r="C522" s="127" t="s">
        <v>9560</v>
      </c>
      <c r="D522" s="13" t="s">
        <v>9220</v>
      </c>
      <c r="E522" s="13" t="s">
        <v>2502</v>
      </c>
      <c r="F522" s="13"/>
      <c r="G522" s="13" t="s">
        <v>2502</v>
      </c>
      <c r="H522" s="13" t="s">
        <v>9546</v>
      </c>
      <c r="I522" s="13"/>
      <c r="J522" s="13" t="s">
        <v>2502</v>
      </c>
      <c r="K522" s="13"/>
      <c r="L522" s="13"/>
      <c r="M522" s="13"/>
      <c r="N522" s="13"/>
      <c r="O522" s="13" t="s">
        <v>9551</v>
      </c>
      <c r="P522" s="13"/>
      <c r="Q522" s="13"/>
    </row>
    <row r="523" spans="1:17" x14ac:dyDescent="0.25">
      <c r="A523" t="s">
        <v>9503</v>
      </c>
      <c r="B523" cm="1">
        <f t="array" ref="B523">IF(ROW() &lt; ROW(INDEX(treatments[experiment_ID],ROWS(treatments[experiment_ID]))), COUNTIF(INDEX(treatments[experiment_ID],1):treatments[[#This Row],[experiment_ID]],treatments[[#This Row],[experiment_ID]]), "")</f>
        <v>8</v>
      </c>
      <c r="C523" s="127" t="s">
        <v>9561</v>
      </c>
      <c r="D523" s="13" t="s">
        <v>9221</v>
      </c>
      <c r="E523" s="13" t="s">
        <v>2502</v>
      </c>
      <c r="F523" s="13"/>
      <c r="G523" s="13" t="s">
        <v>2502</v>
      </c>
      <c r="H523" s="13" t="s">
        <v>9546</v>
      </c>
      <c r="I523" s="13"/>
      <c r="J523" s="13" t="s">
        <v>2502</v>
      </c>
      <c r="K523" s="13"/>
      <c r="L523" s="13"/>
      <c r="M523" s="13"/>
      <c r="N523" s="13"/>
      <c r="O523" s="13" t="s">
        <v>9551</v>
      </c>
      <c r="P523" s="13"/>
      <c r="Q523" s="13"/>
    </row>
    <row r="524" spans="1:17" x14ac:dyDescent="0.25">
      <c r="A524" t="s">
        <v>9503</v>
      </c>
      <c r="B524" cm="1">
        <f t="array" ref="B524">IF(ROW() &lt; ROW(INDEX(treatments[experiment_ID],ROWS(treatments[experiment_ID]))), COUNTIF(INDEX(treatments[experiment_ID],1):treatments[[#This Row],[experiment_ID]],treatments[[#This Row],[experiment_ID]]), "")</f>
        <v>9</v>
      </c>
      <c r="C524" s="127" t="s">
        <v>9562</v>
      </c>
      <c r="D524" s="13" t="s">
        <v>9222</v>
      </c>
      <c r="E524" s="13" t="s">
        <v>2502</v>
      </c>
      <c r="F524" s="13"/>
      <c r="G524" s="13" t="s">
        <v>2502</v>
      </c>
      <c r="H524" s="13" t="s">
        <v>9546</v>
      </c>
      <c r="I524" s="13"/>
      <c r="J524" s="13" t="s">
        <v>2502</v>
      </c>
      <c r="K524" s="13"/>
      <c r="L524" s="13"/>
      <c r="M524" s="13"/>
      <c r="N524" s="13"/>
      <c r="O524" s="13" t="s">
        <v>9551</v>
      </c>
      <c r="P524" s="13"/>
      <c r="Q524" s="13"/>
    </row>
    <row r="525" spans="1:17" x14ac:dyDescent="0.25">
      <c r="A525" t="s">
        <v>9503</v>
      </c>
      <c r="B525" cm="1">
        <f t="array" ref="B525">IF(ROW() &lt; ROW(INDEX(treatments[experiment_ID],ROWS(treatments[experiment_ID]))), COUNTIF(INDEX(treatments[experiment_ID],1):treatments[[#This Row],[experiment_ID]],treatments[[#This Row],[experiment_ID]]), "")</f>
        <v>10</v>
      </c>
      <c r="C525" s="127" t="s">
        <v>9563</v>
      </c>
      <c r="D525" s="13" t="s">
        <v>9220</v>
      </c>
      <c r="E525" s="13" t="s">
        <v>8622</v>
      </c>
      <c r="F525" s="13"/>
      <c r="G525" s="13" t="s">
        <v>2502</v>
      </c>
      <c r="H525" s="13" t="s">
        <v>9547</v>
      </c>
      <c r="I525" s="13"/>
      <c r="J525" s="13" t="s">
        <v>2502</v>
      </c>
      <c r="K525" s="13"/>
      <c r="L525" s="13"/>
      <c r="M525" s="13"/>
      <c r="N525" s="13"/>
      <c r="O525" s="13" t="s">
        <v>9552</v>
      </c>
      <c r="P525" s="13"/>
      <c r="Q525" s="13"/>
    </row>
    <row r="526" spans="1:17" x14ac:dyDescent="0.25">
      <c r="A526" t="s">
        <v>9503</v>
      </c>
      <c r="B526" cm="1">
        <f t="array" ref="B526">IF(ROW() &lt; ROW(INDEX(treatments[experiment_ID],ROWS(treatments[experiment_ID]))), COUNTIF(INDEX(treatments[experiment_ID],1):treatments[[#This Row],[experiment_ID]],treatments[[#This Row],[experiment_ID]]), "")</f>
        <v>11</v>
      </c>
      <c r="C526" s="127" t="s">
        <v>9564</v>
      </c>
      <c r="D526" s="13" t="s">
        <v>9221</v>
      </c>
      <c r="E526" s="13" t="s">
        <v>8622</v>
      </c>
      <c r="F526" s="13"/>
      <c r="G526" s="13" t="s">
        <v>2502</v>
      </c>
      <c r="H526" s="13" t="s">
        <v>9547</v>
      </c>
      <c r="I526" s="13"/>
      <c r="J526" s="13" t="s">
        <v>2502</v>
      </c>
      <c r="K526" s="13"/>
      <c r="L526" s="13"/>
      <c r="M526" s="13"/>
      <c r="N526" s="13"/>
      <c r="O526" s="13" t="s">
        <v>9552</v>
      </c>
      <c r="P526" s="13"/>
      <c r="Q526" s="13"/>
    </row>
    <row r="527" spans="1:17" x14ac:dyDescent="0.25">
      <c r="A527" t="s">
        <v>9503</v>
      </c>
      <c r="B527" cm="1">
        <f t="array" ref="B527">IF(ROW() &lt; ROW(INDEX(treatments[experiment_ID],ROWS(treatments[experiment_ID]))), COUNTIF(INDEX(treatments[experiment_ID],1):treatments[[#This Row],[experiment_ID]],treatments[[#This Row],[experiment_ID]]), "")</f>
        <v>12</v>
      </c>
      <c r="C527" s="127" t="s">
        <v>9565</v>
      </c>
      <c r="D527" s="13" t="s">
        <v>9222</v>
      </c>
      <c r="E527" s="13" t="s">
        <v>8622</v>
      </c>
      <c r="F527" s="13"/>
      <c r="G527" s="13" t="s">
        <v>2502</v>
      </c>
      <c r="H527" s="13" t="s">
        <v>9547</v>
      </c>
      <c r="I527" s="13"/>
      <c r="J527" s="13" t="s">
        <v>2502</v>
      </c>
      <c r="K527" s="13"/>
      <c r="L527" s="13"/>
      <c r="M527" s="13"/>
      <c r="N527" s="13"/>
      <c r="O527" s="13" t="s">
        <v>9552</v>
      </c>
      <c r="P527" s="13"/>
      <c r="Q527" s="13"/>
    </row>
    <row r="528" spans="1:17" x14ac:dyDescent="0.25">
      <c r="A528" t="s">
        <v>9503</v>
      </c>
      <c r="B528" cm="1">
        <f t="array" ref="B528">IF(ROW() &lt; ROW(INDEX(treatments[experiment_ID],ROWS(treatments[experiment_ID]))), COUNTIF(INDEX(treatments[experiment_ID],1):treatments[[#This Row],[experiment_ID]],treatments[[#This Row],[experiment_ID]]), "")</f>
        <v>13</v>
      </c>
      <c r="C528" s="127" t="s">
        <v>9566</v>
      </c>
      <c r="D528" s="13" t="s">
        <v>9220</v>
      </c>
      <c r="E528" s="13" t="s">
        <v>8622</v>
      </c>
      <c r="F528" s="13"/>
      <c r="G528" s="13" t="s">
        <v>2502</v>
      </c>
      <c r="H528" s="13" t="s">
        <v>9548</v>
      </c>
      <c r="I528" s="13"/>
      <c r="J528" s="13" t="s">
        <v>2502</v>
      </c>
      <c r="K528" s="13"/>
      <c r="L528" s="13"/>
      <c r="M528" s="13"/>
      <c r="N528" s="13"/>
      <c r="O528" s="13" t="s">
        <v>9548</v>
      </c>
      <c r="P528" s="13"/>
      <c r="Q528" s="13"/>
    </row>
    <row r="529" spans="1:17" x14ac:dyDescent="0.25">
      <c r="A529" t="s">
        <v>9503</v>
      </c>
      <c r="B529" cm="1">
        <f t="array" ref="B529">IF(ROW() &lt; ROW(INDEX(treatments[experiment_ID],ROWS(treatments[experiment_ID]))), COUNTIF(INDEX(treatments[experiment_ID],1):treatments[[#This Row],[experiment_ID]],treatments[[#This Row],[experiment_ID]]), "")</f>
        <v>14</v>
      </c>
      <c r="C529" s="127" t="s">
        <v>9567</v>
      </c>
      <c r="D529" s="13" t="s">
        <v>9221</v>
      </c>
      <c r="E529" s="13" t="s">
        <v>8622</v>
      </c>
      <c r="F529" s="13"/>
      <c r="G529" s="13" t="s">
        <v>2502</v>
      </c>
      <c r="H529" s="13" t="s">
        <v>9548</v>
      </c>
      <c r="I529" s="13"/>
      <c r="J529" s="13" t="s">
        <v>2502</v>
      </c>
      <c r="K529" s="13"/>
      <c r="L529" s="13"/>
      <c r="M529" s="13"/>
      <c r="N529" s="13"/>
      <c r="O529" s="13" t="s">
        <v>9548</v>
      </c>
      <c r="P529" s="13"/>
      <c r="Q529" s="13"/>
    </row>
    <row r="530" spans="1:17" x14ac:dyDescent="0.25">
      <c r="A530" t="s">
        <v>9503</v>
      </c>
      <c r="B530" cm="1">
        <f t="array" ref="B530">IF(ROW() &lt; ROW(INDEX(treatments[experiment_ID],ROWS(treatments[experiment_ID]))), COUNTIF(INDEX(treatments[experiment_ID],1):treatments[[#This Row],[experiment_ID]],treatments[[#This Row],[experiment_ID]]), "")</f>
        <v>15</v>
      </c>
      <c r="C530" s="127" t="s">
        <v>9568</v>
      </c>
      <c r="D530" s="13" t="s">
        <v>9222</v>
      </c>
      <c r="E530" s="13" t="s">
        <v>8622</v>
      </c>
      <c r="F530" s="13"/>
      <c r="G530" s="13" t="s">
        <v>2502</v>
      </c>
      <c r="H530" s="13" t="s">
        <v>9548</v>
      </c>
      <c r="I530" s="13"/>
      <c r="J530" s="13" t="s">
        <v>2502</v>
      </c>
      <c r="K530" s="13"/>
      <c r="L530" s="13"/>
      <c r="M530" s="13"/>
      <c r="N530" s="13"/>
      <c r="O530" s="13" t="s">
        <v>9548</v>
      </c>
      <c r="P530" s="13"/>
      <c r="Q530" s="13"/>
    </row>
    <row r="531" spans="1:17" x14ac:dyDescent="0.25">
      <c r="A531" t="s">
        <v>9503</v>
      </c>
      <c r="B531" cm="1">
        <f t="array" ref="B531">IF(ROW() &lt; ROW(INDEX(treatments[experiment_ID],ROWS(treatments[experiment_ID]))), COUNTIF(INDEX(treatments[experiment_ID],1):treatments[[#This Row],[experiment_ID]],treatments[[#This Row],[experiment_ID]]), "")</f>
        <v>16</v>
      </c>
      <c r="C531" s="127" t="s">
        <v>9569</v>
      </c>
      <c r="D531" s="13" t="s">
        <v>9220</v>
      </c>
      <c r="E531" s="13" t="s">
        <v>8622</v>
      </c>
      <c r="F531" s="13"/>
      <c r="G531" s="13" t="s">
        <v>2502</v>
      </c>
      <c r="H531" s="13" t="s">
        <v>9549</v>
      </c>
      <c r="I531" s="13"/>
      <c r="J531" s="13" t="s">
        <v>2502</v>
      </c>
      <c r="K531" s="13"/>
      <c r="L531" s="13"/>
      <c r="M531" s="13"/>
      <c r="N531" s="13"/>
      <c r="O531" s="13" t="s">
        <v>9553</v>
      </c>
      <c r="P531" s="13"/>
      <c r="Q531" s="13"/>
    </row>
    <row r="532" spans="1:17" x14ac:dyDescent="0.25">
      <c r="A532" t="s">
        <v>9503</v>
      </c>
      <c r="B532" cm="1">
        <f t="array" ref="B532">IF(ROW() &lt; ROW(INDEX(treatments[experiment_ID],ROWS(treatments[experiment_ID]))), COUNTIF(INDEX(treatments[experiment_ID],1):treatments[[#This Row],[experiment_ID]],treatments[[#This Row],[experiment_ID]]), "")</f>
        <v>17</v>
      </c>
      <c r="C532" s="127" t="s">
        <v>9570</v>
      </c>
      <c r="D532" s="13" t="s">
        <v>9221</v>
      </c>
      <c r="E532" s="13" t="s">
        <v>8622</v>
      </c>
      <c r="F532" s="13"/>
      <c r="G532" s="13" t="s">
        <v>2502</v>
      </c>
      <c r="H532" s="13" t="s">
        <v>9549</v>
      </c>
      <c r="I532" s="13"/>
      <c r="J532" s="13" t="s">
        <v>2502</v>
      </c>
      <c r="K532" s="13"/>
      <c r="L532" s="13"/>
      <c r="M532" s="13"/>
      <c r="N532" s="13"/>
      <c r="O532" s="13" t="s">
        <v>9553</v>
      </c>
      <c r="P532" s="13"/>
      <c r="Q532" s="13"/>
    </row>
    <row r="533" spans="1:17" x14ac:dyDescent="0.25">
      <c r="A533" t="s">
        <v>9503</v>
      </c>
      <c r="B533" cm="1">
        <f t="array" ref="B533">IF(ROW() &lt; ROW(INDEX(treatments[experiment_ID],ROWS(treatments[experiment_ID]))), COUNTIF(INDEX(treatments[experiment_ID],1):treatments[[#This Row],[experiment_ID]],treatments[[#This Row],[experiment_ID]]), "")</f>
        <v>18</v>
      </c>
      <c r="C533" s="127" t="s">
        <v>9571</v>
      </c>
      <c r="D533" s="13" t="s">
        <v>9222</v>
      </c>
      <c r="E533" s="13" t="s">
        <v>8622</v>
      </c>
      <c r="F533" s="13"/>
      <c r="G533" s="13" t="s">
        <v>2502</v>
      </c>
      <c r="H533" s="13" t="s">
        <v>9549</v>
      </c>
      <c r="I533" s="13"/>
      <c r="J533" s="13" t="s">
        <v>2502</v>
      </c>
      <c r="K533" s="13"/>
      <c r="L533" s="13"/>
      <c r="M533" s="13"/>
      <c r="N533" s="13"/>
      <c r="O533" s="13" t="s">
        <v>9553</v>
      </c>
      <c r="P533" s="13"/>
      <c r="Q533" s="13"/>
    </row>
    <row r="534" spans="1:17" x14ac:dyDescent="0.25">
      <c r="A534" t="s">
        <v>9504</v>
      </c>
      <c r="B534" cm="1">
        <f t="array" ref="B534">IF(ROW() &lt; ROW(INDEX(treatments[experiment_ID],ROWS(treatments[experiment_ID]))), COUNTIF(INDEX(treatments[experiment_ID],1):treatments[[#This Row],[experiment_ID]],treatments[[#This Row],[experiment_ID]]), "")</f>
        <v>1</v>
      </c>
      <c r="C534" s="127" t="s">
        <v>9554</v>
      </c>
      <c r="D534" s="13" t="s">
        <v>9220</v>
      </c>
      <c r="E534" s="13" t="s">
        <v>2502</v>
      </c>
      <c r="F534" s="13"/>
      <c r="G534" s="13" t="s">
        <v>2502</v>
      </c>
      <c r="H534" s="13" t="s">
        <v>9544</v>
      </c>
      <c r="I534" s="13"/>
      <c r="J534" s="13" t="s">
        <v>2502</v>
      </c>
      <c r="K534" s="13"/>
      <c r="L534" s="13"/>
      <c r="M534" s="13"/>
      <c r="N534" s="13"/>
      <c r="O534" s="13" t="s">
        <v>9550</v>
      </c>
      <c r="P534" s="13"/>
      <c r="Q534" s="13"/>
    </row>
    <row r="535" spans="1:17" x14ac:dyDescent="0.25">
      <c r="A535" t="s">
        <v>9504</v>
      </c>
      <c r="B535" cm="1">
        <f t="array" ref="B535">IF(ROW() &lt; ROW(INDEX(treatments[experiment_ID],ROWS(treatments[experiment_ID]))), COUNTIF(INDEX(treatments[experiment_ID],1):treatments[[#This Row],[experiment_ID]],treatments[[#This Row],[experiment_ID]]), "")</f>
        <v>2</v>
      </c>
      <c r="C535" s="127" t="s">
        <v>9555</v>
      </c>
      <c r="D535" s="13" t="s">
        <v>9221</v>
      </c>
      <c r="E535" s="13" t="s">
        <v>2502</v>
      </c>
      <c r="F535" s="13"/>
      <c r="G535" s="13" t="s">
        <v>2502</v>
      </c>
      <c r="H535" s="13" t="s">
        <v>9544</v>
      </c>
      <c r="I535" s="13"/>
      <c r="J535" s="13" t="s">
        <v>2502</v>
      </c>
      <c r="K535" s="13"/>
      <c r="L535" s="13"/>
      <c r="M535" s="13"/>
      <c r="N535" s="13"/>
      <c r="O535" s="13" t="s">
        <v>9550</v>
      </c>
      <c r="P535" s="13"/>
      <c r="Q535" s="13"/>
    </row>
    <row r="536" spans="1:17" x14ac:dyDescent="0.25">
      <c r="A536" t="s">
        <v>9504</v>
      </c>
      <c r="B536" cm="1">
        <f t="array" ref="B536">IF(ROW() &lt; ROW(INDEX(treatments[experiment_ID],ROWS(treatments[experiment_ID]))), COUNTIF(INDEX(treatments[experiment_ID],1):treatments[[#This Row],[experiment_ID]],treatments[[#This Row],[experiment_ID]]), "")</f>
        <v>3</v>
      </c>
      <c r="C536" s="127" t="s">
        <v>9556</v>
      </c>
      <c r="D536" s="13" t="s">
        <v>9222</v>
      </c>
      <c r="E536" s="13" t="s">
        <v>2502</v>
      </c>
      <c r="F536" s="13"/>
      <c r="G536" s="13" t="s">
        <v>2502</v>
      </c>
      <c r="H536" s="13" t="s">
        <v>9544</v>
      </c>
      <c r="I536" s="13"/>
      <c r="J536" s="13" t="s">
        <v>2502</v>
      </c>
      <c r="K536" s="13"/>
      <c r="L536" s="13"/>
      <c r="M536" s="13"/>
      <c r="N536" s="13"/>
      <c r="O536" s="13" t="s">
        <v>9550</v>
      </c>
      <c r="P536" s="13"/>
      <c r="Q536" s="13"/>
    </row>
    <row r="537" spans="1:17" x14ac:dyDescent="0.25">
      <c r="A537" t="s">
        <v>9504</v>
      </c>
      <c r="B537" cm="1">
        <f t="array" ref="B537">IF(ROW() &lt; ROW(INDEX(treatments[experiment_ID],ROWS(treatments[experiment_ID]))), COUNTIF(INDEX(treatments[experiment_ID],1):treatments[[#This Row],[experiment_ID]],treatments[[#This Row],[experiment_ID]]), "")</f>
        <v>4</v>
      </c>
      <c r="C537" s="127" t="s">
        <v>9557</v>
      </c>
      <c r="D537" s="13" t="s">
        <v>9220</v>
      </c>
      <c r="E537" s="13" t="s">
        <v>2502</v>
      </c>
      <c r="F537" s="13"/>
      <c r="G537" s="13" t="s">
        <v>2502</v>
      </c>
      <c r="H537" s="13" t="s">
        <v>9545</v>
      </c>
      <c r="I537" s="13"/>
      <c r="J537" s="13" t="s">
        <v>2502</v>
      </c>
      <c r="K537" s="13"/>
      <c r="L537" s="13"/>
      <c r="M537" s="13"/>
      <c r="N537" s="13"/>
      <c r="O537" s="13" t="s">
        <v>9545</v>
      </c>
      <c r="P537" s="13"/>
      <c r="Q537" s="13"/>
    </row>
    <row r="538" spans="1:17" x14ac:dyDescent="0.25">
      <c r="A538" t="s">
        <v>9504</v>
      </c>
      <c r="B538" cm="1">
        <f t="array" ref="B538">IF(ROW() &lt; ROW(INDEX(treatments[experiment_ID],ROWS(treatments[experiment_ID]))), COUNTIF(INDEX(treatments[experiment_ID],1):treatments[[#This Row],[experiment_ID]],treatments[[#This Row],[experiment_ID]]), "")</f>
        <v>5</v>
      </c>
      <c r="C538" s="127" t="s">
        <v>9558</v>
      </c>
      <c r="D538" s="13" t="s">
        <v>9221</v>
      </c>
      <c r="E538" s="13" t="s">
        <v>2502</v>
      </c>
      <c r="F538" s="13"/>
      <c r="G538" s="13" t="s">
        <v>2502</v>
      </c>
      <c r="H538" s="13" t="s">
        <v>9545</v>
      </c>
      <c r="I538" s="13"/>
      <c r="J538" s="13" t="s">
        <v>2502</v>
      </c>
      <c r="K538" s="13"/>
      <c r="L538" s="13"/>
      <c r="M538" s="13"/>
      <c r="N538" s="13"/>
      <c r="O538" s="13" t="s">
        <v>9545</v>
      </c>
      <c r="P538" s="13"/>
      <c r="Q538" s="13"/>
    </row>
    <row r="539" spans="1:17" x14ac:dyDescent="0.25">
      <c r="A539" t="s">
        <v>9504</v>
      </c>
      <c r="B539" cm="1">
        <f t="array" ref="B539">IF(ROW() &lt; ROW(INDEX(treatments[experiment_ID],ROWS(treatments[experiment_ID]))), COUNTIF(INDEX(treatments[experiment_ID],1):treatments[[#This Row],[experiment_ID]],treatments[[#This Row],[experiment_ID]]), "")</f>
        <v>6</v>
      </c>
      <c r="C539" s="127" t="s">
        <v>9559</v>
      </c>
      <c r="D539" s="13" t="s">
        <v>9222</v>
      </c>
      <c r="E539" s="13" t="s">
        <v>2502</v>
      </c>
      <c r="F539" s="13"/>
      <c r="G539" s="13" t="s">
        <v>2502</v>
      </c>
      <c r="H539" s="13" t="s">
        <v>9545</v>
      </c>
      <c r="I539" s="13"/>
      <c r="J539" s="13" t="s">
        <v>2502</v>
      </c>
      <c r="K539" s="13"/>
      <c r="L539" s="13"/>
      <c r="M539" s="13"/>
      <c r="N539" s="13"/>
      <c r="O539" s="13" t="s">
        <v>9545</v>
      </c>
      <c r="P539" s="13"/>
      <c r="Q539" s="13"/>
    </row>
    <row r="540" spans="1:17" x14ac:dyDescent="0.25">
      <c r="A540" t="s">
        <v>9504</v>
      </c>
      <c r="B540" cm="1">
        <f t="array" ref="B540">IF(ROW() &lt; ROW(INDEX(treatments[experiment_ID],ROWS(treatments[experiment_ID]))), COUNTIF(INDEX(treatments[experiment_ID],1):treatments[[#This Row],[experiment_ID]],treatments[[#This Row],[experiment_ID]]), "")</f>
        <v>7</v>
      </c>
      <c r="C540" s="127" t="s">
        <v>9560</v>
      </c>
      <c r="D540" s="13" t="s">
        <v>9220</v>
      </c>
      <c r="E540" s="13" t="s">
        <v>2502</v>
      </c>
      <c r="F540" s="13"/>
      <c r="G540" s="13" t="s">
        <v>2502</v>
      </c>
      <c r="H540" s="13" t="s">
        <v>9546</v>
      </c>
      <c r="I540" s="13"/>
      <c r="J540" s="13" t="s">
        <v>2502</v>
      </c>
      <c r="K540" s="13"/>
      <c r="L540" s="13"/>
      <c r="M540" s="13"/>
      <c r="N540" s="13"/>
      <c r="O540" s="13" t="s">
        <v>9551</v>
      </c>
      <c r="P540" s="13"/>
      <c r="Q540" s="13"/>
    </row>
    <row r="541" spans="1:17" x14ac:dyDescent="0.25">
      <c r="A541" t="s">
        <v>9504</v>
      </c>
      <c r="B541" cm="1">
        <f t="array" ref="B541">IF(ROW() &lt; ROW(INDEX(treatments[experiment_ID],ROWS(treatments[experiment_ID]))), COUNTIF(INDEX(treatments[experiment_ID],1):treatments[[#This Row],[experiment_ID]],treatments[[#This Row],[experiment_ID]]), "")</f>
        <v>8</v>
      </c>
      <c r="C541" s="127" t="s">
        <v>9561</v>
      </c>
      <c r="D541" s="13" t="s">
        <v>9221</v>
      </c>
      <c r="E541" s="13" t="s">
        <v>2502</v>
      </c>
      <c r="F541" s="13"/>
      <c r="G541" s="13" t="s">
        <v>2502</v>
      </c>
      <c r="H541" s="13" t="s">
        <v>9546</v>
      </c>
      <c r="I541" s="13"/>
      <c r="J541" s="13" t="s">
        <v>2502</v>
      </c>
      <c r="K541" s="13"/>
      <c r="L541" s="13"/>
      <c r="M541" s="13"/>
      <c r="N541" s="13"/>
      <c r="O541" s="13" t="s">
        <v>9551</v>
      </c>
      <c r="P541" s="13"/>
      <c r="Q541" s="13"/>
    </row>
    <row r="542" spans="1:17" x14ac:dyDescent="0.25">
      <c r="A542" t="s">
        <v>9504</v>
      </c>
      <c r="B542" cm="1">
        <f t="array" ref="B542">IF(ROW() &lt; ROW(INDEX(treatments[experiment_ID],ROWS(treatments[experiment_ID]))), COUNTIF(INDEX(treatments[experiment_ID],1):treatments[[#This Row],[experiment_ID]],treatments[[#This Row],[experiment_ID]]), "")</f>
        <v>9</v>
      </c>
      <c r="C542" s="127" t="s">
        <v>9562</v>
      </c>
      <c r="D542" s="13" t="s">
        <v>9222</v>
      </c>
      <c r="E542" s="13" t="s">
        <v>2502</v>
      </c>
      <c r="F542" s="13"/>
      <c r="G542" s="13" t="s">
        <v>2502</v>
      </c>
      <c r="H542" s="13" t="s">
        <v>9546</v>
      </c>
      <c r="I542" s="13"/>
      <c r="J542" s="13" t="s">
        <v>2502</v>
      </c>
      <c r="K542" s="13"/>
      <c r="L542" s="13"/>
      <c r="M542" s="13"/>
      <c r="N542" s="13"/>
      <c r="O542" s="13" t="s">
        <v>9551</v>
      </c>
      <c r="P542" s="13"/>
      <c r="Q542" s="13"/>
    </row>
    <row r="543" spans="1:17" x14ac:dyDescent="0.25">
      <c r="A543" t="s">
        <v>9504</v>
      </c>
      <c r="B543" cm="1">
        <f t="array" ref="B543">IF(ROW() &lt; ROW(INDEX(treatments[experiment_ID],ROWS(treatments[experiment_ID]))), COUNTIF(INDEX(treatments[experiment_ID],1):treatments[[#This Row],[experiment_ID]],treatments[[#This Row],[experiment_ID]]), "")</f>
        <v>10</v>
      </c>
      <c r="C543" s="127" t="s">
        <v>9563</v>
      </c>
      <c r="D543" s="13" t="s">
        <v>9220</v>
      </c>
      <c r="E543" s="13" t="s">
        <v>8622</v>
      </c>
      <c r="F543" s="13"/>
      <c r="G543" s="13" t="s">
        <v>2502</v>
      </c>
      <c r="H543" s="13" t="s">
        <v>9547</v>
      </c>
      <c r="I543" s="13"/>
      <c r="J543" s="13" t="s">
        <v>2502</v>
      </c>
      <c r="K543" s="13"/>
      <c r="L543" s="13"/>
      <c r="M543" s="13"/>
      <c r="N543" s="13"/>
      <c r="O543" s="13" t="s">
        <v>9552</v>
      </c>
      <c r="P543" s="13"/>
      <c r="Q543" s="13"/>
    </row>
    <row r="544" spans="1:17" x14ac:dyDescent="0.25">
      <c r="A544" t="s">
        <v>9504</v>
      </c>
      <c r="B544" cm="1">
        <f t="array" ref="B544">IF(ROW() &lt; ROW(INDEX(treatments[experiment_ID],ROWS(treatments[experiment_ID]))), COUNTIF(INDEX(treatments[experiment_ID],1):treatments[[#This Row],[experiment_ID]],treatments[[#This Row],[experiment_ID]]), "")</f>
        <v>11</v>
      </c>
      <c r="C544" s="127" t="s">
        <v>9564</v>
      </c>
      <c r="D544" s="13" t="s">
        <v>9221</v>
      </c>
      <c r="E544" s="13" t="s">
        <v>8622</v>
      </c>
      <c r="F544" s="13"/>
      <c r="G544" s="13" t="s">
        <v>2502</v>
      </c>
      <c r="H544" s="13" t="s">
        <v>9547</v>
      </c>
      <c r="I544" s="13"/>
      <c r="J544" s="13" t="s">
        <v>2502</v>
      </c>
      <c r="K544" s="13"/>
      <c r="L544" s="13"/>
      <c r="M544" s="13"/>
      <c r="N544" s="13"/>
      <c r="O544" s="13" t="s">
        <v>9552</v>
      </c>
      <c r="P544" s="13"/>
      <c r="Q544" s="13"/>
    </row>
    <row r="545" spans="1:17" x14ac:dyDescent="0.25">
      <c r="A545" t="s">
        <v>9504</v>
      </c>
      <c r="B545" cm="1">
        <f t="array" ref="B545">IF(ROW() &lt; ROW(INDEX(treatments[experiment_ID],ROWS(treatments[experiment_ID]))), COUNTIF(INDEX(treatments[experiment_ID],1):treatments[[#This Row],[experiment_ID]],treatments[[#This Row],[experiment_ID]]), "")</f>
        <v>12</v>
      </c>
      <c r="C545" s="127" t="s">
        <v>9565</v>
      </c>
      <c r="D545" s="13" t="s">
        <v>9222</v>
      </c>
      <c r="E545" s="13" t="s">
        <v>8622</v>
      </c>
      <c r="F545" s="13"/>
      <c r="G545" s="13" t="s">
        <v>2502</v>
      </c>
      <c r="H545" s="13" t="s">
        <v>9547</v>
      </c>
      <c r="I545" s="13"/>
      <c r="J545" s="13" t="s">
        <v>2502</v>
      </c>
      <c r="K545" s="13"/>
      <c r="L545" s="13"/>
      <c r="M545" s="13"/>
      <c r="N545" s="13"/>
      <c r="O545" s="13" t="s">
        <v>9552</v>
      </c>
      <c r="P545" s="13"/>
      <c r="Q545" s="13"/>
    </row>
    <row r="546" spans="1:17" x14ac:dyDescent="0.25">
      <c r="A546" t="s">
        <v>9504</v>
      </c>
      <c r="B546" cm="1">
        <f t="array" ref="B546">IF(ROW() &lt; ROW(INDEX(treatments[experiment_ID],ROWS(treatments[experiment_ID]))), COUNTIF(INDEX(treatments[experiment_ID],1):treatments[[#This Row],[experiment_ID]],treatments[[#This Row],[experiment_ID]]), "")</f>
        <v>13</v>
      </c>
      <c r="C546" s="127" t="s">
        <v>9566</v>
      </c>
      <c r="D546" s="13" t="s">
        <v>9220</v>
      </c>
      <c r="E546" s="13" t="s">
        <v>8622</v>
      </c>
      <c r="F546" s="13"/>
      <c r="G546" s="13" t="s">
        <v>2502</v>
      </c>
      <c r="H546" s="13" t="s">
        <v>9548</v>
      </c>
      <c r="I546" s="13"/>
      <c r="J546" s="13" t="s">
        <v>2502</v>
      </c>
      <c r="K546" s="13"/>
      <c r="L546" s="13"/>
      <c r="M546" s="13"/>
      <c r="N546" s="13"/>
      <c r="O546" s="13" t="s">
        <v>9548</v>
      </c>
      <c r="P546" s="13"/>
      <c r="Q546" s="13"/>
    </row>
    <row r="547" spans="1:17" x14ac:dyDescent="0.25">
      <c r="A547" t="s">
        <v>9504</v>
      </c>
      <c r="B547" cm="1">
        <f t="array" ref="B547">IF(ROW() &lt; ROW(INDEX(treatments[experiment_ID],ROWS(treatments[experiment_ID]))), COUNTIF(INDEX(treatments[experiment_ID],1):treatments[[#This Row],[experiment_ID]],treatments[[#This Row],[experiment_ID]]), "")</f>
        <v>14</v>
      </c>
      <c r="C547" s="127" t="s">
        <v>9567</v>
      </c>
      <c r="D547" s="13" t="s">
        <v>9221</v>
      </c>
      <c r="E547" s="13" t="s">
        <v>8622</v>
      </c>
      <c r="F547" s="13"/>
      <c r="G547" s="13" t="s">
        <v>2502</v>
      </c>
      <c r="H547" s="13" t="s">
        <v>9548</v>
      </c>
      <c r="I547" s="13"/>
      <c r="J547" s="13" t="s">
        <v>2502</v>
      </c>
      <c r="K547" s="13"/>
      <c r="L547" s="13"/>
      <c r="M547" s="13"/>
      <c r="N547" s="13"/>
      <c r="O547" s="13" t="s">
        <v>9548</v>
      </c>
      <c r="P547" s="13"/>
      <c r="Q547" s="13"/>
    </row>
    <row r="548" spans="1:17" x14ac:dyDescent="0.25">
      <c r="A548" t="s">
        <v>9504</v>
      </c>
      <c r="B548" cm="1">
        <f t="array" ref="B548">IF(ROW() &lt; ROW(INDEX(treatments[experiment_ID],ROWS(treatments[experiment_ID]))), COUNTIF(INDEX(treatments[experiment_ID],1):treatments[[#This Row],[experiment_ID]],treatments[[#This Row],[experiment_ID]]), "")</f>
        <v>15</v>
      </c>
      <c r="C548" s="127" t="s">
        <v>9568</v>
      </c>
      <c r="D548" s="13" t="s">
        <v>9222</v>
      </c>
      <c r="E548" s="13" t="s">
        <v>8622</v>
      </c>
      <c r="F548" s="13"/>
      <c r="G548" s="13" t="s">
        <v>2502</v>
      </c>
      <c r="H548" s="13" t="s">
        <v>9548</v>
      </c>
      <c r="I548" s="13"/>
      <c r="J548" s="13" t="s">
        <v>2502</v>
      </c>
      <c r="K548" s="13"/>
      <c r="L548" s="13"/>
      <c r="M548" s="13"/>
      <c r="N548" s="13"/>
      <c r="O548" s="13" t="s">
        <v>9548</v>
      </c>
      <c r="P548" s="13"/>
      <c r="Q548" s="13"/>
    </row>
    <row r="549" spans="1:17" x14ac:dyDescent="0.25">
      <c r="A549" t="s">
        <v>9504</v>
      </c>
      <c r="B549" cm="1">
        <f t="array" ref="B549">IF(ROW() &lt; ROW(INDEX(treatments[experiment_ID],ROWS(treatments[experiment_ID]))), COUNTIF(INDEX(treatments[experiment_ID],1):treatments[[#This Row],[experiment_ID]],treatments[[#This Row],[experiment_ID]]), "")</f>
        <v>16</v>
      </c>
      <c r="C549" s="127" t="s">
        <v>9569</v>
      </c>
      <c r="D549" s="13" t="s">
        <v>9220</v>
      </c>
      <c r="E549" s="13" t="s">
        <v>8622</v>
      </c>
      <c r="F549" s="13"/>
      <c r="G549" s="13" t="s">
        <v>2502</v>
      </c>
      <c r="H549" s="13" t="s">
        <v>9549</v>
      </c>
      <c r="I549" s="13"/>
      <c r="J549" s="13" t="s">
        <v>2502</v>
      </c>
      <c r="K549" s="13"/>
      <c r="L549" s="13"/>
      <c r="M549" s="13"/>
      <c r="N549" s="13"/>
      <c r="O549" s="13" t="s">
        <v>9553</v>
      </c>
      <c r="P549" s="13"/>
      <c r="Q549" s="13"/>
    </row>
    <row r="550" spans="1:17" x14ac:dyDescent="0.25">
      <c r="A550" t="s">
        <v>9504</v>
      </c>
      <c r="B550" cm="1">
        <f t="array" ref="B550">IF(ROW() &lt; ROW(INDEX(treatments[experiment_ID],ROWS(treatments[experiment_ID]))), COUNTIF(INDEX(treatments[experiment_ID],1):treatments[[#This Row],[experiment_ID]],treatments[[#This Row],[experiment_ID]]), "")</f>
        <v>17</v>
      </c>
      <c r="C550" s="127" t="s">
        <v>9570</v>
      </c>
      <c r="D550" s="13" t="s">
        <v>9221</v>
      </c>
      <c r="E550" s="13" t="s">
        <v>8622</v>
      </c>
      <c r="F550" s="13"/>
      <c r="G550" s="13" t="s">
        <v>2502</v>
      </c>
      <c r="H550" s="13" t="s">
        <v>9549</v>
      </c>
      <c r="I550" s="13"/>
      <c r="J550" s="13" t="s">
        <v>2502</v>
      </c>
      <c r="K550" s="13"/>
      <c r="L550" s="13"/>
      <c r="M550" s="13"/>
      <c r="N550" s="13"/>
      <c r="O550" s="13" t="s">
        <v>9553</v>
      </c>
      <c r="P550" s="13"/>
      <c r="Q550" s="13"/>
    </row>
    <row r="551" spans="1:17" x14ac:dyDescent="0.25">
      <c r="A551" t="s">
        <v>9504</v>
      </c>
      <c r="B551" cm="1">
        <f t="array" ref="B551">IF(ROW() &lt; ROW(INDEX(treatments[experiment_ID],ROWS(treatments[experiment_ID]))), COUNTIF(INDEX(treatments[experiment_ID],1):treatments[[#This Row],[experiment_ID]],treatments[[#This Row],[experiment_ID]]), "")</f>
        <v>18</v>
      </c>
      <c r="C551" s="127" t="s">
        <v>9571</v>
      </c>
      <c r="D551" s="13" t="s">
        <v>9222</v>
      </c>
      <c r="E551" s="13" t="s">
        <v>8622</v>
      </c>
      <c r="F551" s="13"/>
      <c r="G551" s="13" t="s">
        <v>2502</v>
      </c>
      <c r="H551" s="13" t="s">
        <v>9549</v>
      </c>
      <c r="I551" s="13"/>
      <c r="J551" s="13" t="s">
        <v>2502</v>
      </c>
      <c r="K551" s="13"/>
      <c r="L551" s="13"/>
      <c r="M551" s="13"/>
      <c r="N551" s="13"/>
      <c r="O551" s="13" t="s">
        <v>9553</v>
      </c>
      <c r="P551" s="13"/>
      <c r="Q551" s="13"/>
    </row>
    <row r="552" spans="1:17" x14ac:dyDescent="0.25">
      <c r="A552" t="s">
        <v>9505</v>
      </c>
      <c r="B552" cm="1">
        <f t="array" ref="B552">IF(ROW() &lt; ROW(INDEX(treatments[experiment_ID],ROWS(treatments[experiment_ID]))), COUNTIF(INDEX(treatments[experiment_ID],1):treatments[[#This Row],[experiment_ID]],treatments[[#This Row],[experiment_ID]]), "")</f>
        <v>1</v>
      </c>
      <c r="C552" s="127" t="s">
        <v>9554</v>
      </c>
      <c r="D552" s="13" t="s">
        <v>9220</v>
      </c>
      <c r="E552" s="13" t="s">
        <v>2502</v>
      </c>
      <c r="F552" s="13"/>
      <c r="G552" s="13" t="s">
        <v>2502</v>
      </c>
      <c r="H552" s="13" t="s">
        <v>9544</v>
      </c>
      <c r="I552" s="13"/>
      <c r="J552" s="13" t="s">
        <v>2502</v>
      </c>
      <c r="K552" s="13"/>
      <c r="L552" s="13"/>
      <c r="M552" s="13"/>
      <c r="N552" s="13"/>
      <c r="O552" s="13" t="s">
        <v>9550</v>
      </c>
      <c r="P552" s="13"/>
      <c r="Q552" s="13"/>
    </row>
    <row r="553" spans="1:17" x14ac:dyDescent="0.25">
      <c r="A553" t="s">
        <v>9505</v>
      </c>
      <c r="B553" cm="1">
        <f t="array" ref="B553">IF(ROW() &lt; ROW(INDEX(treatments[experiment_ID],ROWS(treatments[experiment_ID]))), COUNTIF(INDEX(treatments[experiment_ID],1):treatments[[#This Row],[experiment_ID]],treatments[[#This Row],[experiment_ID]]), "")</f>
        <v>2</v>
      </c>
      <c r="C553" s="127" t="s">
        <v>9555</v>
      </c>
      <c r="D553" s="13" t="s">
        <v>9221</v>
      </c>
      <c r="E553" s="13" t="s">
        <v>2502</v>
      </c>
      <c r="F553" s="13"/>
      <c r="G553" s="13" t="s">
        <v>2502</v>
      </c>
      <c r="H553" s="13" t="s">
        <v>9544</v>
      </c>
      <c r="I553" s="13"/>
      <c r="J553" s="13" t="s">
        <v>2502</v>
      </c>
      <c r="K553" s="13"/>
      <c r="L553" s="13"/>
      <c r="M553" s="13"/>
      <c r="N553" s="13"/>
      <c r="O553" s="13" t="s">
        <v>9550</v>
      </c>
      <c r="P553" s="13"/>
      <c r="Q553" s="13"/>
    </row>
    <row r="554" spans="1:17" x14ac:dyDescent="0.25">
      <c r="A554" t="s">
        <v>9505</v>
      </c>
      <c r="B554" cm="1">
        <f t="array" ref="B554">IF(ROW() &lt; ROW(INDEX(treatments[experiment_ID],ROWS(treatments[experiment_ID]))), COUNTIF(INDEX(treatments[experiment_ID],1):treatments[[#This Row],[experiment_ID]],treatments[[#This Row],[experiment_ID]]), "")</f>
        <v>3</v>
      </c>
      <c r="C554" s="127" t="s">
        <v>9556</v>
      </c>
      <c r="D554" s="13" t="s">
        <v>9222</v>
      </c>
      <c r="E554" s="13" t="s">
        <v>2502</v>
      </c>
      <c r="F554" s="13"/>
      <c r="G554" s="13" t="s">
        <v>2502</v>
      </c>
      <c r="H554" s="13" t="s">
        <v>9544</v>
      </c>
      <c r="I554" s="13"/>
      <c r="J554" s="13" t="s">
        <v>2502</v>
      </c>
      <c r="K554" s="13"/>
      <c r="L554" s="13"/>
      <c r="M554" s="13"/>
      <c r="N554" s="13"/>
      <c r="O554" s="13" t="s">
        <v>9550</v>
      </c>
      <c r="P554" s="13"/>
      <c r="Q554" s="13"/>
    </row>
    <row r="555" spans="1:17" x14ac:dyDescent="0.25">
      <c r="A555" t="s">
        <v>9505</v>
      </c>
      <c r="B555" cm="1">
        <f t="array" ref="B555">IF(ROW() &lt; ROW(INDEX(treatments[experiment_ID],ROWS(treatments[experiment_ID]))), COUNTIF(INDEX(treatments[experiment_ID],1):treatments[[#This Row],[experiment_ID]],treatments[[#This Row],[experiment_ID]]), "")</f>
        <v>4</v>
      </c>
      <c r="C555" s="127" t="s">
        <v>9557</v>
      </c>
      <c r="D555" s="13" t="s">
        <v>9220</v>
      </c>
      <c r="E555" s="13" t="s">
        <v>2502</v>
      </c>
      <c r="F555" s="13"/>
      <c r="G555" s="13" t="s">
        <v>2502</v>
      </c>
      <c r="H555" s="13" t="s">
        <v>9545</v>
      </c>
      <c r="I555" s="13"/>
      <c r="J555" s="13" t="s">
        <v>2502</v>
      </c>
      <c r="K555" s="13"/>
      <c r="L555" s="13"/>
      <c r="M555" s="13"/>
      <c r="N555" s="13"/>
      <c r="O555" s="13" t="s">
        <v>9545</v>
      </c>
      <c r="P555" s="13"/>
      <c r="Q555" s="13"/>
    </row>
    <row r="556" spans="1:17" x14ac:dyDescent="0.25">
      <c r="A556" t="s">
        <v>9505</v>
      </c>
      <c r="B556" cm="1">
        <f t="array" ref="B556">IF(ROW() &lt; ROW(INDEX(treatments[experiment_ID],ROWS(treatments[experiment_ID]))), COUNTIF(INDEX(treatments[experiment_ID],1):treatments[[#This Row],[experiment_ID]],treatments[[#This Row],[experiment_ID]]), "")</f>
        <v>5</v>
      </c>
      <c r="C556" s="127" t="s">
        <v>9558</v>
      </c>
      <c r="D556" s="13" t="s">
        <v>9221</v>
      </c>
      <c r="E556" s="13" t="s">
        <v>2502</v>
      </c>
      <c r="F556" s="13"/>
      <c r="G556" s="13" t="s">
        <v>2502</v>
      </c>
      <c r="H556" s="13" t="s">
        <v>9545</v>
      </c>
      <c r="I556" s="13"/>
      <c r="J556" s="13" t="s">
        <v>2502</v>
      </c>
      <c r="K556" s="13"/>
      <c r="L556" s="13"/>
      <c r="M556" s="13"/>
      <c r="N556" s="13"/>
      <c r="O556" s="13" t="s">
        <v>9545</v>
      </c>
      <c r="P556" s="13"/>
      <c r="Q556" s="13"/>
    </row>
    <row r="557" spans="1:17" x14ac:dyDescent="0.25">
      <c r="A557" t="s">
        <v>9505</v>
      </c>
      <c r="B557" cm="1">
        <f t="array" ref="B557">IF(ROW() &lt; ROW(INDEX(treatments[experiment_ID],ROWS(treatments[experiment_ID]))), COUNTIF(INDEX(treatments[experiment_ID],1):treatments[[#This Row],[experiment_ID]],treatments[[#This Row],[experiment_ID]]), "")</f>
        <v>6</v>
      </c>
      <c r="C557" s="127" t="s">
        <v>9559</v>
      </c>
      <c r="D557" s="13" t="s">
        <v>9222</v>
      </c>
      <c r="E557" s="13" t="s">
        <v>2502</v>
      </c>
      <c r="F557" s="13"/>
      <c r="G557" s="13" t="s">
        <v>2502</v>
      </c>
      <c r="H557" s="13" t="s">
        <v>9545</v>
      </c>
      <c r="I557" s="13"/>
      <c r="J557" s="13" t="s">
        <v>2502</v>
      </c>
      <c r="K557" s="13"/>
      <c r="L557" s="13"/>
      <c r="M557" s="13"/>
      <c r="N557" s="13"/>
      <c r="O557" s="13" t="s">
        <v>9545</v>
      </c>
      <c r="P557" s="13"/>
      <c r="Q557" s="13"/>
    </row>
    <row r="558" spans="1:17" x14ac:dyDescent="0.25">
      <c r="A558" t="s">
        <v>9505</v>
      </c>
      <c r="B558" cm="1">
        <f t="array" ref="B558">IF(ROW() &lt; ROW(INDEX(treatments[experiment_ID],ROWS(treatments[experiment_ID]))), COUNTIF(INDEX(treatments[experiment_ID],1):treatments[[#This Row],[experiment_ID]],treatments[[#This Row],[experiment_ID]]), "")</f>
        <v>7</v>
      </c>
      <c r="C558" s="127" t="s">
        <v>9560</v>
      </c>
      <c r="D558" s="13" t="s">
        <v>9220</v>
      </c>
      <c r="E558" s="13" t="s">
        <v>2502</v>
      </c>
      <c r="F558" s="13"/>
      <c r="G558" s="13" t="s">
        <v>2502</v>
      </c>
      <c r="H558" s="13" t="s">
        <v>9546</v>
      </c>
      <c r="I558" s="13"/>
      <c r="J558" s="13" t="s">
        <v>2502</v>
      </c>
      <c r="K558" s="13"/>
      <c r="L558" s="13"/>
      <c r="M558" s="13"/>
      <c r="N558" s="13"/>
      <c r="O558" s="13" t="s">
        <v>9551</v>
      </c>
      <c r="P558" s="13"/>
      <c r="Q558" s="13"/>
    </row>
    <row r="559" spans="1:17" x14ac:dyDescent="0.25">
      <c r="A559" t="s">
        <v>9505</v>
      </c>
      <c r="B559" cm="1">
        <f t="array" ref="B559">IF(ROW() &lt; ROW(INDEX(treatments[experiment_ID],ROWS(treatments[experiment_ID]))), COUNTIF(INDEX(treatments[experiment_ID],1):treatments[[#This Row],[experiment_ID]],treatments[[#This Row],[experiment_ID]]), "")</f>
        <v>8</v>
      </c>
      <c r="C559" s="127" t="s">
        <v>9561</v>
      </c>
      <c r="D559" s="13" t="s">
        <v>9221</v>
      </c>
      <c r="E559" s="13" t="s">
        <v>2502</v>
      </c>
      <c r="F559" s="13"/>
      <c r="G559" s="13" t="s">
        <v>2502</v>
      </c>
      <c r="H559" s="13" t="s">
        <v>9546</v>
      </c>
      <c r="I559" s="13"/>
      <c r="J559" s="13" t="s">
        <v>2502</v>
      </c>
      <c r="K559" s="13"/>
      <c r="L559" s="13"/>
      <c r="M559" s="13"/>
      <c r="N559" s="13"/>
      <c r="O559" s="13" t="s">
        <v>9551</v>
      </c>
      <c r="P559" s="13"/>
      <c r="Q559" s="13"/>
    </row>
    <row r="560" spans="1:17" x14ac:dyDescent="0.25">
      <c r="A560" t="s">
        <v>9505</v>
      </c>
      <c r="B560" cm="1">
        <f t="array" ref="B560">IF(ROW() &lt; ROW(INDEX(treatments[experiment_ID],ROWS(treatments[experiment_ID]))), COUNTIF(INDEX(treatments[experiment_ID],1):treatments[[#This Row],[experiment_ID]],treatments[[#This Row],[experiment_ID]]), "")</f>
        <v>9</v>
      </c>
      <c r="C560" s="127" t="s">
        <v>9562</v>
      </c>
      <c r="D560" s="13" t="s">
        <v>9222</v>
      </c>
      <c r="E560" s="13" t="s">
        <v>2502</v>
      </c>
      <c r="F560" s="13"/>
      <c r="G560" s="13" t="s">
        <v>2502</v>
      </c>
      <c r="H560" s="13" t="s">
        <v>9546</v>
      </c>
      <c r="I560" s="13"/>
      <c r="J560" s="13" t="s">
        <v>2502</v>
      </c>
      <c r="K560" s="13"/>
      <c r="L560" s="13"/>
      <c r="M560" s="13"/>
      <c r="N560" s="13"/>
      <c r="O560" s="13" t="s">
        <v>9551</v>
      </c>
      <c r="P560" s="13"/>
      <c r="Q560" s="13"/>
    </row>
    <row r="561" spans="1:17" x14ac:dyDescent="0.25">
      <c r="A561" t="s">
        <v>9505</v>
      </c>
      <c r="B561" cm="1">
        <f t="array" ref="B561">IF(ROW() &lt; ROW(INDEX(treatments[experiment_ID],ROWS(treatments[experiment_ID]))), COUNTIF(INDEX(treatments[experiment_ID],1):treatments[[#This Row],[experiment_ID]],treatments[[#This Row],[experiment_ID]]), "")</f>
        <v>10</v>
      </c>
      <c r="C561" s="127" t="s">
        <v>9563</v>
      </c>
      <c r="D561" s="13" t="s">
        <v>9220</v>
      </c>
      <c r="E561" s="13" t="s">
        <v>8622</v>
      </c>
      <c r="F561" s="13"/>
      <c r="G561" s="13" t="s">
        <v>2502</v>
      </c>
      <c r="H561" s="13" t="s">
        <v>9547</v>
      </c>
      <c r="I561" s="13"/>
      <c r="J561" s="13" t="s">
        <v>2502</v>
      </c>
      <c r="K561" s="13"/>
      <c r="L561" s="13"/>
      <c r="M561" s="13"/>
      <c r="N561" s="13"/>
      <c r="O561" s="13" t="s">
        <v>9552</v>
      </c>
      <c r="P561" s="13"/>
      <c r="Q561" s="13"/>
    </row>
    <row r="562" spans="1:17" x14ac:dyDescent="0.25">
      <c r="A562" t="s">
        <v>9505</v>
      </c>
      <c r="B562" cm="1">
        <f t="array" ref="B562">IF(ROW() &lt; ROW(INDEX(treatments[experiment_ID],ROWS(treatments[experiment_ID]))), COUNTIF(INDEX(treatments[experiment_ID],1):treatments[[#This Row],[experiment_ID]],treatments[[#This Row],[experiment_ID]]), "")</f>
        <v>11</v>
      </c>
      <c r="C562" s="127" t="s">
        <v>9564</v>
      </c>
      <c r="D562" s="13" t="s">
        <v>9221</v>
      </c>
      <c r="E562" s="13" t="s">
        <v>8622</v>
      </c>
      <c r="F562" s="13"/>
      <c r="G562" s="13" t="s">
        <v>2502</v>
      </c>
      <c r="H562" s="13" t="s">
        <v>9547</v>
      </c>
      <c r="I562" s="13"/>
      <c r="J562" s="13" t="s">
        <v>2502</v>
      </c>
      <c r="K562" s="13"/>
      <c r="L562" s="13"/>
      <c r="M562" s="13"/>
      <c r="N562" s="13"/>
      <c r="O562" s="13" t="s">
        <v>9552</v>
      </c>
      <c r="P562" s="13"/>
      <c r="Q562" s="13"/>
    </row>
    <row r="563" spans="1:17" x14ac:dyDescent="0.25">
      <c r="A563" t="s">
        <v>9505</v>
      </c>
      <c r="B563" cm="1">
        <f t="array" ref="B563">IF(ROW() &lt; ROW(INDEX(treatments[experiment_ID],ROWS(treatments[experiment_ID]))), COUNTIF(INDEX(treatments[experiment_ID],1):treatments[[#This Row],[experiment_ID]],treatments[[#This Row],[experiment_ID]]), "")</f>
        <v>12</v>
      </c>
      <c r="C563" s="127" t="s">
        <v>9565</v>
      </c>
      <c r="D563" s="13" t="s">
        <v>9222</v>
      </c>
      <c r="E563" s="13" t="s">
        <v>8622</v>
      </c>
      <c r="F563" s="13"/>
      <c r="G563" s="13" t="s">
        <v>2502</v>
      </c>
      <c r="H563" s="13" t="s">
        <v>9547</v>
      </c>
      <c r="I563" s="13"/>
      <c r="J563" s="13" t="s">
        <v>2502</v>
      </c>
      <c r="K563" s="13"/>
      <c r="L563" s="13"/>
      <c r="M563" s="13"/>
      <c r="N563" s="13"/>
      <c r="O563" s="13" t="s">
        <v>9552</v>
      </c>
      <c r="P563" s="13"/>
      <c r="Q563" s="13"/>
    </row>
    <row r="564" spans="1:17" x14ac:dyDescent="0.25">
      <c r="A564" t="s">
        <v>9505</v>
      </c>
      <c r="B564" cm="1">
        <f t="array" ref="B564">IF(ROW() &lt; ROW(INDEX(treatments[experiment_ID],ROWS(treatments[experiment_ID]))), COUNTIF(INDEX(treatments[experiment_ID],1):treatments[[#This Row],[experiment_ID]],treatments[[#This Row],[experiment_ID]]), "")</f>
        <v>13</v>
      </c>
      <c r="C564" s="127" t="s">
        <v>9566</v>
      </c>
      <c r="D564" s="13" t="s">
        <v>9220</v>
      </c>
      <c r="E564" s="13" t="s">
        <v>8622</v>
      </c>
      <c r="F564" s="13"/>
      <c r="G564" s="13" t="s">
        <v>2502</v>
      </c>
      <c r="H564" s="13" t="s">
        <v>9548</v>
      </c>
      <c r="I564" s="13"/>
      <c r="J564" s="13" t="s">
        <v>2502</v>
      </c>
      <c r="K564" s="13"/>
      <c r="L564" s="13"/>
      <c r="M564" s="13"/>
      <c r="N564" s="13"/>
      <c r="O564" s="13" t="s">
        <v>9548</v>
      </c>
      <c r="P564" s="13"/>
      <c r="Q564" s="13"/>
    </row>
    <row r="565" spans="1:17" x14ac:dyDescent="0.25">
      <c r="A565" t="s">
        <v>9505</v>
      </c>
      <c r="B565" cm="1">
        <f t="array" ref="B565">IF(ROW() &lt; ROW(INDEX(treatments[experiment_ID],ROWS(treatments[experiment_ID]))), COUNTIF(INDEX(treatments[experiment_ID],1):treatments[[#This Row],[experiment_ID]],treatments[[#This Row],[experiment_ID]]), "")</f>
        <v>14</v>
      </c>
      <c r="C565" s="127" t="s">
        <v>9567</v>
      </c>
      <c r="D565" s="13" t="s">
        <v>9221</v>
      </c>
      <c r="E565" s="13" t="s">
        <v>8622</v>
      </c>
      <c r="F565" s="13"/>
      <c r="G565" s="13" t="s">
        <v>2502</v>
      </c>
      <c r="H565" s="13" t="s">
        <v>9548</v>
      </c>
      <c r="I565" s="13"/>
      <c r="J565" s="13" t="s">
        <v>2502</v>
      </c>
      <c r="K565" s="13"/>
      <c r="L565" s="13"/>
      <c r="M565" s="13"/>
      <c r="N565" s="13"/>
      <c r="O565" s="13" t="s">
        <v>9548</v>
      </c>
      <c r="P565" s="13"/>
      <c r="Q565" s="13"/>
    </row>
    <row r="566" spans="1:17" x14ac:dyDescent="0.25">
      <c r="A566" t="s">
        <v>9505</v>
      </c>
      <c r="B566" cm="1">
        <f t="array" ref="B566">IF(ROW() &lt; ROW(INDEX(treatments[experiment_ID],ROWS(treatments[experiment_ID]))), COUNTIF(INDEX(treatments[experiment_ID],1):treatments[[#This Row],[experiment_ID]],treatments[[#This Row],[experiment_ID]]), "")</f>
        <v>15</v>
      </c>
      <c r="C566" s="127" t="s">
        <v>9568</v>
      </c>
      <c r="D566" s="13" t="s">
        <v>9222</v>
      </c>
      <c r="E566" s="13" t="s">
        <v>8622</v>
      </c>
      <c r="F566" s="13"/>
      <c r="G566" s="13" t="s">
        <v>2502</v>
      </c>
      <c r="H566" s="13" t="s">
        <v>9548</v>
      </c>
      <c r="I566" s="13"/>
      <c r="J566" s="13" t="s">
        <v>2502</v>
      </c>
      <c r="K566" s="13"/>
      <c r="L566" s="13"/>
      <c r="M566" s="13"/>
      <c r="N566" s="13"/>
      <c r="O566" s="13" t="s">
        <v>9548</v>
      </c>
      <c r="P566" s="13"/>
      <c r="Q566" s="13"/>
    </row>
    <row r="567" spans="1:17" x14ac:dyDescent="0.25">
      <c r="A567" t="s">
        <v>9505</v>
      </c>
      <c r="B567" cm="1">
        <f t="array" ref="B567">IF(ROW() &lt; ROW(INDEX(treatments[experiment_ID],ROWS(treatments[experiment_ID]))), COUNTIF(INDEX(treatments[experiment_ID],1):treatments[[#This Row],[experiment_ID]],treatments[[#This Row],[experiment_ID]]), "")</f>
        <v>16</v>
      </c>
      <c r="C567" s="127" t="s">
        <v>9569</v>
      </c>
      <c r="D567" s="13" t="s">
        <v>9220</v>
      </c>
      <c r="E567" s="13" t="s">
        <v>8622</v>
      </c>
      <c r="F567" s="13"/>
      <c r="G567" s="13" t="s">
        <v>2502</v>
      </c>
      <c r="H567" s="13" t="s">
        <v>9549</v>
      </c>
      <c r="I567" s="13"/>
      <c r="J567" s="13" t="s">
        <v>2502</v>
      </c>
      <c r="K567" s="13"/>
      <c r="L567" s="13"/>
      <c r="M567" s="13"/>
      <c r="N567" s="13"/>
      <c r="O567" s="13" t="s">
        <v>9553</v>
      </c>
      <c r="P567" s="13"/>
      <c r="Q567" s="13"/>
    </row>
    <row r="568" spans="1:17" x14ac:dyDescent="0.25">
      <c r="A568" t="s">
        <v>9505</v>
      </c>
      <c r="B568" cm="1">
        <f t="array" ref="B568">IF(ROW() &lt; ROW(INDEX(treatments[experiment_ID],ROWS(treatments[experiment_ID]))), COUNTIF(INDEX(treatments[experiment_ID],1):treatments[[#This Row],[experiment_ID]],treatments[[#This Row],[experiment_ID]]), "")</f>
        <v>17</v>
      </c>
      <c r="C568" s="127" t="s">
        <v>9570</v>
      </c>
      <c r="D568" s="13" t="s">
        <v>9221</v>
      </c>
      <c r="E568" s="13" t="s">
        <v>8622</v>
      </c>
      <c r="F568" s="13"/>
      <c r="G568" s="13" t="s">
        <v>2502</v>
      </c>
      <c r="H568" s="13" t="s">
        <v>9549</v>
      </c>
      <c r="I568" s="13"/>
      <c r="J568" s="13" t="s">
        <v>2502</v>
      </c>
      <c r="K568" s="13"/>
      <c r="L568" s="13"/>
      <c r="M568" s="13"/>
      <c r="N568" s="13"/>
      <c r="O568" s="13" t="s">
        <v>9553</v>
      </c>
      <c r="P568" s="13"/>
      <c r="Q568" s="13"/>
    </row>
    <row r="569" spans="1:17" x14ac:dyDescent="0.25">
      <c r="A569" t="s">
        <v>9505</v>
      </c>
      <c r="B569" cm="1">
        <f t="array" ref="B569">IF(ROW() &lt; ROW(INDEX(treatments[experiment_ID],ROWS(treatments[experiment_ID]))), COUNTIF(INDEX(treatments[experiment_ID],1):treatments[[#This Row],[experiment_ID]],treatments[[#This Row],[experiment_ID]]), "")</f>
        <v>18</v>
      </c>
      <c r="C569" s="127" t="s">
        <v>9571</v>
      </c>
      <c r="D569" s="13" t="s">
        <v>9222</v>
      </c>
      <c r="E569" s="13" t="s">
        <v>8622</v>
      </c>
      <c r="F569" s="13"/>
      <c r="G569" s="13" t="s">
        <v>2502</v>
      </c>
      <c r="H569" s="13" t="s">
        <v>9549</v>
      </c>
      <c r="I569" s="13"/>
      <c r="J569" s="13" t="s">
        <v>2502</v>
      </c>
      <c r="K569" s="13"/>
      <c r="L569" s="13"/>
      <c r="M569" s="13"/>
      <c r="N569" s="13"/>
      <c r="O569" s="13" t="s">
        <v>9553</v>
      </c>
      <c r="P569" s="13"/>
      <c r="Q569" s="13"/>
    </row>
    <row r="570" spans="1:17" x14ac:dyDescent="0.25">
      <c r="A570" t="s">
        <v>9506</v>
      </c>
      <c r="B570" cm="1">
        <f t="array" ref="B570">IF(ROW() &lt; ROW(INDEX(treatments[experiment_ID],ROWS(treatments[experiment_ID]))), COUNTIF(INDEX(treatments[experiment_ID],1):treatments[[#This Row],[experiment_ID]],treatments[[#This Row],[experiment_ID]]), "")</f>
        <v>1</v>
      </c>
      <c r="C570" s="127" t="s">
        <v>9554</v>
      </c>
      <c r="D570" s="13" t="s">
        <v>9220</v>
      </c>
      <c r="E570" s="13" t="s">
        <v>2502</v>
      </c>
      <c r="F570" s="13"/>
      <c r="G570" s="13" t="s">
        <v>2502</v>
      </c>
      <c r="H570" s="13" t="s">
        <v>9544</v>
      </c>
      <c r="I570" s="13"/>
      <c r="J570" s="13" t="s">
        <v>2502</v>
      </c>
      <c r="K570" s="13"/>
      <c r="L570" s="13"/>
      <c r="M570" s="13"/>
      <c r="N570" s="13"/>
      <c r="O570" s="13" t="s">
        <v>9550</v>
      </c>
      <c r="P570" s="13"/>
      <c r="Q570" s="13"/>
    </row>
    <row r="571" spans="1:17" x14ac:dyDescent="0.25">
      <c r="A571" t="s">
        <v>9506</v>
      </c>
      <c r="B571" cm="1">
        <f t="array" ref="B571">IF(ROW() &lt; ROW(INDEX(treatments[experiment_ID],ROWS(treatments[experiment_ID]))), COUNTIF(INDEX(treatments[experiment_ID],1):treatments[[#This Row],[experiment_ID]],treatments[[#This Row],[experiment_ID]]), "")</f>
        <v>2</v>
      </c>
      <c r="C571" s="127" t="s">
        <v>9555</v>
      </c>
      <c r="D571" s="13" t="s">
        <v>9221</v>
      </c>
      <c r="E571" s="13" t="s">
        <v>2502</v>
      </c>
      <c r="F571" s="13"/>
      <c r="G571" s="13" t="s">
        <v>2502</v>
      </c>
      <c r="H571" s="13" t="s">
        <v>9544</v>
      </c>
      <c r="I571" s="13"/>
      <c r="J571" s="13" t="s">
        <v>2502</v>
      </c>
      <c r="K571" s="13"/>
      <c r="L571" s="13"/>
      <c r="M571" s="13"/>
      <c r="N571" s="13"/>
      <c r="O571" s="13" t="s">
        <v>9550</v>
      </c>
      <c r="P571" s="13"/>
      <c r="Q571" s="13"/>
    </row>
    <row r="572" spans="1:17" x14ac:dyDescent="0.25">
      <c r="A572" t="s">
        <v>9506</v>
      </c>
      <c r="B572" cm="1">
        <f t="array" ref="B572">IF(ROW() &lt; ROW(INDEX(treatments[experiment_ID],ROWS(treatments[experiment_ID]))), COUNTIF(INDEX(treatments[experiment_ID],1):treatments[[#This Row],[experiment_ID]],treatments[[#This Row],[experiment_ID]]), "")</f>
        <v>3</v>
      </c>
      <c r="C572" s="127" t="s">
        <v>9556</v>
      </c>
      <c r="D572" s="13" t="s">
        <v>9222</v>
      </c>
      <c r="E572" s="13" t="s">
        <v>2502</v>
      </c>
      <c r="F572" s="13"/>
      <c r="G572" s="13" t="s">
        <v>2502</v>
      </c>
      <c r="H572" s="13" t="s">
        <v>9544</v>
      </c>
      <c r="I572" s="13"/>
      <c r="J572" s="13" t="s">
        <v>2502</v>
      </c>
      <c r="K572" s="13"/>
      <c r="L572" s="13"/>
      <c r="M572" s="13"/>
      <c r="N572" s="13"/>
      <c r="O572" s="13" t="s">
        <v>9550</v>
      </c>
      <c r="P572" s="13"/>
      <c r="Q572" s="13"/>
    </row>
    <row r="573" spans="1:17" x14ac:dyDescent="0.25">
      <c r="A573" t="s">
        <v>9506</v>
      </c>
      <c r="B573" cm="1">
        <f t="array" ref="B573">IF(ROW() &lt; ROW(INDEX(treatments[experiment_ID],ROWS(treatments[experiment_ID]))), COUNTIF(INDEX(treatments[experiment_ID],1):treatments[[#This Row],[experiment_ID]],treatments[[#This Row],[experiment_ID]]), "")</f>
        <v>4</v>
      </c>
      <c r="C573" s="127" t="s">
        <v>9557</v>
      </c>
      <c r="D573" s="13" t="s">
        <v>9220</v>
      </c>
      <c r="E573" s="13" t="s">
        <v>2502</v>
      </c>
      <c r="F573" s="13"/>
      <c r="G573" s="13" t="s">
        <v>2502</v>
      </c>
      <c r="H573" s="13" t="s">
        <v>9545</v>
      </c>
      <c r="I573" s="13"/>
      <c r="J573" s="13" t="s">
        <v>2502</v>
      </c>
      <c r="K573" s="13"/>
      <c r="L573" s="13"/>
      <c r="M573" s="13"/>
      <c r="N573" s="13"/>
      <c r="O573" s="13" t="s">
        <v>9545</v>
      </c>
      <c r="P573" s="13"/>
      <c r="Q573" s="13"/>
    </row>
    <row r="574" spans="1:17" x14ac:dyDescent="0.25">
      <c r="A574" t="s">
        <v>9506</v>
      </c>
      <c r="B574" cm="1">
        <f t="array" ref="B574">IF(ROW() &lt; ROW(INDEX(treatments[experiment_ID],ROWS(treatments[experiment_ID]))), COUNTIF(INDEX(treatments[experiment_ID],1):treatments[[#This Row],[experiment_ID]],treatments[[#This Row],[experiment_ID]]), "")</f>
        <v>5</v>
      </c>
      <c r="C574" s="127" t="s">
        <v>9558</v>
      </c>
      <c r="D574" s="13" t="s">
        <v>9221</v>
      </c>
      <c r="E574" s="13" t="s">
        <v>2502</v>
      </c>
      <c r="F574" s="13"/>
      <c r="G574" s="13" t="s">
        <v>2502</v>
      </c>
      <c r="H574" s="13" t="s">
        <v>9545</v>
      </c>
      <c r="I574" s="13"/>
      <c r="J574" s="13" t="s">
        <v>2502</v>
      </c>
      <c r="K574" s="13"/>
      <c r="L574" s="13"/>
      <c r="M574" s="13"/>
      <c r="N574" s="13"/>
      <c r="O574" s="13" t="s">
        <v>9545</v>
      </c>
      <c r="P574" s="13"/>
      <c r="Q574" s="13"/>
    </row>
    <row r="575" spans="1:17" x14ac:dyDescent="0.25">
      <c r="A575" t="s">
        <v>9506</v>
      </c>
      <c r="B575" cm="1">
        <f t="array" ref="B575">IF(ROW() &lt; ROW(INDEX(treatments[experiment_ID],ROWS(treatments[experiment_ID]))), COUNTIF(INDEX(treatments[experiment_ID],1):treatments[[#This Row],[experiment_ID]],treatments[[#This Row],[experiment_ID]]), "")</f>
        <v>6</v>
      </c>
      <c r="C575" s="127" t="s">
        <v>9559</v>
      </c>
      <c r="D575" s="13" t="s">
        <v>9222</v>
      </c>
      <c r="E575" s="13" t="s">
        <v>2502</v>
      </c>
      <c r="F575" s="13"/>
      <c r="G575" s="13" t="s">
        <v>2502</v>
      </c>
      <c r="H575" s="13" t="s">
        <v>9545</v>
      </c>
      <c r="I575" s="13"/>
      <c r="J575" s="13" t="s">
        <v>2502</v>
      </c>
      <c r="K575" s="13"/>
      <c r="L575" s="13"/>
      <c r="M575" s="13"/>
      <c r="N575" s="13"/>
      <c r="O575" s="13" t="s">
        <v>9545</v>
      </c>
      <c r="P575" s="13"/>
      <c r="Q575" s="13"/>
    </row>
    <row r="576" spans="1:17" x14ac:dyDescent="0.25">
      <c r="A576" t="s">
        <v>9506</v>
      </c>
      <c r="B576" cm="1">
        <f t="array" ref="B576">IF(ROW() &lt; ROW(INDEX(treatments[experiment_ID],ROWS(treatments[experiment_ID]))), COUNTIF(INDEX(treatments[experiment_ID],1):treatments[[#This Row],[experiment_ID]],treatments[[#This Row],[experiment_ID]]), "")</f>
        <v>7</v>
      </c>
      <c r="C576" s="127" t="s">
        <v>9560</v>
      </c>
      <c r="D576" s="13" t="s">
        <v>9220</v>
      </c>
      <c r="E576" s="13" t="s">
        <v>2502</v>
      </c>
      <c r="F576" s="13"/>
      <c r="G576" s="13" t="s">
        <v>2502</v>
      </c>
      <c r="H576" s="13" t="s">
        <v>9546</v>
      </c>
      <c r="I576" s="13"/>
      <c r="J576" s="13" t="s">
        <v>2502</v>
      </c>
      <c r="K576" s="13"/>
      <c r="L576" s="13"/>
      <c r="M576" s="13"/>
      <c r="N576" s="13"/>
      <c r="O576" s="13" t="s">
        <v>9551</v>
      </c>
      <c r="P576" s="13"/>
      <c r="Q576" s="13"/>
    </row>
    <row r="577" spans="1:17" x14ac:dyDescent="0.25">
      <c r="A577" t="s">
        <v>9506</v>
      </c>
      <c r="B577" cm="1">
        <f t="array" ref="B577">IF(ROW() &lt; ROW(INDEX(treatments[experiment_ID],ROWS(treatments[experiment_ID]))), COUNTIF(INDEX(treatments[experiment_ID],1):treatments[[#This Row],[experiment_ID]],treatments[[#This Row],[experiment_ID]]), "")</f>
        <v>8</v>
      </c>
      <c r="C577" s="127" t="s">
        <v>9561</v>
      </c>
      <c r="D577" s="13" t="s">
        <v>9221</v>
      </c>
      <c r="E577" s="13" t="s">
        <v>2502</v>
      </c>
      <c r="F577" s="13"/>
      <c r="G577" s="13" t="s">
        <v>2502</v>
      </c>
      <c r="H577" s="13" t="s">
        <v>9546</v>
      </c>
      <c r="I577" s="13"/>
      <c r="J577" s="13" t="s">
        <v>2502</v>
      </c>
      <c r="K577" s="13"/>
      <c r="L577" s="13"/>
      <c r="M577" s="13"/>
      <c r="N577" s="13"/>
      <c r="O577" s="13" t="s">
        <v>9551</v>
      </c>
      <c r="P577" s="13"/>
      <c r="Q577" s="13"/>
    </row>
    <row r="578" spans="1:17" x14ac:dyDescent="0.25">
      <c r="A578" t="s">
        <v>9506</v>
      </c>
      <c r="B578" cm="1">
        <f t="array" ref="B578">IF(ROW() &lt; ROW(INDEX(treatments[experiment_ID],ROWS(treatments[experiment_ID]))), COUNTIF(INDEX(treatments[experiment_ID],1):treatments[[#This Row],[experiment_ID]],treatments[[#This Row],[experiment_ID]]), "")</f>
        <v>9</v>
      </c>
      <c r="C578" s="127" t="s">
        <v>9562</v>
      </c>
      <c r="D578" s="13" t="s">
        <v>9222</v>
      </c>
      <c r="E578" s="13" t="s">
        <v>2502</v>
      </c>
      <c r="F578" s="13"/>
      <c r="G578" s="13" t="s">
        <v>2502</v>
      </c>
      <c r="H578" s="13" t="s">
        <v>9546</v>
      </c>
      <c r="I578" s="13"/>
      <c r="J578" s="13" t="s">
        <v>2502</v>
      </c>
      <c r="K578" s="13"/>
      <c r="L578" s="13"/>
      <c r="M578" s="13"/>
      <c r="N578" s="13"/>
      <c r="O578" s="13" t="s">
        <v>9551</v>
      </c>
      <c r="P578" s="13"/>
      <c r="Q578" s="13"/>
    </row>
    <row r="579" spans="1:17" x14ac:dyDescent="0.25">
      <c r="A579" t="s">
        <v>9506</v>
      </c>
      <c r="B579" cm="1">
        <f t="array" ref="B579">IF(ROW() &lt; ROW(INDEX(treatments[experiment_ID],ROWS(treatments[experiment_ID]))), COUNTIF(INDEX(treatments[experiment_ID],1):treatments[[#This Row],[experiment_ID]],treatments[[#This Row],[experiment_ID]]), "")</f>
        <v>10</v>
      </c>
      <c r="C579" s="127" t="s">
        <v>9563</v>
      </c>
      <c r="D579" s="13" t="s">
        <v>9220</v>
      </c>
      <c r="E579" s="13" t="s">
        <v>8622</v>
      </c>
      <c r="F579" s="13"/>
      <c r="G579" s="13" t="s">
        <v>2502</v>
      </c>
      <c r="H579" s="13" t="s">
        <v>9547</v>
      </c>
      <c r="I579" s="13"/>
      <c r="J579" s="13" t="s">
        <v>2502</v>
      </c>
      <c r="K579" s="13"/>
      <c r="L579" s="13"/>
      <c r="M579" s="13"/>
      <c r="N579" s="13"/>
      <c r="O579" s="13" t="s">
        <v>9552</v>
      </c>
      <c r="P579" s="13"/>
      <c r="Q579" s="13"/>
    </row>
    <row r="580" spans="1:17" x14ac:dyDescent="0.25">
      <c r="A580" t="s">
        <v>9506</v>
      </c>
      <c r="B580" cm="1">
        <f t="array" ref="B580">IF(ROW() &lt; ROW(INDEX(treatments[experiment_ID],ROWS(treatments[experiment_ID]))), COUNTIF(INDEX(treatments[experiment_ID],1):treatments[[#This Row],[experiment_ID]],treatments[[#This Row],[experiment_ID]]), "")</f>
        <v>11</v>
      </c>
      <c r="C580" s="127" t="s">
        <v>9564</v>
      </c>
      <c r="D580" s="13" t="s">
        <v>9221</v>
      </c>
      <c r="E580" s="13" t="s">
        <v>8622</v>
      </c>
      <c r="F580" s="13"/>
      <c r="G580" s="13" t="s">
        <v>2502</v>
      </c>
      <c r="H580" s="13" t="s">
        <v>9547</v>
      </c>
      <c r="I580" s="13"/>
      <c r="J580" s="13" t="s">
        <v>2502</v>
      </c>
      <c r="K580" s="13"/>
      <c r="L580" s="13"/>
      <c r="M580" s="13"/>
      <c r="N580" s="13"/>
      <c r="O580" s="13" t="s">
        <v>9552</v>
      </c>
      <c r="P580" s="13"/>
      <c r="Q580" s="13"/>
    </row>
    <row r="581" spans="1:17" x14ac:dyDescent="0.25">
      <c r="A581" t="s">
        <v>9506</v>
      </c>
      <c r="B581" cm="1">
        <f t="array" ref="B581">IF(ROW() &lt; ROW(INDEX(treatments[experiment_ID],ROWS(treatments[experiment_ID]))), COUNTIF(INDEX(treatments[experiment_ID],1):treatments[[#This Row],[experiment_ID]],treatments[[#This Row],[experiment_ID]]), "")</f>
        <v>12</v>
      </c>
      <c r="C581" s="127" t="s">
        <v>9565</v>
      </c>
      <c r="D581" s="13" t="s">
        <v>9222</v>
      </c>
      <c r="E581" s="13" t="s">
        <v>8622</v>
      </c>
      <c r="F581" s="13"/>
      <c r="G581" s="13" t="s">
        <v>2502</v>
      </c>
      <c r="H581" s="13" t="s">
        <v>9547</v>
      </c>
      <c r="I581" s="13"/>
      <c r="J581" s="13" t="s">
        <v>2502</v>
      </c>
      <c r="K581" s="13"/>
      <c r="L581" s="13"/>
      <c r="M581" s="13"/>
      <c r="N581" s="13"/>
      <c r="O581" s="13" t="s">
        <v>9552</v>
      </c>
      <c r="P581" s="13"/>
      <c r="Q581" s="13"/>
    </row>
    <row r="582" spans="1:17" x14ac:dyDescent="0.25">
      <c r="A582" t="s">
        <v>9506</v>
      </c>
      <c r="B582" cm="1">
        <f t="array" ref="B582">IF(ROW() &lt; ROW(INDEX(treatments[experiment_ID],ROWS(treatments[experiment_ID]))), COUNTIF(INDEX(treatments[experiment_ID],1):treatments[[#This Row],[experiment_ID]],treatments[[#This Row],[experiment_ID]]), "")</f>
        <v>13</v>
      </c>
      <c r="C582" s="127" t="s">
        <v>9566</v>
      </c>
      <c r="D582" s="13" t="s">
        <v>9220</v>
      </c>
      <c r="E582" s="13" t="s">
        <v>8622</v>
      </c>
      <c r="F582" s="13"/>
      <c r="G582" s="13" t="s">
        <v>2502</v>
      </c>
      <c r="H582" s="13" t="s">
        <v>9548</v>
      </c>
      <c r="I582" s="13"/>
      <c r="J582" s="13" t="s">
        <v>2502</v>
      </c>
      <c r="K582" s="13"/>
      <c r="L582" s="13"/>
      <c r="M582" s="13"/>
      <c r="N582" s="13"/>
      <c r="O582" s="13" t="s">
        <v>9548</v>
      </c>
      <c r="P582" s="13"/>
      <c r="Q582" s="13"/>
    </row>
    <row r="583" spans="1:17" x14ac:dyDescent="0.25">
      <c r="A583" t="s">
        <v>9506</v>
      </c>
      <c r="B583" cm="1">
        <f t="array" ref="B583">IF(ROW() &lt; ROW(INDEX(treatments[experiment_ID],ROWS(treatments[experiment_ID]))), COUNTIF(INDEX(treatments[experiment_ID],1):treatments[[#This Row],[experiment_ID]],treatments[[#This Row],[experiment_ID]]), "")</f>
        <v>14</v>
      </c>
      <c r="C583" s="127" t="s">
        <v>9567</v>
      </c>
      <c r="D583" s="13" t="s">
        <v>9221</v>
      </c>
      <c r="E583" s="13" t="s">
        <v>8622</v>
      </c>
      <c r="F583" s="13"/>
      <c r="G583" s="13" t="s">
        <v>2502</v>
      </c>
      <c r="H583" s="13" t="s">
        <v>9548</v>
      </c>
      <c r="I583" s="13"/>
      <c r="J583" s="13" t="s">
        <v>2502</v>
      </c>
      <c r="K583" s="13"/>
      <c r="L583" s="13"/>
      <c r="M583" s="13"/>
      <c r="N583" s="13"/>
      <c r="O583" s="13" t="s">
        <v>9548</v>
      </c>
      <c r="P583" s="13"/>
      <c r="Q583" s="13"/>
    </row>
    <row r="584" spans="1:17" x14ac:dyDescent="0.25">
      <c r="A584" t="s">
        <v>9506</v>
      </c>
      <c r="B584" cm="1">
        <f t="array" ref="B584">IF(ROW() &lt; ROW(INDEX(treatments[experiment_ID],ROWS(treatments[experiment_ID]))), COUNTIF(INDEX(treatments[experiment_ID],1):treatments[[#This Row],[experiment_ID]],treatments[[#This Row],[experiment_ID]]), "")</f>
        <v>15</v>
      </c>
      <c r="C584" s="127" t="s">
        <v>9568</v>
      </c>
      <c r="D584" s="13" t="s">
        <v>9222</v>
      </c>
      <c r="E584" s="13" t="s">
        <v>8622</v>
      </c>
      <c r="F584" s="13"/>
      <c r="G584" s="13" t="s">
        <v>2502</v>
      </c>
      <c r="H584" s="13" t="s">
        <v>9548</v>
      </c>
      <c r="I584" s="13"/>
      <c r="J584" s="13" t="s">
        <v>2502</v>
      </c>
      <c r="K584" s="13"/>
      <c r="L584" s="13"/>
      <c r="M584" s="13"/>
      <c r="N584" s="13"/>
      <c r="O584" s="13" t="s">
        <v>9548</v>
      </c>
      <c r="P584" s="13"/>
      <c r="Q584" s="13"/>
    </row>
    <row r="585" spans="1:17" x14ac:dyDescent="0.25">
      <c r="A585" t="s">
        <v>9506</v>
      </c>
      <c r="B585" cm="1">
        <f t="array" ref="B585">IF(ROW() &lt; ROW(INDEX(treatments[experiment_ID],ROWS(treatments[experiment_ID]))), COUNTIF(INDEX(treatments[experiment_ID],1):treatments[[#This Row],[experiment_ID]],treatments[[#This Row],[experiment_ID]]), "")</f>
        <v>16</v>
      </c>
      <c r="C585" s="127" t="s">
        <v>9569</v>
      </c>
      <c r="D585" s="13" t="s">
        <v>9220</v>
      </c>
      <c r="E585" s="13" t="s">
        <v>8622</v>
      </c>
      <c r="F585" s="13"/>
      <c r="G585" s="13" t="s">
        <v>2502</v>
      </c>
      <c r="H585" s="13" t="s">
        <v>9549</v>
      </c>
      <c r="I585" s="13"/>
      <c r="J585" s="13" t="s">
        <v>2502</v>
      </c>
      <c r="K585" s="13"/>
      <c r="L585" s="13"/>
      <c r="M585" s="13"/>
      <c r="N585" s="13"/>
      <c r="O585" s="13" t="s">
        <v>9553</v>
      </c>
      <c r="P585" s="13"/>
      <c r="Q585" s="13"/>
    </row>
    <row r="586" spans="1:17" x14ac:dyDescent="0.25">
      <c r="A586" t="s">
        <v>9506</v>
      </c>
      <c r="B586" cm="1">
        <f t="array" ref="B586">IF(ROW() &lt; ROW(INDEX(treatments[experiment_ID],ROWS(treatments[experiment_ID]))), COUNTIF(INDEX(treatments[experiment_ID],1):treatments[[#This Row],[experiment_ID]],treatments[[#This Row],[experiment_ID]]), "")</f>
        <v>17</v>
      </c>
      <c r="C586" s="127" t="s">
        <v>9570</v>
      </c>
      <c r="D586" s="13" t="s">
        <v>9221</v>
      </c>
      <c r="E586" s="13" t="s">
        <v>8622</v>
      </c>
      <c r="F586" s="13"/>
      <c r="G586" s="13" t="s">
        <v>2502</v>
      </c>
      <c r="H586" s="13" t="s">
        <v>9549</v>
      </c>
      <c r="I586" s="13"/>
      <c r="J586" s="13" t="s">
        <v>2502</v>
      </c>
      <c r="K586" s="13"/>
      <c r="L586" s="13"/>
      <c r="M586" s="13"/>
      <c r="N586" s="13"/>
      <c r="O586" s="13" t="s">
        <v>9553</v>
      </c>
      <c r="P586" s="13"/>
      <c r="Q586" s="13"/>
    </row>
    <row r="587" spans="1:17" x14ac:dyDescent="0.25">
      <c r="A587" t="s">
        <v>9506</v>
      </c>
      <c r="B587" cm="1">
        <f t="array" ref="B587">IF(ROW() &lt; ROW(INDEX(treatments[experiment_ID],ROWS(treatments[experiment_ID]))), COUNTIF(INDEX(treatments[experiment_ID],1):treatments[[#This Row],[experiment_ID]],treatments[[#This Row],[experiment_ID]]), "")</f>
        <v>18</v>
      </c>
      <c r="C587" s="127" t="s">
        <v>9571</v>
      </c>
      <c r="D587" s="13" t="s">
        <v>9222</v>
      </c>
      <c r="E587" s="13" t="s">
        <v>8622</v>
      </c>
      <c r="F587" s="13"/>
      <c r="G587" s="13" t="s">
        <v>2502</v>
      </c>
      <c r="H587" s="13" t="s">
        <v>9549</v>
      </c>
      <c r="I587" s="13"/>
      <c r="J587" s="13" t="s">
        <v>2502</v>
      </c>
      <c r="K587" s="13"/>
      <c r="L587" s="13"/>
      <c r="M587" s="13"/>
      <c r="N587" s="13"/>
      <c r="O587" s="13" t="s">
        <v>9553</v>
      </c>
      <c r="P587" s="13"/>
      <c r="Q587" s="13"/>
    </row>
    <row r="588" spans="1:17" x14ac:dyDescent="0.25">
      <c r="A588" t="s">
        <v>9507</v>
      </c>
      <c r="B588" cm="1">
        <f t="array" ref="B588">IF(ROW() &lt; ROW(INDEX(treatments[experiment_ID],ROWS(treatments[experiment_ID]))), COUNTIF(INDEX(treatments[experiment_ID],1):treatments[[#This Row],[experiment_ID]],treatments[[#This Row],[experiment_ID]]), "")</f>
        <v>1</v>
      </c>
      <c r="C588" s="127" t="s">
        <v>9554</v>
      </c>
      <c r="D588" s="13" t="s">
        <v>9220</v>
      </c>
      <c r="E588" s="13" t="s">
        <v>2502</v>
      </c>
      <c r="F588" s="13"/>
      <c r="G588" s="13" t="s">
        <v>2502</v>
      </c>
      <c r="H588" s="13" t="s">
        <v>9544</v>
      </c>
      <c r="I588" s="13"/>
      <c r="J588" s="13" t="s">
        <v>2502</v>
      </c>
      <c r="K588" s="13"/>
      <c r="L588" s="13"/>
      <c r="M588" s="13"/>
      <c r="N588" s="13"/>
      <c r="O588" s="13" t="s">
        <v>9550</v>
      </c>
      <c r="P588" s="13"/>
      <c r="Q588" s="13"/>
    </row>
    <row r="589" spans="1:17" x14ac:dyDescent="0.25">
      <c r="A589" t="s">
        <v>9507</v>
      </c>
      <c r="B589" cm="1">
        <f t="array" ref="B589">IF(ROW() &lt; ROW(INDEX(treatments[experiment_ID],ROWS(treatments[experiment_ID]))), COUNTIF(INDEX(treatments[experiment_ID],1):treatments[[#This Row],[experiment_ID]],treatments[[#This Row],[experiment_ID]]), "")</f>
        <v>2</v>
      </c>
      <c r="C589" s="127" t="s">
        <v>9555</v>
      </c>
      <c r="D589" s="13" t="s">
        <v>9221</v>
      </c>
      <c r="E589" s="13" t="s">
        <v>2502</v>
      </c>
      <c r="F589" s="13"/>
      <c r="G589" s="13" t="s">
        <v>2502</v>
      </c>
      <c r="H589" s="13" t="s">
        <v>9544</v>
      </c>
      <c r="I589" s="13"/>
      <c r="J589" s="13" t="s">
        <v>2502</v>
      </c>
      <c r="K589" s="13"/>
      <c r="L589" s="13"/>
      <c r="M589" s="13"/>
      <c r="N589" s="13"/>
      <c r="O589" s="13" t="s">
        <v>9550</v>
      </c>
      <c r="P589" s="13"/>
      <c r="Q589" s="13"/>
    </row>
    <row r="590" spans="1:17" x14ac:dyDescent="0.25">
      <c r="A590" t="s">
        <v>9507</v>
      </c>
      <c r="B590" cm="1">
        <f t="array" ref="B590">IF(ROW() &lt; ROW(INDEX(treatments[experiment_ID],ROWS(treatments[experiment_ID]))), COUNTIF(INDEX(treatments[experiment_ID],1):treatments[[#This Row],[experiment_ID]],treatments[[#This Row],[experiment_ID]]), "")</f>
        <v>3</v>
      </c>
      <c r="C590" s="127" t="s">
        <v>9556</v>
      </c>
      <c r="D590" s="13" t="s">
        <v>9222</v>
      </c>
      <c r="E590" s="13" t="s">
        <v>2502</v>
      </c>
      <c r="F590" s="13"/>
      <c r="G590" s="13" t="s">
        <v>2502</v>
      </c>
      <c r="H590" s="13" t="s">
        <v>9544</v>
      </c>
      <c r="I590" s="13"/>
      <c r="J590" s="13" t="s">
        <v>2502</v>
      </c>
      <c r="K590" s="13"/>
      <c r="L590" s="13"/>
      <c r="M590" s="13"/>
      <c r="N590" s="13"/>
      <c r="O590" s="13" t="s">
        <v>9550</v>
      </c>
      <c r="P590" s="13"/>
      <c r="Q590" s="13"/>
    </row>
    <row r="591" spans="1:17" x14ac:dyDescent="0.25">
      <c r="A591" t="s">
        <v>9507</v>
      </c>
      <c r="B591" cm="1">
        <f t="array" ref="B591">IF(ROW() &lt; ROW(INDEX(treatments[experiment_ID],ROWS(treatments[experiment_ID]))), COUNTIF(INDEX(treatments[experiment_ID],1):treatments[[#This Row],[experiment_ID]],treatments[[#This Row],[experiment_ID]]), "")</f>
        <v>4</v>
      </c>
      <c r="C591" s="127" t="s">
        <v>9557</v>
      </c>
      <c r="D591" s="13" t="s">
        <v>9220</v>
      </c>
      <c r="E591" s="13" t="s">
        <v>2502</v>
      </c>
      <c r="F591" s="13"/>
      <c r="G591" s="13" t="s">
        <v>2502</v>
      </c>
      <c r="H591" s="13" t="s">
        <v>9545</v>
      </c>
      <c r="I591" s="13"/>
      <c r="J591" s="13" t="s">
        <v>2502</v>
      </c>
      <c r="K591" s="13"/>
      <c r="L591" s="13"/>
      <c r="M591" s="13"/>
      <c r="N591" s="13"/>
      <c r="O591" s="13" t="s">
        <v>9545</v>
      </c>
      <c r="P591" s="13"/>
      <c r="Q591" s="13"/>
    </row>
    <row r="592" spans="1:17" x14ac:dyDescent="0.25">
      <c r="A592" t="s">
        <v>9507</v>
      </c>
      <c r="B592" cm="1">
        <f t="array" ref="B592">IF(ROW() &lt; ROW(INDEX(treatments[experiment_ID],ROWS(treatments[experiment_ID]))), COUNTIF(INDEX(treatments[experiment_ID],1):treatments[[#This Row],[experiment_ID]],treatments[[#This Row],[experiment_ID]]), "")</f>
        <v>5</v>
      </c>
      <c r="C592" s="127" t="s">
        <v>9558</v>
      </c>
      <c r="D592" s="13" t="s">
        <v>9221</v>
      </c>
      <c r="E592" s="13" t="s">
        <v>2502</v>
      </c>
      <c r="F592" s="13"/>
      <c r="G592" s="13" t="s">
        <v>2502</v>
      </c>
      <c r="H592" s="13" t="s">
        <v>9545</v>
      </c>
      <c r="I592" s="13"/>
      <c r="J592" s="13" t="s">
        <v>2502</v>
      </c>
      <c r="K592" s="13"/>
      <c r="L592" s="13"/>
      <c r="M592" s="13"/>
      <c r="N592" s="13"/>
      <c r="O592" s="13" t="s">
        <v>9545</v>
      </c>
      <c r="P592" s="13"/>
      <c r="Q592" s="13"/>
    </row>
    <row r="593" spans="1:17" x14ac:dyDescent="0.25">
      <c r="A593" t="s">
        <v>9507</v>
      </c>
      <c r="B593" cm="1">
        <f t="array" ref="B593">IF(ROW() &lt; ROW(INDEX(treatments[experiment_ID],ROWS(treatments[experiment_ID]))), COUNTIF(INDEX(treatments[experiment_ID],1):treatments[[#This Row],[experiment_ID]],treatments[[#This Row],[experiment_ID]]), "")</f>
        <v>6</v>
      </c>
      <c r="C593" s="127" t="s">
        <v>9559</v>
      </c>
      <c r="D593" s="13" t="s">
        <v>9222</v>
      </c>
      <c r="E593" s="13" t="s">
        <v>2502</v>
      </c>
      <c r="F593" s="13"/>
      <c r="G593" s="13" t="s">
        <v>2502</v>
      </c>
      <c r="H593" s="13" t="s">
        <v>9545</v>
      </c>
      <c r="I593" s="13"/>
      <c r="J593" s="13" t="s">
        <v>2502</v>
      </c>
      <c r="K593" s="13"/>
      <c r="L593" s="13"/>
      <c r="M593" s="13"/>
      <c r="N593" s="13"/>
      <c r="O593" s="13" t="s">
        <v>9545</v>
      </c>
      <c r="P593" s="13"/>
      <c r="Q593" s="13"/>
    </row>
    <row r="594" spans="1:17" x14ac:dyDescent="0.25">
      <c r="A594" t="s">
        <v>9507</v>
      </c>
      <c r="B594" cm="1">
        <f t="array" ref="B594">IF(ROW() &lt; ROW(INDEX(treatments[experiment_ID],ROWS(treatments[experiment_ID]))), COUNTIF(INDEX(treatments[experiment_ID],1):treatments[[#This Row],[experiment_ID]],treatments[[#This Row],[experiment_ID]]), "")</f>
        <v>7</v>
      </c>
      <c r="C594" s="127" t="s">
        <v>9560</v>
      </c>
      <c r="D594" s="13" t="s">
        <v>9220</v>
      </c>
      <c r="E594" s="13" t="s">
        <v>2502</v>
      </c>
      <c r="F594" s="13"/>
      <c r="G594" s="13" t="s">
        <v>2502</v>
      </c>
      <c r="H594" s="13" t="s">
        <v>9546</v>
      </c>
      <c r="I594" s="13"/>
      <c r="J594" s="13" t="s">
        <v>2502</v>
      </c>
      <c r="K594" s="13"/>
      <c r="L594" s="13"/>
      <c r="M594" s="13"/>
      <c r="N594" s="13"/>
      <c r="O594" s="13" t="s">
        <v>9551</v>
      </c>
      <c r="P594" s="13"/>
      <c r="Q594" s="13"/>
    </row>
    <row r="595" spans="1:17" x14ac:dyDescent="0.25">
      <c r="A595" t="s">
        <v>9507</v>
      </c>
      <c r="B595" cm="1">
        <f t="array" ref="B595">IF(ROW() &lt; ROW(INDEX(treatments[experiment_ID],ROWS(treatments[experiment_ID]))), COUNTIF(INDEX(treatments[experiment_ID],1):treatments[[#This Row],[experiment_ID]],treatments[[#This Row],[experiment_ID]]), "")</f>
        <v>8</v>
      </c>
      <c r="C595" s="127" t="s">
        <v>9561</v>
      </c>
      <c r="D595" s="13" t="s">
        <v>9221</v>
      </c>
      <c r="E595" s="13" t="s">
        <v>2502</v>
      </c>
      <c r="F595" s="13"/>
      <c r="G595" s="13" t="s">
        <v>2502</v>
      </c>
      <c r="H595" s="13" t="s">
        <v>9546</v>
      </c>
      <c r="I595" s="13"/>
      <c r="J595" s="13" t="s">
        <v>2502</v>
      </c>
      <c r="K595" s="13"/>
      <c r="L595" s="13"/>
      <c r="M595" s="13"/>
      <c r="N595" s="13"/>
      <c r="O595" s="13" t="s">
        <v>9551</v>
      </c>
      <c r="P595" s="13"/>
      <c r="Q595" s="13"/>
    </row>
    <row r="596" spans="1:17" x14ac:dyDescent="0.25">
      <c r="A596" t="s">
        <v>9507</v>
      </c>
      <c r="B596" cm="1">
        <f t="array" ref="B596">IF(ROW() &lt; ROW(INDEX(treatments[experiment_ID],ROWS(treatments[experiment_ID]))), COUNTIF(INDEX(treatments[experiment_ID],1):treatments[[#This Row],[experiment_ID]],treatments[[#This Row],[experiment_ID]]), "")</f>
        <v>9</v>
      </c>
      <c r="C596" s="127" t="s">
        <v>9562</v>
      </c>
      <c r="D596" s="13" t="s">
        <v>9222</v>
      </c>
      <c r="E596" s="13" t="s">
        <v>2502</v>
      </c>
      <c r="F596" s="13"/>
      <c r="G596" s="13" t="s">
        <v>2502</v>
      </c>
      <c r="H596" s="13" t="s">
        <v>9546</v>
      </c>
      <c r="I596" s="13"/>
      <c r="J596" s="13" t="s">
        <v>2502</v>
      </c>
      <c r="K596" s="13"/>
      <c r="L596" s="13"/>
      <c r="M596" s="13"/>
      <c r="N596" s="13"/>
      <c r="O596" s="13" t="s">
        <v>9551</v>
      </c>
      <c r="P596" s="13"/>
      <c r="Q596" s="13"/>
    </row>
    <row r="597" spans="1:17" x14ac:dyDescent="0.25">
      <c r="A597" t="s">
        <v>9507</v>
      </c>
      <c r="B597" cm="1">
        <f t="array" ref="B597">IF(ROW() &lt; ROW(INDEX(treatments[experiment_ID],ROWS(treatments[experiment_ID]))), COUNTIF(INDEX(treatments[experiment_ID],1):treatments[[#This Row],[experiment_ID]],treatments[[#This Row],[experiment_ID]]), "")</f>
        <v>10</v>
      </c>
      <c r="C597" s="127" t="s">
        <v>9563</v>
      </c>
      <c r="D597" s="13" t="s">
        <v>9220</v>
      </c>
      <c r="E597" s="13" t="s">
        <v>8622</v>
      </c>
      <c r="F597" s="13"/>
      <c r="G597" s="13" t="s">
        <v>2502</v>
      </c>
      <c r="H597" s="13" t="s">
        <v>9547</v>
      </c>
      <c r="I597" s="13"/>
      <c r="J597" s="13" t="s">
        <v>2502</v>
      </c>
      <c r="K597" s="13"/>
      <c r="L597" s="13"/>
      <c r="M597" s="13"/>
      <c r="N597" s="13"/>
      <c r="O597" s="13" t="s">
        <v>9552</v>
      </c>
      <c r="P597" s="13"/>
      <c r="Q597" s="13"/>
    </row>
    <row r="598" spans="1:17" x14ac:dyDescent="0.25">
      <c r="A598" t="s">
        <v>9507</v>
      </c>
      <c r="B598" cm="1">
        <f t="array" ref="B598">IF(ROW() &lt; ROW(INDEX(treatments[experiment_ID],ROWS(treatments[experiment_ID]))), COUNTIF(INDEX(treatments[experiment_ID],1):treatments[[#This Row],[experiment_ID]],treatments[[#This Row],[experiment_ID]]), "")</f>
        <v>11</v>
      </c>
      <c r="C598" s="127" t="s">
        <v>9564</v>
      </c>
      <c r="D598" s="13" t="s">
        <v>9221</v>
      </c>
      <c r="E598" s="13" t="s">
        <v>8622</v>
      </c>
      <c r="F598" s="13"/>
      <c r="G598" s="13" t="s">
        <v>2502</v>
      </c>
      <c r="H598" s="13" t="s">
        <v>9547</v>
      </c>
      <c r="I598" s="13"/>
      <c r="J598" s="13" t="s">
        <v>2502</v>
      </c>
      <c r="K598" s="13"/>
      <c r="L598" s="13"/>
      <c r="M598" s="13"/>
      <c r="N598" s="13"/>
      <c r="O598" s="13" t="s">
        <v>9552</v>
      </c>
      <c r="P598" s="13"/>
      <c r="Q598" s="13"/>
    </row>
    <row r="599" spans="1:17" x14ac:dyDescent="0.25">
      <c r="A599" t="s">
        <v>9507</v>
      </c>
      <c r="B599" cm="1">
        <f t="array" ref="B599">IF(ROW() &lt; ROW(INDEX(treatments[experiment_ID],ROWS(treatments[experiment_ID]))), COUNTIF(INDEX(treatments[experiment_ID],1):treatments[[#This Row],[experiment_ID]],treatments[[#This Row],[experiment_ID]]), "")</f>
        <v>12</v>
      </c>
      <c r="C599" s="127" t="s">
        <v>9565</v>
      </c>
      <c r="D599" s="13" t="s">
        <v>9222</v>
      </c>
      <c r="E599" s="13" t="s">
        <v>8622</v>
      </c>
      <c r="F599" s="13"/>
      <c r="G599" s="13" t="s">
        <v>2502</v>
      </c>
      <c r="H599" s="13" t="s">
        <v>9547</v>
      </c>
      <c r="I599" s="13"/>
      <c r="J599" s="13" t="s">
        <v>2502</v>
      </c>
      <c r="K599" s="13"/>
      <c r="L599" s="13"/>
      <c r="M599" s="13"/>
      <c r="N599" s="13"/>
      <c r="O599" s="13" t="s">
        <v>9552</v>
      </c>
      <c r="P599" s="13"/>
      <c r="Q599" s="13"/>
    </row>
    <row r="600" spans="1:17" x14ac:dyDescent="0.25">
      <c r="A600" t="s">
        <v>9507</v>
      </c>
      <c r="B600" cm="1">
        <f t="array" ref="B600">IF(ROW() &lt; ROW(INDEX(treatments[experiment_ID],ROWS(treatments[experiment_ID]))), COUNTIF(INDEX(treatments[experiment_ID],1):treatments[[#This Row],[experiment_ID]],treatments[[#This Row],[experiment_ID]]), "")</f>
        <v>13</v>
      </c>
      <c r="C600" s="127" t="s">
        <v>9566</v>
      </c>
      <c r="D600" s="13" t="s">
        <v>9220</v>
      </c>
      <c r="E600" s="13" t="s">
        <v>8622</v>
      </c>
      <c r="F600" s="13"/>
      <c r="G600" s="13" t="s">
        <v>2502</v>
      </c>
      <c r="H600" s="13" t="s">
        <v>9548</v>
      </c>
      <c r="I600" s="13"/>
      <c r="J600" s="13" t="s">
        <v>2502</v>
      </c>
      <c r="K600" s="13"/>
      <c r="L600" s="13"/>
      <c r="M600" s="13"/>
      <c r="N600" s="13"/>
      <c r="O600" s="13" t="s">
        <v>9548</v>
      </c>
      <c r="P600" s="13"/>
      <c r="Q600" s="13"/>
    </row>
    <row r="601" spans="1:17" x14ac:dyDescent="0.25">
      <c r="A601" t="s">
        <v>9507</v>
      </c>
      <c r="B601" cm="1">
        <f t="array" ref="B601">IF(ROW() &lt; ROW(INDEX(treatments[experiment_ID],ROWS(treatments[experiment_ID]))), COUNTIF(INDEX(treatments[experiment_ID],1):treatments[[#This Row],[experiment_ID]],treatments[[#This Row],[experiment_ID]]), "")</f>
        <v>14</v>
      </c>
      <c r="C601" s="127" t="s">
        <v>9567</v>
      </c>
      <c r="D601" s="13" t="s">
        <v>9221</v>
      </c>
      <c r="E601" s="13" t="s">
        <v>8622</v>
      </c>
      <c r="F601" s="13"/>
      <c r="G601" s="13" t="s">
        <v>2502</v>
      </c>
      <c r="H601" s="13" t="s">
        <v>9548</v>
      </c>
      <c r="I601" s="13"/>
      <c r="J601" s="13" t="s">
        <v>2502</v>
      </c>
      <c r="K601" s="13"/>
      <c r="L601" s="13"/>
      <c r="M601" s="13"/>
      <c r="N601" s="13"/>
      <c r="O601" s="13" t="s">
        <v>9548</v>
      </c>
      <c r="P601" s="13"/>
      <c r="Q601" s="13"/>
    </row>
    <row r="602" spans="1:17" x14ac:dyDescent="0.25">
      <c r="A602" t="s">
        <v>9507</v>
      </c>
      <c r="B602" cm="1">
        <f t="array" ref="B602">IF(ROW() &lt; ROW(INDEX(treatments[experiment_ID],ROWS(treatments[experiment_ID]))), COUNTIF(INDEX(treatments[experiment_ID],1):treatments[[#This Row],[experiment_ID]],treatments[[#This Row],[experiment_ID]]), "")</f>
        <v>15</v>
      </c>
      <c r="C602" s="127" t="s">
        <v>9568</v>
      </c>
      <c r="D602" s="13" t="s">
        <v>9222</v>
      </c>
      <c r="E602" s="13" t="s">
        <v>8622</v>
      </c>
      <c r="F602" s="13"/>
      <c r="G602" s="13" t="s">
        <v>2502</v>
      </c>
      <c r="H602" s="13" t="s">
        <v>9548</v>
      </c>
      <c r="I602" s="13"/>
      <c r="J602" s="13" t="s">
        <v>2502</v>
      </c>
      <c r="K602" s="13"/>
      <c r="L602" s="13"/>
      <c r="M602" s="13"/>
      <c r="N602" s="13"/>
      <c r="O602" s="13" t="s">
        <v>9548</v>
      </c>
      <c r="P602" s="13"/>
      <c r="Q602" s="13"/>
    </row>
    <row r="603" spans="1:17" x14ac:dyDescent="0.25">
      <c r="A603" t="s">
        <v>9507</v>
      </c>
      <c r="B603" cm="1">
        <f t="array" ref="B603">IF(ROW() &lt; ROW(INDEX(treatments[experiment_ID],ROWS(treatments[experiment_ID]))), COUNTIF(INDEX(treatments[experiment_ID],1):treatments[[#This Row],[experiment_ID]],treatments[[#This Row],[experiment_ID]]), "")</f>
        <v>16</v>
      </c>
      <c r="C603" s="127" t="s">
        <v>9569</v>
      </c>
      <c r="D603" s="13" t="s">
        <v>9220</v>
      </c>
      <c r="E603" s="13" t="s">
        <v>8622</v>
      </c>
      <c r="F603" s="13"/>
      <c r="G603" s="13" t="s">
        <v>2502</v>
      </c>
      <c r="H603" s="13" t="s">
        <v>9549</v>
      </c>
      <c r="I603" s="13"/>
      <c r="J603" s="13" t="s">
        <v>2502</v>
      </c>
      <c r="K603" s="13"/>
      <c r="L603" s="13"/>
      <c r="M603" s="13"/>
      <c r="N603" s="13"/>
      <c r="O603" s="13" t="s">
        <v>9553</v>
      </c>
      <c r="P603" s="13"/>
      <c r="Q603" s="13"/>
    </row>
    <row r="604" spans="1:17" x14ac:dyDescent="0.25">
      <c r="A604" t="s">
        <v>9507</v>
      </c>
      <c r="B604" cm="1">
        <f t="array" ref="B604">IF(ROW() &lt; ROW(INDEX(treatments[experiment_ID],ROWS(treatments[experiment_ID]))), COUNTIF(INDEX(treatments[experiment_ID],1):treatments[[#This Row],[experiment_ID]],treatments[[#This Row],[experiment_ID]]), "")</f>
        <v>17</v>
      </c>
      <c r="C604" s="127" t="s">
        <v>9570</v>
      </c>
      <c r="D604" s="13" t="s">
        <v>9221</v>
      </c>
      <c r="E604" s="13" t="s">
        <v>8622</v>
      </c>
      <c r="F604" s="13"/>
      <c r="G604" s="13" t="s">
        <v>2502</v>
      </c>
      <c r="H604" s="13" t="s">
        <v>9549</v>
      </c>
      <c r="I604" s="13"/>
      <c r="J604" s="13" t="s">
        <v>2502</v>
      </c>
      <c r="K604" s="13"/>
      <c r="L604" s="13"/>
      <c r="M604" s="13"/>
      <c r="N604" s="13"/>
      <c r="O604" s="13" t="s">
        <v>9553</v>
      </c>
      <c r="P604" s="13"/>
      <c r="Q604" s="13"/>
    </row>
    <row r="605" spans="1:17" x14ac:dyDescent="0.25">
      <c r="A605" t="s">
        <v>9507</v>
      </c>
      <c r="B605" cm="1">
        <f t="array" ref="B605">IF(ROW() &lt; ROW(INDEX(treatments[experiment_ID],ROWS(treatments[experiment_ID]))), COUNTIF(INDEX(treatments[experiment_ID],1):treatments[[#This Row],[experiment_ID]],treatments[[#This Row],[experiment_ID]]), "")</f>
        <v>18</v>
      </c>
      <c r="C605" s="127" t="s">
        <v>9571</v>
      </c>
      <c r="D605" s="13" t="s">
        <v>9222</v>
      </c>
      <c r="E605" s="13" t="s">
        <v>8622</v>
      </c>
      <c r="F605" s="13"/>
      <c r="G605" s="13" t="s">
        <v>2502</v>
      </c>
      <c r="H605" s="13" t="s">
        <v>9549</v>
      </c>
      <c r="I605" s="13"/>
      <c r="J605" s="13" t="s">
        <v>2502</v>
      </c>
      <c r="K605" s="13"/>
      <c r="L605" s="13"/>
      <c r="M605" s="13"/>
      <c r="N605" s="13"/>
      <c r="O605" s="13" t="s">
        <v>9553</v>
      </c>
      <c r="P605" s="13"/>
      <c r="Q605" s="13"/>
    </row>
    <row r="606" spans="1:17" x14ac:dyDescent="0.25">
      <c r="A606" t="s">
        <v>9508</v>
      </c>
      <c r="B606" cm="1">
        <f t="array" ref="B606">IF(ROW() &lt; ROW(INDEX(treatments[experiment_ID],ROWS(treatments[experiment_ID]))), COUNTIF(INDEX(treatments[experiment_ID],1):treatments[[#This Row],[experiment_ID]],treatments[[#This Row],[experiment_ID]]), "")</f>
        <v>1</v>
      </c>
      <c r="C606" s="127" t="s">
        <v>9554</v>
      </c>
      <c r="D606" s="13" t="s">
        <v>9220</v>
      </c>
      <c r="E606" s="13" t="s">
        <v>2502</v>
      </c>
      <c r="F606" s="13"/>
      <c r="G606" s="13" t="s">
        <v>2502</v>
      </c>
      <c r="H606" s="13" t="s">
        <v>9544</v>
      </c>
      <c r="I606" s="13"/>
      <c r="J606" s="13" t="s">
        <v>2502</v>
      </c>
      <c r="K606" s="13"/>
      <c r="L606" s="13"/>
      <c r="M606" s="13"/>
      <c r="N606" s="13"/>
      <c r="O606" s="13" t="s">
        <v>9550</v>
      </c>
      <c r="P606" s="13"/>
      <c r="Q606" s="13"/>
    </row>
    <row r="607" spans="1:17" x14ac:dyDescent="0.25">
      <c r="A607" t="s">
        <v>9508</v>
      </c>
      <c r="B607" cm="1">
        <f t="array" ref="B607">IF(ROW() &lt; ROW(INDEX(treatments[experiment_ID],ROWS(treatments[experiment_ID]))), COUNTIF(INDEX(treatments[experiment_ID],1):treatments[[#This Row],[experiment_ID]],treatments[[#This Row],[experiment_ID]]), "")</f>
        <v>2</v>
      </c>
      <c r="C607" s="127" t="s">
        <v>9555</v>
      </c>
      <c r="D607" s="13" t="s">
        <v>9221</v>
      </c>
      <c r="E607" s="13" t="s">
        <v>2502</v>
      </c>
      <c r="F607" s="13"/>
      <c r="G607" s="13" t="s">
        <v>2502</v>
      </c>
      <c r="H607" s="13" t="s">
        <v>9544</v>
      </c>
      <c r="I607" s="13"/>
      <c r="J607" s="13" t="s">
        <v>2502</v>
      </c>
      <c r="K607" s="13"/>
      <c r="L607" s="13"/>
      <c r="M607" s="13"/>
      <c r="N607" s="13"/>
      <c r="O607" s="13" t="s">
        <v>9550</v>
      </c>
      <c r="P607" s="13"/>
      <c r="Q607" s="13"/>
    </row>
    <row r="608" spans="1:17" x14ac:dyDescent="0.25">
      <c r="A608" t="s">
        <v>9508</v>
      </c>
      <c r="B608" cm="1">
        <f t="array" ref="B608">IF(ROW() &lt; ROW(INDEX(treatments[experiment_ID],ROWS(treatments[experiment_ID]))), COUNTIF(INDEX(treatments[experiment_ID],1):treatments[[#This Row],[experiment_ID]],treatments[[#This Row],[experiment_ID]]), "")</f>
        <v>3</v>
      </c>
      <c r="C608" s="127" t="s">
        <v>9556</v>
      </c>
      <c r="D608" s="13" t="s">
        <v>9222</v>
      </c>
      <c r="E608" s="13" t="s">
        <v>2502</v>
      </c>
      <c r="F608" s="13"/>
      <c r="G608" s="13" t="s">
        <v>2502</v>
      </c>
      <c r="H608" s="13" t="s">
        <v>9544</v>
      </c>
      <c r="I608" s="13"/>
      <c r="J608" s="13" t="s">
        <v>2502</v>
      </c>
      <c r="K608" s="13"/>
      <c r="L608" s="13"/>
      <c r="M608" s="13"/>
      <c r="N608" s="13"/>
      <c r="O608" s="13" t="s">
        <v>9550</v>
      </c>
      <c r="P608" s="13"/>
      <c r="Q608" s="13"/>
    </row>
    <row r="609" spans="1:17" x14ac:dyDescent="0.25">
      <c r="A609" t="s">
        <v>9508</v>
      </c>
      <c r="B609" cm="1">
        <f t="array" ref="B609">IF(ROW() &lt; ROW(INDEX(treatments[experiment_ID],ROWS(treatments[experiment_ID]))), COUNTIF(INDEX(treatments[experiment_ID],1):treatments[[#This Row],[experiment_ID]],treatments[[#This Row],[experiment_ID]]), "")</f>
        <v>4</v>
      </c>
      <c r="C609" s="127" t="s">
        <v>9557</v>
      </c>
      <c r="D609" s="13" t="s">
        <v>9220</v>
      </c>
      <c r="E609" s="13" t="s">
        <v>2502</v>
      </c>
      <c r="F609" s="13"/>
      <c r="G609" s="13" t="s">
        <v>2502</v>
      </c>
      <c r="H609" s="13" t="s">
        <v>9545</v>
      </c>
      <c r="I609" s="13"/>
      <c r="J609" s="13" t="s">
        <v>2502</v>
      </c>
      <c r="K609" s="13"/>
      <c r="L609" s="13"/>
      <c r="M609" s="13"/>
      <c r="N609" s="13"/>
      <c r="O609" s="13" t="s">
        <v>9545</v>
      </c>
      <c r="P609" s="13"/>
      <c r="Q609" s="13"/>
    </row>
    <row r="610" spans="1:17" x14ac:dyDescent="0.25">
      <c r="A610" t="s">
        <v>9508</v>
      </c>
      <c r="B610" cm="1">
        <f t="array" ref="B610">IF(ROW() &lt; ROW(INDEX(treatments[experiment_ID],ROWS(treatments[experiment_ID]))), COUNTIF(INDEX(treatments[experiment_ID],1):treatments[[#This Row],[experiment_ID]],treatments[[#This Row],[experiment_ID]]), "")</f>
        <v>5</v>
      </c>
      <c r="C610" s="127" t="s">
        <v>9558</v>
      </c>
      <c r="D610" s="13" t="s">
        <v>9221</v>
      </c>
      <c r="E610" s="13" t="s">
        <v>2502</v>
      </c>
      <c r="F610" s="13"/>
      <c r="G610" s="13" t="s">
        <v>2502</v>
      </c>
      <c r="H610" s="13" t="s">
        <v>9545</v>
      </c>
      <c r="I610" s="13"/>
      <c r="J610" s="13" t="s">
        <v>2502</v>
      </c>
      <c r="K610" s="13"/>
      <c r="L610" s="13"/>
      <c r="M610" s="13"/>
      <c r="N610" s="13"/>
      <c r="O610" s="13" t="s">
        <v>9545</v>
      </c>
      <c r="P610" s="13"/>
      <c r="Q610" s="13"/>
    </row>
    <row r="611" spans="1:17" x14ac:dyDescent="0.25">
      <c r="A611" t="s">
        <v>9508</v>
      </c>
      <c r="B611" cm="1">
        <f t="array" ref="B611">IF(ROW() &lt; ROW(INDEX(treatments[experiment_ID],ROWS(treatments[experiment_ID]))), COUNTIF(INDEX(treatments[experiment_ID],1):treatments[[#This Row],[experiment_ID]],treatments[[#This Row],[experiment_ID]]), "")</f>
        <v>6</v>
      </c>
      <c r="C611" s="127" t="s">
        <v>9559</v>
      </c>
      <c r="D611" s="13" t="s">
        <v>9222</v>
      </c>
      <c r="E611" s="13" t="s">
        <v>2502</v>
      </c>
      <c r="F611" s="13"/>
      <c r="G611" s="13" t="s">
        <v>2502</v>
      </c>
      <c r="H611" s="13" t="s">
        <v>9545</v>
      </c>
      <c r="I611" s="13"/>
      <c r="J611" s="13" t="s">
        <v>2502</v>
      </c>
      <c r="K611" s="13"/>
      <c r="L611" s="13"/>
      <c r="M611" s="13"/>
      <c r="N611" s="13"/>
      <c r="O611" s="13" t="s">
        <v>9545</v>
      </c>
      <c r="P611" s="13"/>
      <c r="Q611" s="13"/>
    </row>
    <row r="612" spans="1:17" x14ac:dyDescent="0.25">
      <c r="A612" t="s">
        <v>9508</v>
      </c>
      <c r="B612" cm="1">
        <f t="array" ref="B612">IF(ROW() &lt; ROW(INDEX(treatments[experiment_ID],ROWS(treatments[experiment_ID]))), COUNTIF(INDEX(treatments[experiment_ID],1):treatments[[#This Row],[experiment_ID]],treatments[[#This Row],[experiment_ID]]), "")</f>
        <v>7</v>
      </c>
      <c r="C612" s="127" t="s">
        <v>9560</v>
      </c>
      <c r="D612" s="13" t="s">
        <v>9220</v>
      </c>
      <c r="E612" s="13" t="s">
        <v>2502</v>
      </c>
      <c r="F612" s="13"/>
      <c r="G612" s="13" t="s">
        <v>2502</v>
      </c>
      <c r="H612" s="13" t="s">
        <v>9546</v>
      </c>
      <c r="I612" s="13"/>
      <c r="J612" s="13" t="s">
        <v>2502</v>
      </c>
      <c r="K612" s="13"/>
      <c r="L612" s="13"/>
      <c r="M612" s="13"/>
      <c r="N612" s="13"/>
      <c r="O612" s="13" t="s">
        <v>9551</v>
      </c>
      <c r="P612" s="13"/>
      <c r="Q612" s="13"/>
    </row>
    <row r="613" spans="1:17" x14ac:dyDescent="0.25">
      <c r="A613" t="s">
        <v>9508</v>
      </c>
      <c r="B613" cm="1">
        <f t="array" ref="B613">IF(ROW() &lt; ROW(INDEX(treatments[experiment_ID],ROWS(treatments[experiment_ID]))), COUNTIF(INDEX(treatments[experiment_ID],1):treatments[[#This Row],[experiment_ID]],treatments[[#This Row],[experiment_ID]]), "")</f>
        <v>8</v>
      </c>
      <c r="C613" s="127" t="s">
        <v>9561</v>
      </c>
      <c r="D613" s="13" t="s">
        <v>9221</v>
      </c>
      <c r="E613" s="13" t="s">
        <v>2502</v>
      </c>
      <c r="F613" s="13"/>
      <c r="G613" s="13" t="s">
        <v>2502</v>
      </c>
      <c r="H613" s="13" t="s">
        <v>9546</v>
      </c>
      <c r="I613" s="13"/>
      <c r="J613" s="13" t="s">
        <v>2502</v>
      </c>
      <c r="K613" s="13"/>
      <c r="L613" s="13"/>
      <c r="M613" s="13"/>
      <c r="N613" s="13"/>
      <c r="O613" s="13" t="s">
        <v>9551</v>
      </c>
      <c r="P613" s="13"/>
      <c r="Q613" s="13"/>
    </row>
    <row r="614" spans="1:17" x14ac:dyDescent="0.25">
      <c r="A614" t="s">
        <v>9508</v>
      </c>
      <c r="B614" cm="1">
        <f t="array" ref="B614">IF(ROW() &lt; ROW(INDEX(treatments[experiment_ID],ROWS(treatments[experiment_ID]))), COUNTIF(INDEX(treatments[experiment_ID],1):treatments[[#This Row],[experiment_ID]],treatments[[#This Row],[experiment_ID]]), "")</f>
        <v>9</v>
      </c>
      <c r="C614" s="127" t="s">
        <v>9562</v>
      </c>
      <c r="D614" s="13" t="s">
        <v>9222</v>
      </c>
      <c r="E614" s="13" t="s">
        <v>2502</v>
      </c>
      <c r="F614" s="13"/>
      <c r="G614" s="13" t="s">
        <v>2502</v>
      </c>
      <c r="H614" s="13" t="s">
        <v>9546</v>
      </c>
      <c r="I614" s="13"/>
      <c r="J614" s="13" t="s">
        <v>2502</v>
      </c>
      <c r="K614" s="13"/>
      <c r="L614" s="13"/>
      <c r="M614" s="13"/>
      <c r="N614" s="13"/>
      <c r="O614" s="13" t="s">
        <v>9551</v>
      </c>
      <c r="P614" s="13"/>
      <c r="Q614" s="13"/>
    </row>
    <row r="615" spans="1:17" x14ac:dyDescent="0.25">
      <c r="A615" t="s">
        <v>9508</v>
      </c>
      <c r="B615" cm="1">
        <f t="array" ref="B615">IF(ROW() &lt; ROW(INDEX(treatments[experiment_ID],ROWS(treatments[experiment_ID]))), COUNTIF(INDEX(treatments[experiment_ID],1):treatments[[#This Row],[experiment_ID]],treatments[[#This Row],[experiment_ID]]), "")</f>
        <v>10</v>
      </c>
      <c r="C615" s="127" t="s">
        <v>9563</v>
      </c>
      <c r="D615" s="13" t="s">
        <v>9220</v>
      </c>
      <c r="E615" s="13" t="s">
        <v>8622</v>
      </c>
      <c r="F615" s="13"/>
      <c r="G615" s="13" t="s">
        <v>2502</v>
      </c>
      <c r="H615" s="13" t="s">
        <v>9547</v>
      </c>
      <c r="I615" s="13"/>
      <c r="J615" s="13" t="s">
        <v>2502</v>
      </c>
      <c r="K615" s="13"/>
      <c r="L615" s="13"/>
      <c r="M615" s="13"/>
      <c r="N615" s="13"/>
      <c r="O615" s="13" t="s">
        <v>9552</v>
      </c>
      <c r="P615" s="13"/>
      <c r="Q615" s="13"/>
    </row>
    <row r="616" spans="1:17" x14ac:dyDescent="0.25">
      <c r="A616" t="s">
        <v>9508</v>
      </c>
      <c r="B616" cm="1">
        <f t="array" ref="B616">IF(ROW() &lt; ROW(INDEX(treatments[experiment_ID],ROWS(treatments[experiment_ID]))), COUNTIF(INDEX(treatments[experiment_ID],1):treatments[[#This Row],[experiment_ID]],treatments[[#This Row],[experiment_ID]]), "")</f>
        <v>11</v>
      </c>
      <c r="C616" s="127" t="s">
        <v>9564</v>
      </c>
      <c r="D616" s="13" t="s">
        <v>9221</v>
      </c>
      <c r="E616" s="13" t="s">
        <v>8622</v>
      </c>
      <c r="F616" s="13"/>
      <c r="G616" s="13" t="s">
        <v>2502</v>
      </c>
      <c r="H616" s="13" t="s">
        <v>9547</v>
      </c>
      <c r="I616" s="13"/>
      <c r="J616" s="13" t="s">
        <v>2502</v>
      </c>
      <c r="K616" s="13"/>
      <c r="L616" s="13"/>
      <c r="M616" s="13"/>
      <c r="N616" s="13"/>
      <c r="O616" s="13" t="s">
        <v>9552</v>
      </c>
      <c r="P616" s="13"/>
      <c r="Q616" s="13"/>
    </row>
    <row r="617" spans="1:17" x14ac:dyDescent="0.25">
      <c r="A617" t="s">
        <v>9508</v>
      </c>
      <c r="B617" cm="1">
        <f t="array" ref="B617">IF(ROW() &lt; ROW(INDEX(treatments[experiment_ID],ROWS(treatments[experiment_ID]))), COUNTIF(INDEX(treatments[experiment_ID],1):treatments[[#This Row],[experiment_ID]],treatments[[#This Row],[experiment_ID]]), "")</f>
        <v>12</v>
      </c>
      <c r="C617" s="127" t="s">
        <v>9565</v>
      </c>
      <c r="D617" s="13" t="s">
        <v>9222</v>
      </c>
      <c r="E617" s="13" t="s">
        <v>8622</v>
      </c>
      <c r="F617" s="13"/>
      <c r="G617" s="13" t="s">
        <v>2502</v>
      </c>
      <c r="H617" s="13" t="s">
        <v>9547</v>
      </c>
      <c r="I617" s="13"/>
      <c r="J617" s="13" t="s">
        <v>2502</v>
      </c>
      <c r="K617" s="13"/>
      <c r="L617" s="13"/>
      <c r="M617" s="13"/>
      <c r="N617" s="13"/>
      <c r="O617" s="13" t="s">
        <v>9552</v>
      </c>
      <c r="P617" s="13"/>
      <c r="Q617" s="13"/>
    </row>
    <row r="618" spans="1:17" x14ac:dyDescent="0.25">
      <c r="A618" t="s">
        <v>9508</v>
      </c>
      <c r="B618" cm="1">
        <f t="array" ref="B618">IF(ROW() &lt; ROW(INDEX(treatments[experiment_ID],ROWS(treatments[experiment_ID]))), COUNTIF(INDEX(treatments[experiment_ID],1):treatments[[#This Row],[experiment_ID]],treatments[[#This Row],[experiment_ID]]), "")</f>
        <v>13</v>
      </c>
      <c r="C618" s="127" t="s">
        <v>9566</v>
      </c>
      <c r="D618" s="13" t="s">
        <v>9220</v>
      </c>
      <c r="E618" s="13" t="s">
        <v>8622</v>
      </c>
      <c r="F618" s="13"/>
      <c r="G618" s="13" t="s">
        <v>2502</v>
      </c>
      <c r="H618" s="13" t="s">
        <v>9548</v>
      </c>
      <c r="I618" s="13"/>
      <c r="J618" s="13" t="s">
        <v>2502</v>
      </c>
      <c r="K618" s="13"/>
      <c r="L618" s="13"/>
      <c r="M618" s="13"/>
      <c r="N618" s="13"/>
      <c r="O618" s="13" t="s">
        <v>9548</v>
      </c>
      <c r="P618" s="13"/>
      <c r="Q618" s="13"/>
    </row>
    <row r="619" spans="1:17" x14ac:dyDescent="0.25">
      <c r="A619" t="s">
        <v>9508</v>
      </c>
      <c r="B619" cm="1">
        <f t="array" ref="B619">IF(ROW() &lt; ROW(INDEX(treatments[experiment_ID],ROWS(treatments[experiment_ID]))), COUNTIF(INDEX(treatments[experiment_ID],1):treatments[[#This Row],[experiment_ID]],treatments[[#This Row],[experiment_ID]]), "")</f>
        <v>14</v>
      </c>
      <c r="C619" s="127" t="s">
        <v>9567</v>
      </c>
      <c r="D619" s="13" t="s">
        <v>9221</v>
      </c>
      <c r="E619" s="13" t="s">
        <v>8622</v>
      </c>
      <c r="F619" s="13"/>
      <c r="G619" s="13" t="s">
        <v>2502</v>
      </c>
      <c r="H619" s="13" t="s">
        <v>9548</v>
      </c>
      <c r="I619" s="13"/>
      <c r="J619" s="13" t="s">
        <v>2502</v>
      </c>
      <c r="K619" s="13"/>
      <c r="L619" s="13"/>
      <c r="M619" s="13"/>
      <c r="N619" s="13"/>
      <c r="O619" s="13" t="s">
        <v>9548</v>
      </c>
      <c r="P619" s="13"/>
      <c r="Q619" s="13"/>
    </row>
    <row r="620" spans="1:17" x14ac:dyDescent="0.25">
      <c r="A620" t="s">
        <v>9508</v>
      </c>
      <c r="B620" cm="1">
        <f t="array" ref="B620">IF(ROW() &lt; ROW(INDEX(treatments[experiment_ID],ROWS(treatments[experiment_ID]))), COUNTIF(INDEX(treatments[experiment_ID],1):treatments[[#This Row],[experiment_ID]],treatments[[#This Row],[experiment_ID]]), "")</f>
        <v>15</v>
      </c>
      <c r="C620" s="127" t="s">
        <v>9568</v>
      </c>
      <c r="D620" s="13" t="s">
        <v>9222</v>
      </c>
      <c r="E620" s="13" t="s">
        <v>8622</v>
      </c>
      <c r="F620" s="13"/>
      <c r="G620" s="13" t="s">
        <v>2502</v>
      </c>
      <c r="H620" s="13" t="s">
        <v>9548</v>
      </c>
      <c r="I620" s="13"/>
      <c r="J620" s="13" t="s">
        <v>2502</v>
      </c>
      <c r="K620" s="13"/>
      <c r="L620" s="13"/>
      <c r="M620" s="13"/>
      <c r="N620" s="13"/>
      <c r="O620" s="13" t="s">
        <v>9548</v>
      </c>
      <c r="P620" s="13"/>
      <c r="Q620" s="13"/>
    </row>
    <row r="621" spans="1:17" x14ac:dyDescent="0.25">
      <c r="A621" t="s">
        <v>9508</v>
      </c>
      <c r="B621" cm="1">
        <f t="array" ref="B621">IF(ROW() &lt; ROW(INDEX(treatments[experiment_ID],ROWS(treatments[experiment_ID]))), COUNTIF(INDEX(treatments[experiment_ID],1):treatments[[#This Row],[experiment_ID]],treatments[[#This Row],[experiment_ID]]), "")</f>
        <v>16</v>
      </c>
      <c r="C621" s="127" t="s">
        <v>9569</v>
      </c>
      <c r="D621" s="13" t="s">
        <v>9220</v>
      </c>
      <c r="E621" s="13" t="s">
        <v>8622</v>
      </c>
      <c r="F621" s="13"/>
      <c r="G621" s="13" t="s">
        <v>2502</v>
      </c>
      <c r="H621" s="13" t="s">
        <v>9549</v>
      </c>
      <c r="I621" s="13"/>
      <c r="J621" s="13" t="s">
        <v>2502</v>
      </c>
      <c r="K621" s="13"/>
      <c r="L621" s="13"/>
      <c r="M621" s="13"/>
      <c r="N621" s="13"/>
      <c r="O621" s="13" t="s">
        <v>9553</v>
      </c>
      <c r="P621" s="13"/>
      <c r="Q621" s="13"/>
    </row>
    <row r="622" spans="1:17" x14ac:dyDescent="0.25">
      <c r="A622" t="s">
        <v>9508</v>
      </c>
      <c r="B622" cm="1">
        <f t="array" ref="B622">IF(ROW() &lt; ROW(INDEX(treatments[experiment_ID],ROWS(treatments[experiment_ID]))), COUNTIF(INDEX(treatments[experiment_ID],1):treatments[[#This Row],[experiment_ID]],treatments[[#This Row],[experiment_ID]]), "")</f>
        <v>17</v>
      </c>
      <c r="C622" s="127" t="s">
        <v>9570</v>
      </c>
      <c r="D622" s="13" t="s">
        <v>9221</v>
      </c>
      <c r="E622" s="13" t="s">
        <v>8622</v>
      </c>
      <c r="F622" s="13"/>
      <c r="G622" s="13" t="s">
        <v>2502</v>
      </c>
      <c r="H622" s="13" t="s">
        <v>9549</v>
      </c>
      <c r="I622" s="13"/>
      <c r="J622" s="13" t="s">
        <v>2502</v>
      </c>
      <c r="K622" s="13"/>
      <c r="L622" s="13"/>
      <c r="M622" s="13"/>
      <c r="N622" s="13"/>
      <c r="O622" s="13" t="s">
        <v>9553</v>
      </c>
      <c r="P622" s="13"/>
      <c r="Q622" s="13"/>
    </row>
    <row r="623" spans="1:17" x14ac:dyDescent="0.25">
      <c r="A623" t="s">
        <v>9508</v>
      </c>
      <c r="B623" cm="1">
        <f t="array" ref="B623">IF(ROW() &lt; ROW(INDEX(treatments[experiment_ID],ROWS(treatments[experiment_ID]))), COUNTIF(INDEX(treatments[experiment_ID],1):treatments[[#This Row],[experiment_ID]],treatments[[#This Row],[experiment_ID]]), "")</f>
        <v>18</v>
      </c>
      <c r="C623" s="127" t="s">
        <v>9571</v>
      </c>
      <c r="D623" s="13" t="s">
        <v>9222</v>
      </c>
      <c r="E623" s="13" t="s">
        <v>8622</v>
      </c>
      <c r="F623" s="13"/>
      <c r="G623" s="13" t="s">
        <v>2502</v>
      </c>
      <c r="H623" s="13" t="s">
        <v>9549</v>
      </c>
      <c r="I623" s="13"/>
      <c r="J623" s="13" t="s">
        <v>2502</v>
      </c>
      <c r="K623" s="13"/>
      <c r="L623" s="13"/>
      <c r="M623" s="13"/>
      <c r="N623" s="13"/>
      <c r="O623" s="13" t="s">
        <v>9553</v>
      </c>
      <c r="P623" s="13"/>
      <c r="Q623" s="13"/>
    </row>
    <row r="624" spans="1:17" x14ac:dyDescent="0.25">
      <c r="A624" t="s">
        <v>9509</v>
      </c>
      <c r="B624" cm="1">
        <f t="array" ref="B624">IF(ROW() &lt; ROW(INDEX(treatments[experiment_ID],ROWS(treatments[experiment_ID]))), COUNTIF(INDEX(treatments[experiment_ID],1):treatments[[#This Row],[experiment_ID]],treatments[[#This Row],[experiment_ID]]), "")</f>
        <v>1</v>
      </c>
      <c r="C624" s="127" t="s">
        <v>9554</v>
      </c>
      <c r="D624" s="13" t="s">
        <v>9220</v>
      </c>
      <c r="E624" s="13" t="s">
        <v>2502</v>
      </c>
      <c r="F624" s="13"/>
      <c r="G624" s="13" t="s">
        <v>2502</v>
      </c>
      <c r="H624" s="13" t="s">
        <v>9544</v>
      </c>
      <c r="I624" s="13"/>
      <c r="J624" s="13" t="s">
        <v>2502</v>
      </c>
      <c r="K624" s="13"/>
      <c r="L624" s="13"/>
      <c r="M624" s="13"/>
      <c r="N624" s="13"/>
      <c r="O624" s="13" t="s">
        <v>9550</v>
      </c>
      <c r="P624" s="13"/>
      <c r="Q624" s="13"/>
    </row>
    <row r="625" spans="1:17" x14ac:dyDescent="0.25">
      <c r="A625" t="s">
        <v>9509</v>
      </c>
      <c r="B625" cm="1">
        <f t="array" ref="B625">IF(ROW() &lt; ROW(INDEX(treatments[experiment_ID],ROWS(treatments[experiment_ID]))), COUNTIF(INDEX(treatments[experiment_ID],1):treatments[[#This Row],[experiment_ID]],treatments[[#This Row],[experiment_ID]]), "")</f>
        <v>2</v>
      </c>
      <c r="C625" s="127" t="s">
        <v>9555</v>
      </c>
      <c r="D625" s="13" t="s">
        <v>9221</v>
      </c>
      <c r="E625" s="13" t="s">
        <v>2502</v>
      </c>
      <c r="F625" s="13"/>
      <c r="G625" s="13" t="s">
        <v>2502</v>
      </c>
      <c r="H625" s="13" t="s">
        <v>9544</v>
      </c>
      <c r="I625" s="13"/>
      <c r="J625" s="13" t="s">
        <v>2502</v>
      </c>
      <c r="K625" s="13"/>
      <c r="L625" s="13"/>
      <c r="M625" s="13"/>
      <c r="N625" s="13"/>
      <c r="O625" s="13" t="s">
        <v>9550</v>
      </c>
      <c r="P625" s="13"/>
      <c r="Q625" s="13"/>
    </row>
    <row r="626" spans="1:17" x14ac:dyDescent="0.25">
      <c r="A626" t="s">
        <v>9509</v>
      </c>
      <c r="B626" cm="1">
        <f t="array" ref="B626">IF(ROW() &lt; ROW(INDEX(treatments[experiment_ID],ROWS(treatments[experiment_ID]))), COUNTIF(INDEX(treatments[experiment_ID],1):treatments[[#This Row],[experiment_ID]],treatments[[#This Row],[experiment_ID]]), "")</f>
        <v>3</v>
      </c>
      <c r="C626" s="127" t="s">
        <v>9556</v>
      </c>
      <c r="D626" s="13" t="s">
        <v>9222</v>
      </c>
      <c r="E626" s="13" t="s">
        <v>2502</v>
      </c>
      <c r="F626" s="13"/>
      <c r="G626" s="13" t="s">
        <v>2502</v>
      </c>
      <c r="H626" s="13" t="s">
        <v>9544</v>
      </c>
      <c r="I626" s="13"/>
      <c r="J626" s="13" t="s">
        <v>2502</v>
      </c>
      <c r="K626" s="13"/>
      <c r="L626" s="13"/>
      <c r="M626" s="13"/>
      <c r="N626" s="13"/>
      <c r="O626" s="13" t="s">
        <v>9550</v>
      </c>
      <c r="P626" s="13"/>
      <c r="Q626" s="13"/>
    </row>
    <row r="627" spans="1:17" x14ac:dyDescent="0.25">
      <c r="A627" t="s">
        <v>9509</v>
      </c>
      <c r="B627" cm="1">
        <f t="array" ref="B627">IF(ROW() &lt; ROW(INDEX(treatments[experiment_ID],ROWS(treatments[experiment_ID]))), COUNTIF(INDEX(treatments[experiment_ID],1):treatments[[#This Row],[experiment_ID]],treatments[[#This Row],[experiment_ID]]), "")</f>
        <v>4</v>
      </c>
      <c r="C627" s="127" t="s">
        <v>9557</v>
      </c>
      <c r="D627" s="13" t="s">
        <v>9220</v>
      </c>
      <c r="E627" s="13" t="s">
        <v>2502</v>
      </c>
      <c r="F627" s="13"/>
      <c r="G627" s="13" t="s">
        <v>2502</v>
      </c>
      <c r="H627" s="13" t="s">
        <v>9545</v>
      </c>
      <c r="I627" s="13"/>
      <c r="J627" s="13" t="s">
        <v>2502</v>
      </c>
      <c r="K627" s="13"/>
      <c r="L627" s="13"/>
      <c r="M627" s="13"/>
      <c r="N627" s="13"/>
      <c r="O627" s="13" t="s">
        <v>9545</v>
      </c>
      <c r="P627" s="13"/>
      <c r="Q627" s="13"/>
    </row>
    <row r="628" spans="1:17" x14ac:dyDescent="0.25">
      <c r="A628" t="s">
        <v>9509</v>
      </c>
      <c r="B628" cm="1">
        <f t="array" ref="B628">IF(ROW() &lt; ROW(INDEX(treatments[experiment_ID],ROWS(treatments[experiment_ID]))), COUNTIF(INDEX(treatments[experiment_ID],1):treatments[[#This Row],[experiment_ID]],treatments[[#This Row],[experiment_ID]]), "")</f>
        <v>5</v>
      </c>
      <c r="C628" s="127" t="s">
        <v>9558</v>
      </c>
      <c r="D628" s="13" t="s">
        <v>9221</v>
      </c>
      <c r="E628" s="13" t="s">
        <v>2502</v>
      </c>
      <c r="F628" s="13"/>
      <c r="G628" s="13" t="s">
        <v>2502</v>
      </c>
      <c r="H628" s="13" t="s">
        <v>9545</v>
      </c>
      <c r="I628" s="13"/>
      <c r="J628" s="13" t="s">
        <v>2502</v>
      </c>
      <c r="K628" s="13"/>
      <c r="L628" s="13"/>
      <c r="M628" s="13"/>
      <c r="N628" s="13"/>
      <c r="O628" s="13" t="s">
        <v>9545</v>
      </c>
      <c r="P628" s="13"/>
      <c r="Q628" s="13"/>
    </row>
    <row r="629" spans="1:17" x14ac:dyDescent="0.25">
      <c r="A629" t="s">
        <v>9509</v>
      </c>
      <c r="B629" cm="1">
        <f t="array" ref="B629">IF(ROW() &lt; ROW(INDEX(treatments[experiment_ID],ROWS(treatments[experiment_ID]))), COUNTIF(INDEX(treatments[experiment_ID],1):treatments[[#This Row],[experiment_ID]],treatments[[#This Row],[experiment_ID]]), "")</f>
        <v>6</v>
      </c>
      <c r="C629" s="127" t="s">
        <v>9559</v>
      </c>
      <c r="D629" s="13" t="s">
        <v>9222</v>
      </c>
      <c r="E629" s="13" t="s">
        <v>2502</v>
      </c>
      <c r="F629" s="13"/>
      <c r="G629" s="13" t="s">
        <v>2502</v>
      </c>
      <c r="H629" s="13" t="s">
        <v>9545</v>
      </c>
      <c r="I629" s="13"/>
      <c r="J629" s="13" t="s">
        <v>2502</v>
      </c>
      <c r="K629" s="13"/>
      <c r="L629" s="13"/>
      <c r="M629" s="13"/>
      <c r="N629" s="13"/>
      <c r="O629" s="13" t="s">
        <v>9545</v>
      </c>
      <c r="P629" s="13"/>
      <c r="Q629" s="13"/>
    </row>
    <row r="630" spans="1:17" x14ac:dyDescent="0.25">
      <c r="A630" t="s">
        <v>9509</v>
      </c>
      <c r="B630" cm="1">
        <f t="array" ref="B630">IF(ROW() &lt; ROW(INDEX(treatments[experiment_ID],ROWS(treatments[experiment_ID]))), COUNTIF(INDEX(treatments[experiment_ID],1):treatments[[#This Row],[experiment_ID]],treatments[[#This Row],[experiment_ID]]), "")</f>
        <v>7</v>
      </c>
      <c r="C630" s="127" t="s">
        <v>9560</v>
      </c>
      <c r="D630" s="13" t="s">
        <v>9220</v>
      </c>
      <c r="E630" s="13" t="s">
        <v>2502</v>
      </c>
      <c r="F630" s="13"/>
      <c r="G630" s="13" t="s">
        <v>2502</v>
      </c>
      <c r="H630" s="13" t="s">
        <v>9546</v>
      </c>
      <c r="I630" s="13"/>
      <c r="J630" s="13" t="s">
        <v>2502</v>
      </c>
      <c r="K630" s="13"/>
      <c r="L630" s="13"/>
      <c r="M630" s="13"/>
      <c r="N630" s="13"/>
      <c r="O630" s="13" t="s">
        <v>9551</v>
      </c>
      <c r="P630" s="13"/>
      <c r="Q630" s="13"/>
    </row>
    <row r="631" spans="1:17" x14ac:dyDescent="0.25">
      <c r="A631" t="s">
        <v>9509</v>
      </c>
      <c r="B631" cm="1">
        <f t="array" ref="B631">IF(ROW() &lt; ROW(INDEX(treatments[experiment_ID],ROWS(treatments[experiment_ID]))), COUNTIF(INDEX(treatments[experiment_ID],1):treatments[[#This Row],[experiment_ID]],treatments[[#This Row],[experiment_ID]]), "")</f>
        <v>8</v>
      </c>
      <c r="C631" s="127" t="s">
        <v>9561</v>
      </c>
      <c r="D631" s="13" t="s">
        <v>9221</v>
      </c>
      <c r="E631" s="13" t="s">
        <v>2502</v>
      </c>
      <c r="F631" s="13"/>
      <c r="G631" s="13" t="s">
        <v>2502</v>
      </c>
      <c r="H631" s="13" t="s">
        <v>9546</v>
      </c>
      <c r="I631" s="13"/>
      <c r="J631" s="13" t="s">
        <v>2502</v>
      </c>
      <c r="K631" s="13"/>
      <c r="L631" s="13"/>
      <c r="M631" s="13"/>
      <c r="N631" s="13"/>
      <c r="O631" s="13" t="s">
        <v>9551</v>
      </c>
      <c r="P631" s="13"/>
      <c r="Q631" s="13"/>
    </row>
    <row r="632" spans="1:17" x14ac:dyDescent="0.25">
      <c r="A632" t="s">
        <v>9509</v>
      </c>
      <c r="B632" cm="1">
        <f t="array" ref="B632">IF(ROW() &lt; ROW(INDEX(treatments[experiment_ID],ROWS(treatments[experiment_ID]))), COUNTIF(INDEX(treatments[experiment_ID],1):treatments[[#This Row],[experiment_ID]],treatments[[#This Row],[experiment_ID]]), "")</f>
        <v>9</v>
      </c>
      <c r="C632" s="127" t="s">
        <v>9562</v>
      </c>
      <c r="D632" s="13" t="s">
        <v>9222</v>
      </c>
      <c r="E632" s="13" t="s">
        <v>2502</v>
      </c>
      <c r="F632" s="13"/>
      <c r="G632" s="13" t="s">
        <v>2502</v>
      </c>
      <c r="H632" s="13" t="s">
        <v>9546</v>
      </c>
      <c r="I632" s="13"/>
      <c r="J632" s="13" t="s">
        <v>2502</v>
      </c>
      <c r="K632" s="13"/>
      <c r="L632" s="13"/>
      <c r="M632" s="13"/>
      <c r="N632" s="13"/>
      <c r="O632" s="13" t="s">
        <v>9551</v>
      </c>
      <c r="P632" s="13"/>
      <c r="Q632" s="13"/>
    </row>
    <row r="633" spans="1:17" x14ac:dyDescent="0.25">
      <c r="A633" t="s">
        <v>9509</v>
      </c>
      <c r="B633" cm="1">
        <f t="array" ref="B633">IF(ROW() &lt; ROW(INDEX(treatments[experiment_ID],ROWS(treatments[experiment_ID]))), COUNTIF(INDEX(treatments[experiment_ID],1):treatments[[#This Row],[experiment_ID]],treatments[[#This Row],[experiment_ID]]), "")</f>
        <v>10</v>
      </c>
      <c r="C633" s="127" t="s">
        <v>9563</v>
      </c>
      <c r="D633" s="13" t="s">
        <v>9220</v>
      </c>
      <c r="E633" s="13" t="s">
        <v>8622</v>
      </c>
      <c r="F633" s="13"/>
      <c r="G633" s="13" t="s">
        <v>2502</v>
      </c>
      <c r="H633" s="13" t="s">
        <v>9547</v>
      </c>
      <c r="I633" s="13"/>
      <c r="J633" s="13" t="s">
        <v>2502</v>
      </c>
      <c r="K633" s="13"/>
      <c r="L633" s="13"/>
      <c r="M633" s="13"/>
      <c r="N633" s="13"/>
      <c r="O633" s="13" t="s">
        <v>9552</v>
      </c>
      <c r="P633" s="13"/>
      <c r="Q633" s="13"/>
    </row>
    <row r="634" spans="1:17" x14ac:dyDescent="0.25">
      <c r="A634" t="s">
        <v>9509</v>
      </c>
      <c r="B634" cm="1">
        <f t="array" ref="B634">IF(ROW() &lt; ROW(INDEX(treatments[experiment_ID],ROWS(treatments[experiment_ID]))), COUNTIF(INDEX(treatments[experiment_ID],1):treatments[[#This Row],[experiment_ID]],treatments[[#This Row],[experiment_ID]]), "")</f>
        <v>11</v>
      </c>
      <c r="C634" s="127" t="s">
        <v>9564</v>
      </c>
      <c r="D634" s="13" t="s">
        <v>9221</v>
      </c>
      <c r="E634" s="13" t="s">
        <v>8622</v>
      </c>
      <c r="F634" s="13"/>
      <c r="G634" s="13" t="s">
        <v>2502</v>
      </c>
      <c r="H634" s="13" t="s">
        <v>9547</v>
      </c>
      <c r="I634" s="13"/>
      <c r="J634" s="13" t="s">
        <v>2502</v>
      </c>
      <c r="K634" s="13"/>
      <c r="L634" s="13"/>
      <c r="M634" s="13"/>
      <c r="N634" s="13"/>
      <c r="O634" s="13" t="s">
        <v>9552</v>
      </c>
      <c r="P634" s="13"/>
      <c r="Q634" s="13"/>
    </row>
    <row r="635" spans="1:17" x14ac:dyDescent="0.25">
      <c r="A635" t="s">
        <v>9509</v>
      </c>
      <c r="B635" cm="1">
        <f t="array" ref="B635">IF(ROW() &lt; ROW(INDEX(treatments[experiment_ID],ROWS(treatments[experiment_ID]))), COUNTIF(INDEX(treatments[experiment_ID],1):treatments[[#This Row],[experiment_ID]],treatments[[#This Row],[experiment_ID]]), "")</f>
        <v>12</v>
      </c>
      <c r="C635" s="127" t="s">
        <v>9565</v>
      </c>
      <c r="D635" s="13" t="s">
        <v>9222</v>
      </c>
      <c r="E635" s="13" t="s">
        <v>8622</v>
      </c>
      <c r="F635" s="13"/>
      <c r="G635" s="13" t="s">
        <v>2502</v>
      </c>
      <c r="H635" s="13" t="s">
        <v>9547</v>
      </c>
      <c r="I635" s="13"/>
      <c r="J635" s="13" t="s">
        <v>2502</v>
      </c>
      <c r="K635" s="13"/>
      <c r="L635" s="13"/>
      <c r="M635" s="13"/>
      <c r="N635" s="13"/>
      <c r="O635" s="13" t="s">
        <v>9552</v>
      </c>
      <c r="P635" s="13"/>
      <c r="Q635" s="13"/>
    </row>
    <row r="636" spans="1:17" x14ac:dyDescent="0.25">
      <c r="A636" t="s">
        <v>9509</v>
      </c>
      <c r="B636" cm="1">
        <f t="array" ref="B636">IF(ROW() &lt; ROW(INDEX(treatments[experiment_ID],ROWS(treatments[experiment_ID]))), COUNTIF(INDEX(treatments[experiment_ID],1):treatments[[#This Row],[experiment_ID]],treatments[[#This Row],[experiment_ID]]), "")</f>
        <v>13</v>
      </c>
      <c r="C636" s="127" t="s">
        <v>9566</v>
      </c>
      <c r="D636" s="13" t="s">
        <v>9220</v>
      </c>
      <c r="E636" s="13" t="s">
        <v>8622</v>
      </c>
      <c r="F636" s="13"/>
      <c r="G636" s="13" t="s">
        <v>2502</v>
      </c>
      <c r="H636" s="13" t="s">
        <v>9548</v>
      </c>
      <c r="I636" s="13"/>
      <c r="J636" s="13" t="s">
        <v>2502</v>
      </c>
      <c r="K636" s="13"/>
      <c r="L636" s="13"/>
      <c r="M636" s="13"/>
      <c r="N636" s="13"/>
      <c r="O636" s="13" t="s">
        <v>9548</v>
      </c>
      <c r="P636" s="13"/>
      <c r="Q636" s="13"/>
    </row>
    <row r="637" spans="1:17" x14ac:dyDescent="0.25">
      <c r="A637" t="s">
        <v>9509</v>
      </c>
      <c r="B637" cm="1">
        <f t="array" ref="B637">IF(ROW() &lt; ROW(INDEX(treatments[experiment_ID],ROWS(treatments[experiment_ID]))), COUNTIF(INDEX(treatments[experiment_ID],1):treatments[[#This Row],[experiment_ID]],treatments[[#This Row],[experiment_ID]]), "")</f>
        <v>14</v>
      </c>
      <c r="C637" s="127" t="s">
        <v>9567</v>
      </c>
      <c r="D637" s="13" t="s">
        <v>9221</v>
      </c>
      <c r="E637" s="13" t="s">
        <v>8622</v>
      </c>
      <c r="F637" s="13"/>
      <c r="G637" s="13" t="s">
        <v>2502</v>
      </c>
      <c r="H637" s="13" t="s">
        <v>9548</v>
      </c>
      <c r="I637" s="13"/>
      <c r="J637" s="13" t="s">
        <v>2502</v>
      </c>
      <c r="K637" s="13"/>
      <c r="L637" s="13"/>
      <c r="M637" s="13"/>
      <c r="N637" s="13"/>
      <c r="O637" s="13" t="s">
        <v>9548</v>
      </c>
      <c r="P637" s="13"/>
      <c r="Q637" s="13"/>
    </row>
    <row r="638" spans="1:17" x14ac:dyDescent="0.25">
      <c r="A638" t="s">
        <v>9509</v>
      </c>
      <c r="B638" cm="1">
        <f t="array" ref="B638">IF(ROW() &lt; ROW(INDEX(treatments[experiment_ID],ROWS(treatments[experiment_ID]))), COUNTIF(INDEX(treatments[experiment_ID],1):treatments[[#This Row],[experiment_ID]],treatments[[#This Row],[experiment_ID]]), "")</f>
        <v>15</v>
      </c>
      <c r="C638" s="127" t="s">
        <v>9568</v>
      </c>
      <c r="D638" s="13" t="s">
        <v>9222</v>
      </c>
      <c r="E638" s="13" t="s">
        <v>8622</v>
      </c>
      <c r="F638" s="13"/>
      <c r="G638" s="13" t="s">
        <v>2502</v>
      </c>
      <c r="H638" s="13" t="s">
        <v>9548</v>
      </c>
      <c r="I638" s="13"/>
      <c r="J638" s="13" t="s">
        <v>2502</v>
      </c>
      <c r="K638" s="13"/>
      <c r="L638" s="13"/>
      <c r="M638" s="13"/>
      <c r="N638" s="13"/>
      <c r="O638" s="13" t="s">
        <v>9548</v>
      </c>
      <c r="P638" s="13"/>
      <c r="Q638" s="13"/>
    </row>
    <row r="639" spans="1:17" x14ac:dyDescent="0.25">
      <c r="A639" t="s">
        <v>9509</v>
      </c>
      <c r="B639" cm="1">
        <f t="array" ref="B639">IF(ROW() &lt; ROW(INDEX(treatments[experiment_ID],ROWS(treatments[experiment_ID]))), COUNTIF(INDEX(treatments[experiment_ID],1):treatments[[#This Row],[experiment_ID]],treatments[[#This Row],[experiment_ID]]), "")</f>
        <v>16</v>
      </c>
      <c r="C639" s="127" t="s">
        <v>9569</v>
      </c>
      <c r="D639" s="13" t="s">
        <v>9220</v>
      </c>
      <c r="E639" s="13" t="s">
        <v>8622</v>
      </c>
      <c r="F639" s="13"/>
      <c r="G639" s="13" t="s">
        <v>2502</v>
      </c>
      <c r="H639" s="13" t="s">
        <v>9549</v>
      </c>
      <c r="I639" s="13"/>
      <c r="J639" s="13" t="s">
        <v>2502</v>
      </c>
      <c r="K639" s="13"/>
      <c r="L639" s="13"/>
      <c r="M639" s="13"/>
      <c r="N639" s="13"/>
      <c r="O639" s="13" t="s">
        <v>9553</v>
      </c>
      <c r="P639" s="13"/>
      <c r="Q639" s="13"/>
    </row>
    <row r="640" spans="1:17" x14ac:dyDescent="0.25">
      <c r="A640" t="s">
        <v>9509</v>
      </c>
      <c r="B640" cm="1">
        <f t="array" ref="B640">IF(ROW() &lt; ROW(INDEX(treatments[experiment_ID],ROWS(treatments[experiment_ID]))), COUNTIF(INDEX(treatments[experiment_ID],1):treatments[[#This Row],[experiment_ID]],treatments[[#This Row],[experiment_ID]]), "")</f>
        <v>17</v>
      </c>
      <c r="C640" s="127" t="s">
        <v>9570</v>
      </c>
      <c r="D640" s="13" t="s">
        <v>9221</v>
      </c>
      <c r="E640" s="13" t="s">
        <v>8622</v>
      </c>
      <c r="F640" s="13"/>
      <c r="G640" s="13" t="s">
        <v>2502</v>
      </c>
      <c r="H640" s="13" t="s">
        <v>9549</v>
      </c>
      <c r="I640" s="13"/>
      <c r="J640" s="13" t="s">
        <v>2502</v>
      </c>
      <c r="K640" s="13"/>
      <c r="L640" s="13"/>
      <c r="M640" s="13"/>
      <c r="N640" s="13"/>
      <c r="O640" s="13" t="s">
        <v>9553</v>
      </c>
      <c r="P640" s="13"/>
      <c r="Q640" s="13"/>
    </row>
    <row r="641" spans="1:17" x14ac:dyDescent="0.25">
      <c r="A641" t="s">
        <v>9509</v>
      </c>
      <c r="B641" cm="1">
        <f t="array" ref="B641">IF(ROW() &lt; ROW(INDEX(treatments[experiment_ID],ROWS(treatments[experiment_ID]))), COUNTIF(INDEX(treatments[experiment_ID],1):treatments[[#This Row],[experiment_ID]],treatments[[#This Row],[experiment_ID]]), "")</f>
        <v>18</v>
      </c>
      <c r="C641" s="127" t="s">
        <v>9571</v>
      </c>
      <c r="D641" s="13" t="s">
        <v>9222</v>
      </c>
      <c r="E641" s="13" t="s">
        <v>8622</v>
      </c>
      <c r="F641" s="13"/>
      <c r="G641" s="13" t="s">
        <v>2502</v>
      </c>
      <c r="H641" s="13" t="s">
        <v>9549</v>
      </c>
      <c r="I641" s="13"/>
      <c r="J641" s="13" t="s">
        <v>2502</v>
      </c>
      <c r="K641" s="13"/>
      <c r="L641" s="13"/>
      <c r="M641" s="13"/>
      <c r="N641" s="13"/>
      <c r="O641" s="13" t="s">
        <v>9553</v>
      </c>
      <c r="P641" s="13"/>
      <c r="Q641" s="13"/>
    </row>
    <row r="642" spans="1:17" x14ac:dyDescent="0.25">
      <c r="A642" t="s">
        <v>9510</v>
      </c>
      <c r="B642" cm="1">
        <f t="array" ref="B642">IF(ROW() &lt; ROW(INDEX(treatments[experiment_ID],ROWS(treatments[experiment_ID]))), COUNTIF(INDEX(treatments[experiment_ID],1):treatments[[#This Row],[experiment_ID]],treatments[[#This Row],[experiment_ID]]), "")</f>
        <v>1</v>
      </c>
      <c r="C642" s="127" t="s">
        <v>9554</v>
      </c>
      <c r="D642" s="13" t="s">
        <v>9220</v>
      </c>
      <c r="E642" s="13" t="s">
        <v>2502</v>
      </c>
      <c r="F642" s="13"/>
      <c r="G642" s="13" t="s">
        <v>2502</v>
      </c>
      <c r="H642" s="13" t="s">
        <v>9544</v>
      </c>
      <c r="I642" s="13"/>
      <c r="J642" s="13" t="s">
        <v>2502</v>
      </c>
      <c r="K642" s="13"/>
      <c r="L642" s="13"/>
      <c r="M642" s="13"/>
      <c r="N642" s="13"/>
      <c r="O642" s="13" t="s">
        <v>9550</v>
      </c>
      <c r="P642" s="13"/>
      <c r="Q642" s="13"/>
    </row>
    <row r="643" spans="1:17" x14ac:dyDescent="0.25">
      <c r="A643" t="s">
        <v>9510</v>
      </c>
      <c r="B643" cm="1">
        <f t="array" ref="B643">IF(ROW() &lt; ROW(INDEX(treatments[experiment_ID],ROWS(treatments[experiment_ID]))), COUNTIF(INDEX(treatments[experiment_ID],1):treatments[[#This Row],[experiment_ID]],treatments[[#This Row],[experiment_ID]]), "")</f>
        <v>2</v>
      </c>
      <c r="C643" s="127" t="s">
        <v>9555</v>
      </c>
      <c r="D643" s="13" t="s">
        <v>9221</v>
      </c>
      <c r="E643" s="13" t="s">
        <v>2502</v>
      </c>
      <c r="F643" s="13"/>
      <c r="G643" s="13" t="s">
        <v>2502</v>
      </c>
      <c r="H643" s="13" t="s">
        <v>9544</v>
      </c>
      <c r="I643" s="13"/>
      <c r="J643" s="13" t="s">
        <v>2502</v>
      </c>
      <c r="K643" s="13"/>
      <c r="L643" s="13"/>
      <c r="M643" s="13"/>
      <c r="N643" s="13"/>
      <c r="O643" s="13" t="s">
        <v>9550</v>
      </c>
      <c r="P643" s="13"/>
      <c r="Q643" s="13"/>
    </row>
    <row r="644" spans="1:17" x14ac:dyDescent="0.25">
      <c r="A644" t="s">
        <v>9510</v>
      </c>
      <c r="B644" cm="1">
        <f t="array" ref="B644">IF(ROW() &lt; ROW(INDEX(treatments[experiment_ID],ROWS(treatments[experiment_ID]))), COUNTIF(INDEX(treatments[experiment_ID],1):treatments[[#This Row],[experiment_ID]],treatments[[#This Row],[experiment_ID]]), "")</f>
        <v>3</v>
      </c>
      <c r="C644" s="127" t="s">
        <v>9556</v>
      </c>
      <c r="D644" s="13" t="s">
        <v>9222</v>
      </c>
      <c r="E644" s="13" t="s">
        <v>2502</v>
      </c>
      <c r="F644" s="13"/>
      <c r="G644" s="13" t="s">
        <v>2502</v>
      </c>
      <c r="H644" s="13" t="s">
        <v>9544</v>
      </c>
      <c r="I644" s="13"/>
      <c r="J644" s="13" t="s">
        <v>2502</v>
      </c>
      <c r="K644" s="13"/>
      <c r="L644" s="13"/>
      <c r="M644" s="13"/>
      <c r="N644" s="13"/>
      <c r="O644" s="13" t="s">
        <v>9550</v>
      </c>
      <c r="P644" s="13"/>
      <c r="Q644" s="13"/>
    </row>
    <row r="645" spans="1:17" x14ac:dyDescent="0.25">
      <c r="A645" t="s">
        <v>9510</v>
      </c>
      <c r="B645" cm="1">
        <f t="array" ref="B645">IF(ROW() &lt; ROW(INDEX(treatments[experiment_ID],ROWS(treatments[experiment_ID]))), COUNTIF(INDEX(treatments[experiment_ID],1):treatments[[#This Row],[experiment_ID]],treatments[[#This Row],[experiment_ID]]), "")</f>
        <v>4</v>
      </c>
      <c r="C645" s="127" t="s">
        <v>9557</v>
      </c>
      <c r="D645" s="13" t="s">
        <v>9220</v>
      </c>
      <c r="E645" s="13" t="s">
        <v>2502</v>
      </c>
      <c r="F645" s="13"/>
      <c r="G645" s="13" t="s">
        <v>2502</v>
      </c>
      <c r="H645" s="13" t="s">
        <v>9545</v>
      </c>
      <c r="I645" s="13"/>
      <c r="J645" s="13" t="s">
        <v>2502</v>
      </c>
      <c r="K645" s="13"/>
      <c r="L645" s="13"/>
      <c r="M645" s="13"/>
      <c r="N645" s="13"/>
      <c r="O645" s="13" t="s">
        <v>9545</v>
      </c>
      <c r="P645" s="13"/>
      <c r="Q645" s="13"/>
    </row>
    <row r="646" spans="1:17" x14ac:dyDescent="0.25">
      <c r="A646" t="s">
        <v>9510</v>
      </c>
      <c r="B646" cm="1">
        <f t="array" ref="B646">IF(ROW() &lt; ROW(INDEX(treatments[experiment_ID],ROWS(treatments[experiment_ID]))), COUNTIF(INDEX(treatments[experiment_ID],1):treatments[[#This Row],[experiment_ID]],treatments[[#This Row],[experiment_ID]]), "")</f>
        <v>5</v>
      </c>
      <c r="C646" s="127" t="s">
        <v>9558</v>
      </c>
      <c r="D646" s="13" t="s">
        <v>9221</v>
      </c>
      <c r="E646" s="13" t="s">
        <v>2502</v>
      </c>
      <c r="F646" s="13"/>
      <c r="G646" s="13" t="s">
        <v>2502</v>
      </c>
      <c r="H646" s="13" t="s">
        <v>9545</v>
      </c>
      <c r="I646" s="13"/>
      <c r="J646" s="13" t="s">
        <v>2502</v>
      </c>
      <c r="K646" s="13"/>
      <c r="L646" s="13"/>
      <c r="M646" s="13"/>
      <c r="N646" s="13"/>
      <c r="O646" s="13" t="s">
        <v>9545</v>
      </c>
      <c r="P646" s="13"/>
      <c r="Q646" s="13"/>
    </row>
    <row r="647" spans="1:17" x14ac:dyDescent="0.25">
      <c r="A647" t="s">
        <v>9510</v>
      </c>
      <c r="B647" cm="1">
        <f t="array" ref="B647">IF(ROW() &lt; ROW(INDEX(treatments[experiment_ID],ROWS(treatments[experiment_ID]))), COUNTIF(INDEX(treatments[experiment_ID],1):treatments[[#This Row],[experiment_ID]],treatments[[#This Row],[experiment_ID]]), "")</f>
        <v>6</v>
      </c>
      <c r="C647" s="127" t="s">
        <v>9559</v>
      </c>
      <c r="D647" s="13" t="s">
        <v>9222</v>
      </c>
      <c r="E647" s="13" t="s">
        <v>2502</v>
      </c>
      <c r="F647" s="13"/>
      <c r="G647" s="13" t="s">
        <v>2502</v>
      </c>
      <c r="H647" s="13" t="s">
        <v>9545</v>
      </c>
      <c r="I647" s="13"/>
      <c r="J647" s="13" t="s">
        <v>2502</v>
      </c>
      <c r="K647" s="13"/>
      <c r="L647" s="13"/>
      <c r="M647" s="13"/>
      <c r="N647" s="13"/>
      <c r="O647" s="13" t="s">
        <v>9545</v>
      </c>
      <c r="P647" s="13"/>
      <c r="Q647" s="13"/>
    </row>
    <row r="648" spans="1:17" x14ac:dyDescent="0.25">
      <c r="A648" t="s">
        <v>9510</v>
      </c>
      <c r="B648" cm="1">
        <f t="array" ref="B648">IF(ROW() &lt; ROW(INDEX(treatments[experiment_ID],ROWS(treatments[experiment_ID]))), COUNTIF(INDEX(treatments[experiment_ID],1):treatments[[#This Row],[experiment_ID]],treatments[[#This Row],[experiment_ID]]), "")</f>
        <v>7</v>
      </c>
      <c r="C648" s="127" t="s">
        <v>9560</v>
      </c>
      <c r="D648" s="13" t="s">
        <v>9220</v>
      </c>
      <c r="E648" s="13" t="s">
        <v>2502</v>
      </c>
      <c r="F648" s="13"/>
      <c r="G648" s="13" t="s">
        <v>2502</v>
      </c>
      <c r="H648" s="13" t="s">
        <v>9546</v>
      </c>
      <c r="I648" s="13"/>
      <c r="J648" s="13" t="s">
        <v>2502</v>
      </c>
      <c r="K648" s="13"/>
      <c r="L648" s="13"/>
      <c r="M648" s="13"/>
      <c r="N648" s="13"/>
      <c r="O648" s="13" t="s">
        <v>9551</v>
      </c>
      <c r="P648" s="13"/>
      <c r="Q648" s="13"/>
    </row>
    <row r="649" spans="1:17" x14ac:dyDescent="0.25">
      <c r="A649" t="s">
        <v>9510</v>
      </c>
      <c r="B649" cm="1">
        <f t="array" ref="B649">IF(ROW() &lt; ROW(INDEX(treatments[experiment_ID],ROWS(treatments[experiment_ID]))), COUNTIF(INDEX(treatments[experiment_ID],1):treatments[[#This Row],[experiment_ID]],treatments[[#This Row],[experiment_ID]]), "")</f>
        <v>8</v>
      </c>
      <c r="C649" s="127" t="s">
        <v>9561</v>
      </c>
      <c r="D649" s="13" t="s">
        <v>9221</v>
      </c>
      <c r="E649" s="13" t="s">
        <v>2502</v>
      </c>
      <c r="F649" s="13"/>
      <c r="G649" s="13" t="s">
        <v>2502</v>
      </c>
      <c r="H649" s="13" t="s">
        <v>9546</v>
      </c>
      <c r="I649" s="13"/>
      <c r="J649" s="13" t="s">
        <v>2502</v>
      </c>
      <c r="K649" s="13"/>
      <c r="L649" s="13"/>
      <c r="M649" s="13"/>
      <c r="N649" s="13"/>
      <c r="O649" s="13" t="s">
        <v>9551</v>
      </c>
      <c r="P649" s="13"/>
      <c r="Q649" s="13"/>
    </row>
    <row r="650" spans="1:17" x14ac:dyDescent="0.25">
      <c r="A650" t="s">
        <v>9510</v>
      </c>
      <c r="B650" cm="1">
        <f t="array" ref="B650">IF(ROW() &lt; ROW(INDEX(treatments[experiment_ID],ROWS(treatments[experiment_ID]))), COUNTIF(INDEX(treatments[experiment_ID],1):treatments[[#This Row],[experiment_ID]],treatments[[#This Row],[experiment_ID]]), "")</f>
        <v>9</v>
      </c>
      <c r="C650" s="127" t="s">
        <v>9562</v>
      </c>
      <c r="D650" s="13" t="s">
        <v>9222</v>
      </c>
      <c r="E650" s="13" t="s">
        <v>2502</v>
      </c>
      <c r="F650" s="13"/>
      <c r="G650" s="13" t="s">
        <v>2502</v>
      </c>
      <c r="H650" s="13" t="s">
        <v>9546</v>
      </c>
      <c r="I650" s="13"/>
      <c r="J650" s="13" t="s">
        <v>2502</v>
      </c>
      <c r="K650" s="13"/>
      <c r="L650" s="13"/>
      <c r="M650" s="13"/>
      <c r="N650" s="13"/>
      <c r="O650" s="13" t="s">
        <v>9551</v>
      </c>
      <c r="P650" s="13"/>
      <c r="Q650" s="13"/>
    </row>
    <row r="651" spans="1:17" x14ac:dyDescent="0.25">
      <c r="A651" t="s">
        <v>9510</v>
      </c>
      <c r="B651" cm="1">
        <f t="array" ref="B651">IF(ROW() &lt; ROW(INDEX(treatments[experiment_ID],ROWS(treatments[experiment_ID]))), COUNTIF(INDEX(treatments[experiment_ID],1):treatments[[#This Row],[experiment_ID]],treatments[[#This Row],[experiment_ID]]), "")</f>
        <v>10</v>
      </c>
      <c r="C651" s="127" t="s">
        <v>9563</v>
      </c>
      <c r="D651" s="13" t="s">
        <v>9220</v>
      </c>
      <c r="E651" s="13" t="s">
        <v>8622</v>
      </c>
      <c r="F651" s="13"/>
      <c r="G651" s="13" t="s">
        <v>2502</v>
      </c>
      <c r="H651" s="13" t="s">
        <v>9547</v>
      </c>
      <c r="I651" s="13"/>
      <c r="J651" s="13" t="s">
        <v>2502</v>
      </c>
      <c r="K651" s="13"/>
      <c r="L651" s="13"/>
      <c r="M651" s="13"/>
      <c r="N651" s="13"/>
      <c r="O651" s="13" t="s">
        <v>9552</v>
      </c>
      <c r="P651" s="13"/>
      <c r="Q651" s="13"/>
    </row>
    <row r="652" spans="1:17" x14ac:dyDescent="0.25">
      <c r="A652" t="s">
        <v>9510</v>
      </c>
      <c r="B652" cm="1">
        <f t="array" ref="B652">IF(ROW() &lt; ROW(INDEX(treatments[experiment_ID],ROWS(treatments[experiment_ID]))), COUNTIF(INDEX(treatments[experiment_ID],1):treatments[[#This Row],[experiment_ID]],treatments[[#This Row],[experiment_ID]]), "")</f>
        <v>11</v>
      </c>
      <c r="C652" s="127" t="s">
        <v>9564</v>
      </c>
      <c r="D652" s="13" t="s">
        <v>9221</v>
      </c>
      <c r="E652" s="13" t="s">
        <v>8622</v>
      </c>
      <c r="F652" s="13"/>
      <c r="G652" s="13" t="s">
        <v>2502</v>
      </c>
      <c r="H652" s="13" t="s">
        <v>9547</v>
      </c>
      <c r="I652" s="13"/>
      <c r="J652" s="13" t="s">
        <v>2502</v>
      </c>
      <c r="K652" s="13"/>
      <c r="L652" s="13"/>
      <c r="M652" s="13"/>
      <c r="N652" s="13"/>
      <c r="O652" s="13" t="s">
        <v>9552</v>
      </c>
      <c r="P652" s="13"/>
      <c r="Q652" s="13"/>
    </row>
    <row r="653" spans="1:17" x14ac:dyDescent="0.25">
      <c r="A653" t="s">
        <v>9510</v>
      </c>
      <c r="B653" cm="1">
        <f t="array" ref="B653">IF(ROW() &lt; ROW(INDEX(treatments[experiment_ID],ROWS(treatments[experiment_ID]))), COUNTIF(INDEX(treatments[experiment_ID],1):treatments[[#This Row],[experiment_ID]],treatments[[#This Row],[experiment_ID]]), "")</f>
        <v>12</v>
      </c>
      <c r="C653" s="127" t="s">
        <v>9565</v>
      </c>
      <c r="D653" s="13" t="s">
        <v>9222</v>
      </c>
      <c r="E653" s="13" t="s">
        <v>8622</v>
      </c>
      <c r="F653" s="13"/>
      <c r="G653" s="13" t="s">
        <v>2502</v>
      </c>
      <c r="H653" s="13" t="s">
        <v>9547</v>
      </c>
      <c r="I653" s="13"/>
      <c r="J653" s="13" t="s">
        <v>2502</v>
      </c>
      <c r="K653" s="13"/>
      <c r="L653" s="13"/>
      <c r="M653" s="13"/>
      <c r="N653" s="13"/>
      <c r="O653" s="13" t="s">
        <v>9552</v>
      </c>
      <c r="P653" s="13"/>
      <c r="Q653" s="13"/>
    </row>
    <row r="654" spans="1:17" x14ac:dyDescent="0.25">
      <c r="A654" t="s">
        <v>9510</v>
      </c>
      <c r="B654" cm="1">
        <f t="array" ref="B654">IF(ROW() &lt; ROW(INDEX(treatments[experiment_ID],ROWS(treatments[experiment_ID]))), COUNTIF(INDEX(treatments[experiment_ID],1):treatments[[#This Row],[experiment_ID]],treatments[[#This Row],[experiment_ID]]), "")</f>
        <v>13</v>
      </c>
      <c r="C654" s="127" t="s">
        <v>9566</v>
      </c>
      <c r="D654" s="13" t="s">
        <v>9220</v>
      </c>
      <c r="E654" s="13" t="s">
        <v>8622</v>
      </c>
      <c r="F654" s="13"/>
      <c r="G654" s="13" t="s">
        <v>2502</v>
      </c>
      <c r="H654" s="13" t="s">
        <v>9548</v>
      </c>
      <c r="I654" s="13"/>
      <c r="J654" s="13" t="s">
        <v>2502</v>
      </c>
      <c r="K654" s="13"/>
      <c r="L654" s="13"/>
      <c r="M654" s="13"/>
      <c r="N654" s="13"/>
      <c r="O654" s="13" t="s">
        <v>9548</v>
      </c>
      <c r="P654" s="13"/>
      <c r="Q654" s="13"/>
    </row>
    <row r="655" spans="1:17" x14ac:dyDescent="0.25">
      <c r="A655" t="s">
        <v>9510</v>
      </c>
      <c r="B655" cm="1">
        <f t="array" ref="B655">IF(ROW() &lt; ROW(INDEX(treatments[experiment_ID],ROWS(treatments[experiment_ID]))), COUNTIF(INDEX(treatments[experiment_ID],1):treatments[[#This Row],[experiment_ID]],treatments[[#This Row],[experiment_ID]]), "")</f>
        <v>14</v>
      </c>
      <c r="C655" s="127" t="s">
        <v>9567</v>
      </c>
      <c r="D655" s="13" t="s">
        <v>9221</v>
      </c>
      <c r="E655" s="13" t="s">
        <v>8622</v>
      </c>
      <c r="F655" s="13"/>
      <c r="G655" s="13" t="s">
        <v>2502</v>
      </c>
      <c r="H655" s="13" t="s">
        <v>9548</v>
      </c>
      <c r="I655" s="13"/>
      <c r="J655" s="13" t="s">
        <v>2502</v>
      </c>
      <c r="K655" s="13"/>
      <c r="L655" s="13"/>
      <c r="M655" s="13"/>
      <c r="N655" s="13"/>
      <c r="O655" s="13" t="s">
        <v>9548</v>
      </c>
      <c r="P655" s="13"/>
      <c r="Q655" s="13"/>
    </row>
    <row r="656" spans="1:17" x14ac:dyDescent="0.25">
      <c r="A656" t="s">
        <v>9510</v>
      </c>
      <c r="B656" cm="1">
        <f t="array" ref="B656">IF(ROW() &lt; ROW(INDEX(treatments[experiment_ID],ROWS(treatments[experiment_ID]))), COUNTIF(INDEX(treatments[experiment_ID],1):treatments[[#This Row],[experiment_ID]],treatments[[#This Row],[experiment_ID]]), "")</f>
        <v>15</v>
      </c>
      <c r="C656" s="127" t="s">
        <v>9568</v>
      </c>
      <c r="D656" s="13" t="s">
        <v>9222</v>
      </c>
      <c r="E656" s="13" t="s">
        <v>8622</v>
      </c>
      <c r="F656" s="13"/>
      <c r="G656" s="13" t="s">
        <v>2502</v>
      </c>
      <c r="H656" s="13" t="s">
        <v>9548</v>
      </c>
      <c r="I656" s="13"/>
      <c r="J656" s="13" t="s">
        <v>2502</v>
      </c>
      <c r="K656" s="13"/>
      <c r="L656" s="13"/>
      <c r="M656" s="13"/>
      <c r="N656" s="13"/>
      <c r="O656" s="13" t="s">
        <v>9548</v>
      </c>
      <c r="P656" s="13"/>
      <c r="Q656" s="13"/>
    </row>
    <row r="657" spans="1:17" x14ac:dyDescent="0.25">
      <c r="A657" t="s">
        <v>9510</v>
      </c>
      <c r="B657" cm="1">
        <f t="array" ref="B657">IF(ROW() &lt; ROW(INDEX(treatments[experiment_ID],ROWS(treatments[experiment_ID]))), COUNTIF(INDEX(treatments[experiment_ID],1):treatments[[#This Row],[experiment_ID]],treatments[[#This Row],[experiment_ID]]), "")</f>
        <v>16</v>
      </c>
      <c r="C657" s="127" t="s">
        <v>9569</v>
      </c>
      <c r="D657" s="13" t="s">
        <v>9220</v>
      </c>
      <c r="E657" s="13" t="s">
        <v>8622</v>
      </c>
      <c r="F657" s="13"/>
      <c r="G657" s="13" t="s">
        <v>2502</v>
      </c>
      <c r="H657" s="13" t="s">
        <v>9549</v>
      </c>
      <c r="I657" s="13"/>
      <c r="J657" s="13" t="s">
        <v>2502</v>
      </c>
      <c r="K657" s="13"/>
      <c r="L657" s="13"/>
      <c r="M657" s="13"/>
      <c r="N657" s="13"/>
      <c r="O657" s="13" t="s">
        <v>9553</v>
      </c>
      <c r="P657" s="13"/>
      <c r="Q657" s="13"/>
    </row>
    <row r="658" spans="1:17" x14ac:dyDescent="0.25">
      <c r="A658" t="s">
        <v>9510</v>
      </c>
      <c r="B658" cm="1">
        <f t="array" ref="B658">IF(ROW() &lt; ROW(INDEX(treatments[experiment_ID],ROWS(treatments[experiment_ID]))), COUNTIF(INDEX(treatments[experiment_ID],1):treatments[[#This Row],[experiment_ID]],treatments[[#This Row],[experiment_ID]]), "")</f>
        <v>17</v>
      </c>
      <c r="C658" s="127" t="s">
        <v>9570</v>
      </c>
      <c r="D658" s="13" t="s">
        <v>9221</v>
      </c>
      <c r="E658" s="13" t="s">
        <v>8622</v>
      </c>
      <c r="F658" s="13"/>
      <c r="G658" s="13" t="s">
        <v>2502</v>
      </c>
      <c r="H658" s="13" t="s">
        <v>9549</v>
      </c>
      <c r="I658" s="13"/>
      <c r="J658" s="13" t="s">
        <v>2502</v>
      </c>
      <c r="K658" s="13"/>
      <c r="L658" s="13"/>
      <c r="M658" s="13"/>
      <c r="N658" s="13"/>
      <c r="O658" s="13" t="s">
        <v>9553</v>
      </c>
      <c r="P658" s="13"/>
      <c r="Q658" s="13"/>
    </row>
    <row r="659" spans="1:17" x14ac:dyDescent="0.25">
      <c r="A659" t="s">
        <v>9510</v>
      </c>
      <c r="B659" cm="1">
        <f t="array" ref="B659">IF(ROW() &lt; ROW(INDEX(treatments[experiment_ID],ROWS(treatments[experiment_ID]))), COUNTIF(INDEX(treatments[experiment_ID],1):treatments[[#This Row],[experiment_ID]],treatments[[#This Row],[experiment_ID]]), "")</f>
        <v>18</v>
      </c>
      <c r="C659" s="127" t="s">
        <v>9571</v>
      </c>
      <c r="D659" s="13" t="s">
        <v>9222</v>
      </c>
      <c r="E659" s="13" t="s">
        <v>8622</v>
      </c>
      <c r="F659" s="13"/>
      <c r="G659" s="13" t="s">
        <v>2502</v>
      </c>
      <c r="H659" s="13" t="s">
        <v>9549</v>
      </c>
      <c r="I659" s="13"/>
      <c r="J659" s="13" t="s">
        <v>2502</v>
      </c>
      <c r="K659" s="13"/>
      <c r="L659" s="13"/>
      <c r="M659" s="13"/>
      <c r="N659" s="13"/>
      <c r="O659" s="13" t="s">
        <v>9553</v>
      </c>
      <c r="P659" s="13"/>
      <c r="Q659" s="13"/>
    </row>
    <row r="660" spans="1:17" x14ac:dyDescent="0.25">
      <c r="A660" t="s">
        <v>9511</v>
      </c>
      <c r="B660" cm="1">
        <f t="array" ref="B660">IF(ROW() &lt; ROW(INDEX(treatments[experiment_ID],ROWS(treatments[experiment_ID]))), COUNTIF(INDEX(treatments[experiment_ID],1):treatments[[#This Row],[experiment_ID]],treatments[[#This Row],[experiment_ID]]), "")</f>
        <v>1</v>
      </c>
      <c r="C660" s="127" t="s">
        <v>9554</v>
      </c>
      <c r="D660" s="13" t="s">
        <v>9220</v>
      </c>
      <c r="E660" s="13" t="s">
        <v>2502</v>
      </c>
      <c r="F660" s="13"/>
      <c r="G660" s="13" t="s">
        <v>2502</v>
      </c>
      <c r="H660" s="13" t="s">
        <v>9544</v>
      </c>
      <c r="I660" s="13"/>
      <c r="J660" s="13" t="s">
        <v>2502</v>
      </c>
      <c r="K660" s="13"/>
      <c r="L660" s="13"/>
      <c r="M660" s="13"/>
      <c r="N660" s="13"/>
      <c r="O660" s="13" t="s">
        <v>9550</v>
      </c>
      <c r="P660" s="13"/>
      <c r="Q660" s="13"/>
    </row>
    <row r="661" spans="1:17" x14ac:dyDescent="0.25">
      <c r="A661" t="s">
        <v>9511</v>
      </c>
      <c r="B661" cm="1">
        <f t="array" ref="B661">IF(ROW() &lt; ROW(INDEX(treatments[experiment_ID],ROWS(treatments[experiment_ID]))), COUNTIF(INDEX(treatments[experiment_ID],1):treatments[[#This Row],[experiment_ID]],treatments[[#This Row],[experiment_ID]]), "")</f>
        <v>2</v>
      </c>
      <c r="C661" s="127" t="s">
        <v>9555</v>
      </c>
      <c r="D661" s="13" t="s">
        <v>9221</v>
      </c>
      <c r="E661" s="13" t="s">
        <v>2502</v>
      </c>
      <c r="F661" s="13"/>
      <c r="G661" s="13" t="s">
        <v>2502</v>
      </c>
      <c r="H661" s="13" t="s">
        <v>9544</v>
      </c>
      <c r="I661" s="13"/>
      <c r="J661" s="13" t="s">
        <v>2502</v>
      </c>
      <c r="K661" s="13"/>
      <c r="L661" s="13"/>
      <c r="M661" s="13"/>
      <c r="N661" s="13"/>
      <c r="O661" s="13" t="s">
        <v>9550</v>
      </c>
      <c r="P661" s="13"/>
      <c r="Q661" s="13"/>
    </row>
    <row r="662" spans="1:17" x14ac:dyDescent="0.25">
      <c r="A662" t="s">
        <v>9511</v>
      </c>
      <c r="B662" cm="1">
        <f t="array" ref="B662">IF(ROW() &lt; ROW(INDEX(treatments[experiment_ID],ROWS(treatments[experiment_ID]))), COUNTIF(INDEX(treatments[experiment_ID],1):treatments[[#This Row],[experiment_ID]],treatments[[#This Row],[experiment_ID]]), "")</f>
        <v>3</v>
      </c>
      <c r="C662" s="127" t="s">
        <v>9556</v>
      </c>
      <c r="D662" s="13" t="s">
        <v>9222</v>
      </c>
      <c r="E662" s="13" t="s">
        <v>2502</v>
      </c>
      <c r="F662" s="13"/>
      <c r="G662" s="13" t="s">
        <v>2502</v>
      </c>
      <c r="H662" s="13" t="s">
        <v>9544</v>
      </c>
      <c r="I662" s="13"/>
      <c r="J662" s="13" t="s">
        <v>2502</v>
      </c>
      <c r="K662" s="13"/>
      <c r="L662" s="13"/>
      <c r="M662" s="13"/>
      <c r="N662" s="13"/>
      <c r="O662" s="13" t="s">
        <v>9550</v>
      </c>
      <c r="P662" s="13"/>
      <c r="Q662" s="13"/>
    </row>
    <row r="663" spans="1:17" x14ac:dyDescent="0.25">
      <c r="A663" t="s">
        <v>9511</v>
      </c>
      <c r="B663" cm="1">
        <f t="array" ref="B663">IF(ROW() &lt; ROW(INDEX(treatments[experiment_ID],ROWS(treatments[experiment_ID]))), COUNTIF(INDEX(treatments[experiment_ID],1):treatments[[#This Row],[experiment_ID]],treatments[[#This Row],[experiment_ID]]), "")</f>
        <v>4</v>
      </c>
      <c r="C663" s="127" t="s">
        <v>9557</v>
      </c>
      <c r="D663" s="13" t="s">
        <v>9220</v>
      </c>
      <c r="E663" s="13" t="s">
        <v>2502</v>
      </c>
      <c r="F663" s="13"/>
      <c r="G663" s="13" t="s">
        <v>2502</v>
      </c>
      <c r="H663" s="13" t="s">
        <v>9545</v>
      </c>
      <c r="I663" s="13"/>
      <c r="J663" s="13" t="s">
        <v>2502</v>
      </c>
      <c r="K663" s="13"/>
      <c r="L663" s="13"/>
      <c r="M663" s="13"/>
      <c r="N663" s="13"/>
      <c r="O663" s="13" t="s">
        <v>9545</v>
      </c>
      <c r="P663" s="13"/>
      <c r="Q663" s="13"/>
    </row>
    <row r="664" spans="1:17" x14ac:dyDescent="0.25">
      <c r="A664" t="s">
        <v>9511</v>
      </c>
      <c r="B664" cm="1">
        <f t="array" ref="B664">IF(ROW() &lt; ROW(INDEX(treatments[experiment_ID],ROWS(treatments[experiment_ID]))), COUNTIF(INDEX(treatments[experiment_ID],1):treatments[[#This Row],[experiment_ID]],treatments[[#This Row],[experiment_ID]]), "")</f>
        <v>5</v>
      </c>
      <c r="C664" s="127" t="s">
        <v>9558</v>
      </c>
      <c r="D664" s="13" t="s">
        <v>9221</v>
      </c>
      <c r="E664" s="13" t="s">
        <v>2502</v>
      </c>
      <c r="F664" s="13"/>
      <c r="G664" s="13" t="s">
        <v>2502</v>
      </c>
      <c r="H664" s="13" t="s">
        <v>9545</v>
      </c>
      <c r="I664" s="13"/>
      <c r="J664" s="13" t="s">
        <v>2502</v>
      </c>
      <c r="K664" s="13"/>
      <c r="L664" s="13"/>
      <c r="M664" s="13"/>
      <c r="N664" s="13"/>
      <c r="O664" s="13" t="s">
        <v>9545</v>
      </c>
      <c r="P664" s="13"/>
      <c r="Q664" s="13"/>
    </row>
    <row r="665" spans="1:17" x14ac:dyDescent="0.25">
      <c r="A665" t="s">
        <v>9511</v>
      </c>
      <c r="B665" cm="1">
        <f t="array" ref="B665">IF(ROW() &lt; ROW(INDEX(treatments[experiment_ID],ROWS(treatments[experiment_ID]))), COUNTIF(INDEX(treatments[experiment_ID],1):treatments[[#This Row],[experiment_ID]],treatments[[#This Row],[experiment_ID]]), "")</f>
        <v>6</v>
      </c>
      <c r="C665" s="127" t="s">
        <v>9559</v>
      </c>
      <c r="D665" s="13" t="s">
        <v>9222</v>
      </c>
      <c r="E665" s="13" t="s">
        <v>2502</v>
      </c>
      <c r="F665" s="13"/>
      <c r="G665" s="13" t="s">
        <v>2502</v>
      </c>
      <c r="H665" s="13" t="s">
        <v>9545</v>
      </c>
      <c r="I665" s="13"/>
      <c r="J665" s="13" t="s">
        <v>2502</v>
      </c>
      <c r="K665" s="13"/>
      <c r="L665" s="13"/>
      <c r="M665" s="13"/>
      <c r="N665" s="13"/>
      <c r="O665" s="13" t="s">
        <v>9545</v>
      </c>
      <c r="P665" s="13"/>
      <c r="Q665" s="13"/>
    </row>
    <row r="666" spans="1:17" x14ac:dyDescent="0.25">
      <c r="A666" t="s">
        <v>9511</v>
      </c>
      <c r="B666" cm="1">
        <f t="array" ref="B666">IF(ROW() &lt; ROW(INDEX(treatments[experiment_ID],ROWS(treatments[experiment_ID]))), COUNTIF(INDEX(treatments[experiment_ID],1):treatments[[#This Row],[experiment_ID]],treatments[[#This Row],[experiment_ID]]), "")</f>
        <v>7</v>
      </c>
      <c r="C666" s="127" t="s">
        <v>9560</v>
      </c>
      <c r="D666" s="13" t="s">
        <v>9220</v>
      </c>
      <c r="E666" s="13" t="s">
        <v>2502</v>
      </c>
      <c r="F666" s="13"/>
      <c r="G666" s="13" t="s">
        <v>2502</v>
      </c>
      <c r="H666" s="13" t="s">
        <v>9546</v>
      </c>
      <c r="I666" s="13"/>
      <c r="J666" s="13" t="s">
        <v>2502</v>
      </c>
      <c r="K666" s="13"/>
      <c r="L666" s="13"/>
      <c r="M666" s="13"/>
      <c r="N666" s="13"/>
      <c r="O666" s="13" t="s">
        <v>9551</v>
      </c>
      <c r="P666" s="13"/>
      <c r="Q666" s="13"/>
    </row>
    <row r="667" spans="1:17" x14ac:dyDescent="0.25">
      <c r="A667" t="s">
        <v>9511</v>
      </c>
      <c r="B667" cm="1">
        <f t="array" ref="B667">IF(ROW() &lt; ROW(INDEX(treatments[experiment_ID],ROWS(treatments[experiment_ID]))), COUNTIF(INDEX(treatments[experiment_ID],1):treatments[[#This Row],[experiment_ID]],treatments[[#This Row],[experiment_ID]]), "")</f>
        <v>8</v>
      </c>
      <c r="C667" s="127" t="s">
        <v>9561</v>
      </c>
      <c r="D667" s="13" t="s">
        <v>9221</v>
      </c>
      <c r="E667" s="13" t="s">
        <v>2502</v>
      </c>
      <c r="F667" s="13"/>
      <c r="G667" s="13" t="s">
        <v>2502</v>
      </c>
      <c r="H667" s="13" t="s">
        <v>9546</v>
      </c>
      <c r="I667" s="13"/>
      <c r="J667" s="13" t="s">
        <v>2502</v>
      </c>
      <c r="K667" s="13"/>
      <c r="L667" s="13"/>
      <c r="M667" s="13"/>
      <c r="N667" s="13"/>
      <c r="O667" s="13" t="s">
        <v>9551</v>
      </c>
      <c r="P667" s="13"/>
      <c r="Q667" s="13"/>
    </row>
    <row r="668" spans="1:17" x14ac:dyDescent="0.25">
      <c r="A668" t="s">
        <v>9511</v>
      </c>
      <c r="B668" cm="1">
        <f t="array" ref="B668">IF(ROW() &lt; ROW(INDEX(treatments[experiment_ID],ROWS(treatments[experiment_ID]))), COUNTIF(INDEX(treatments[experiment_ID],1):treatments[[#This Row],[experiment_ID]],treatments[[#This Row],[experiment_ID]]), "")</f>
        <v>9</v>
      </c>
      <c r="C668" s="127" t="s">
        <v>9562</v>
      </c>
      <c r="D668" s="13" t="s">
        <v>9222</v>
      </c>
      <c r="E668" s="13" t="s">
        <v>2502</v>
      </c>
      <c r="F668" s="13"/>
      <c r="G668" s="13" t="s">
        <v>2502</v>
      </c>
      <c r="H668" s="13" t="s">
        <v>9546</v>
      </c>
      <c r="I668" s="13"/>
      <c r="J668" s="13" t="s">
        <v>2502</v>
      </c>
      <c r="K668" s="13"/>
      <c r="L668" s="13"/>
      <c r="M668" s="13"/>
      <c r="N668" s="13"/>
      <c r="O668" s="13" t="s">
        <v>9551</v>
      </c>
      <c r="P668" s="13"/>
      <c r="Q668" s="13"/>
    </row>
    <row r="669" spans="1:17" x14ac:dyDescent="0.25">
      <c r="A669" t="s">
        <v>9511</v>
      </c>
      <c r="B669" cm="1">
        <f t="array" ref="B669">IF(ROW() &lt; ROW(INDEX(treatments[experiment_ID],ROWS(treatments[experiment_ID]))), COUNTIF(INDEX(treatments[experiment_ID],1):treatments[[#This Row],[experiment_ID]],treatments[[#This Row],[experiment_ID]]), "")</f>
        <v>10</v>
      </c>
      <c r="C669" s="127" t="s">
        <v>9563</v>
      </c>
      <c r="D669" s="13" t="s">
        <v>9220</v>
      </c>
      <c r="E669" s="13" t="s">
        <v>8622</v>
      </c>
      <c r="F669" s="13"/>
      <c r="G669" s="13" t="s">
        <v>2502</v>
      </c>
      <c r="H669" s="13" t="s">
        <v>9547</v>
      </c>
      <c r="I669" s="13"/>
      <c r="J669" s="13" t="s">
        <v>2502</v>
      </c>
      <c r="K669" s="13"/>
      <c r="L669" s="13"/>
      <c r="M669" s="13"/>
      <c r="N669" s="13"/>
      <c r="O669" s="13" t="s">
        <v>9552</v>
      </c>
      <c r="P669" s="13"/>
      <c r="Q669" s="13"/>
    </row>
    <row r="670" spans="1:17" x14ac:dyDescent="0.25">
      <c r="A670" t="s">
        <v>9511</v>
      </c>
      <c r="B670" cm="1">
        <f t="array" ref="B670">IF(ROW() &lt; ROW(INDEX(treatments[experiment_ID],ROWS(treatments[experiment_ID]))), COUNTIF(INDEX(treatments[experiment_ID],1):treatments[[#This Row],[experiment_ID]],treatments[[#This Row],[experiment_ID]]), "")</f>
        <v>11</v>
      </c>
      <c r="C670" s="127" t="s">
        <v>9564</v>
      </c>
      <c r="D670" s="13" t="s">
        <v>9221</v>
      </c>
      <c r="E670" s="13" t="s">
        <v>8622</v>
      </c>
      <c r="F670" s="13"/>
      <c r="G670" s="13" t="s">
        <v>2502</v>
      </c>
      <c r="H670" s="13" t="s">
        <v>9547</v>
      </c>
      <c r="I670" s="13"/>
      <c r="J670" s="13" t="s">
        <v>2502</v>
      </c>
      <c r="K670" s="13"/>
      <c r="L670" s="13"/>
      <c r="M670" s="13"/>
      <c r="N670" s="13"/>
      <c r="O670" s="13" t="s">
        <v>9552</v>
      </c>
      <c r="P670" s="13"/>
      <c r="Q670" s="13"/>
    </row>
    <row r="671" spans="1:17" x14ac:dyDescent="0.25">
      <c r="A671" t="s">
        <v>9511</v>
      </c>
      <c r="B671" cm="1">
        <f t="array" ref="B671">IF(ROW() &lt; ROW(INDEX(treatments[experiment_ID],ROWS(treatments[experiment_ID]))), COUNTIF(INDEX(treatments[experiment_ID],1):treatments[[#This Row],[experiment_ID]],treatments[[#This Row],[experiment_ID]]), "")</f>
        <v>12</v>
      </c>
      <c r="C671" s="127" t="s">
        <v>9565</v>
      </c>
      <c r="D671" s="13" t="s">
        <v>9222</v>
      </c>
      <c r="E671" s="13" t="s">
        <v>8622</v>
      </c>
      <c r="F671" s="13"/>
      <c r="G671" s="13" t="s">
        <v>2502</v>
      </c>
      <c r="H671" s="13" t="s">
        <v>9547</v>
      </c>
      <c r="I671" s="13"/>
      <c r="J671" s="13" t="s">
        <v>2502</v>
      </c>
      <c r="K671" s="13"/>
      <c r="L671" s="13"/>
      <c r="M671" s="13"/>
      <c r="N671" s="13"/>
      <c r="O671" s="13" t="s">
        <v>9552</v>
      </c>
      <c r="P671" s="13"/>
      <c r="Q671" s="13"/>
    </row>
    <row r="672" spans="1:17" x14ac:dyDescent="0.25">
      <c r="A672" t="s">
        <v>9511</v>
      </c>
      <c r="B672" cm="1">
        <f t="array" ref="B672">IF(ROW() &lt; ROW(INDEX(treatments[experiment_ID],ROWS(treatments[experiment_ID]))), COUNTIF(INDEX(treatments[experiment_ID],1):treatments[[#This Row],[experiment_ID]],treatments[[#This Row],[experiment_ID]]), "")</f>
        <v>13</v>
      </c>
      <c r="C672" s="127" t="s">
        <v>9566</v>
      </c>
      <c r="D672" s="13" t="s">
        <v>9220</v>
      </c>
      <c r="E672" s="13" t="s">
        <v>8622</v>
      </c>
      <c r="F672" s="13"/>
      <c r="G672" s="13" t="s">
        <v>2502</v>
      </c>
      <c r="H672" s="13" t="s">
        <v>9548</v>
      </c>
      <c r="I672" s="13"/>
      <c r="J672" s="13" t="s">
        <v>2502</v>
      </c>
      <c r="K672" s="13"/>
      <c r="L672" s="13"/>
      <c r="M672" s="13"/>
      <c r="N672" s="13"/>
      <c r="O672" s="13" t="s">
        <v>9548</v>
      </c>
      <c r="P672" s="13"/>
      <c r="Q672" s="13"/>
    </row>
    <row r="673" spans="1:17" x14ac:dyDescent="0.25">
      <c r="A673" t="s">
        <v>9511</v>
      </c>
      <c r="B673" cm="1">
        <f t="array" ref="B673">IF(ROW() &lt; ROW(INDEX(treatments[experiment_ID],ROWS(treatments[experiment_ID]))), COUNTIF(INDEX(treatments[experiment_ID],1):treatments[[#This Row],[experiment_ID]],treatments[[#This Row],[experiment_ID]]), "")</f>
        <v>14</v>
      </c>
      <c r="C673" s="127" t="s">
        <v>9567</v>
      </c>
      <c r="D673" s="13" t="s">
        <v>9221</v>
      </c>
      <c r="E673" s="13" t="s">
        <v>8622</v>
      </c>
      <c r="F673" s="13"/>
      <c r="G673" s="13" t="s">
        <v>2502</v>
      </c>
      <c r="H673" s="13" t="s">
        <v>9548</v>
      </c>
      <c r="I673" s="13"/>
      <c r="J673" s="13" t="s">
        <v>2502</v>
      </c>
      <c r="K673" s="13"/>
      <c r="L673" s="13"/>
      <c r="M673" s="13"/>
      <c r="N673" s="13"/>
      <c r="O673" s="13" t="s">
        <v>9548</v>
      </c>
      <c r="P673" s="13"/>
      <c r="Q673" s="13"/>
    </row>
    <row r="674" spans="1:17" x14ac:dyDescent="0.25">
      <c r="A674" t="s">
        <v>9511</v>
      </c>
      <c r="B674" cm="1">
        <f t="array" ref="B674">IF(ROW() &lt; ROW(INDEX(treatments[experiment_ID],ROWS(treatments[experiment_ID]))), COUNTIF(INDEX(treatments[experiment_ID],1):treatments[[#This Row],[experiment_ID]],treatments[[#This Row],[experiment_ID]]), "")</f>
        <v>15</v>
      </c>
      <c r="C674" s="127" t="s">
        <v>9568</v>
      </c>
      <c r="D674" s="13" t="s">
        <v>9222</v>
      </c>
      <c r="E674" s="13" t="s">
        <v>8622</v>
      </c>
      <c r="F674" s="13"/>
      <c r="G674" s="13" t="s">
        <v>2502</v>
      </c>
      <c r="H674" s="13" t="s">
        <v>9548</v>
      </c>
      <c r="I674" s="13"/>
      <c r="J674" s="13" t="s">
        <v>2502</v>
      </c>
      <c r="K674" s="13"/>
      <c r="L674" s="13"/>
      <c r="M674" s="13"/>
      <c r="N674" s="13"/>
      <c r="O674" s="13" t="s">
        <v>9548</v>
      </c>
      <c r="P674" s="13"/>
      <c r="Q674" s="13"/>
    </row>
    <row r="675" spans="1:17" x14ac:dyDescent="0.25">
      <c r="A675" t="s">
        <v>9511</v>
      </c>
      <c r="B675" cm="1">
        <f t="array" ref="B675">IF(ROW() &lt; ROW(INDEX(treatments[experiment_ID],ROWS(treatments[experiment_ID]))), COUNTIF(INDEX(treatments[experiment_ID],1):treatments[[#This Row],[experiment_ID]],treatments[[#This Row],[experiment_ID]]), "")</f>
        <v>16</v>
      </c>
      <c r="C675" s="127" t="s">
        <v>9569</v>
      </c>
      <c r="D675" s="13" t="s">
        <v>9220</v>
      </c>
      <c r="E675" s="13" t="s">
        <v>8622</v>
      </c>
      <c r="F675" s="13"/>
      <c r="G675" s="13" t="s">
        <v>2502</v>
      </c>
      <c r="H675" s="13" t="s">
        <v>9549</v>
      </c>
      <c r="I675" s="13"/>
      <c r="J675" s="13" t="s">
        <v>2502</v>
      </c>
      <c r="K675" s="13"/>
      <c r="L675" s="13"/>
      <c r="M675" s="13"/>
      <c r="N675" s="13"/>
      <c r="O675" s="13" t="s">
        <v>9553</v>
      </c>
      <c r="P675" s="13"/>
      <c r="Q675" s="13"/>
    </row>
    <row r="676" spans="1:17" x14ac:dyDescent="0.25">
      <c r="A676" t="s">
        <v>9511</v>
      </c>
      <c r="B676" cm="1">
        <f t="array" ref="B676">IF(ROW() &lt; ROW(INDEX(treatments[experiment_ID],ROWS(treatments[experiment_ID]))), COUNTIF(INDEX(treatments[experiment_ID],1):treatments[[#This Row],[experiment_ID]],treatments[[#This Row],[experiment_ID]]), "")</f>
        <v>17</v>
      </c>
      <c r="C676" s="127" t="s">
        <v>9570</v>
      </c>
      <c r="D676" s="13" t="s">
        <v>9221</v>
      </c>
      <c r="E676" s="13" t="s">
        <v>8622</v>
      </c>
      <c r="F676" s="13"/>
      <c r="G676" s="13" t="s">
        <v>2502</v>
      </c>
      <c r="H676" s="13" t="s">
        <v>9549</v>
      </c>
      <c r="I676" s="13"/>
      <c r="J676" s="13" t="s">
        <v>2502</v>
      </c>
      <c r="K676" s="13"/>
      <c r="L676" s="13"/>
      <c r="M676" s="13"/>
      <c r="N676" s="13"/>
      <c r="O676" s="13" t="s">
        <v>9553</v>
      </c>
      <c r="P676" s="13"/>
      <c r="Q676" s="13"/>
    </row>
    <row r="677" spans="1:17" x14ac:dyDescent="0.25">
      <c r="A677" t="s">
        <v>9511</v>
      </c>
      <c r="B677" cm="1">
        <f t="array" ref="B677">IF(ROW() &lt; ROW(INDEX(treatments[experiment_ID],ROWS(treatments[experiment_ID]))), COUNTIF(INDEX(treatments[experiment_ID],1):treatments[[#This Row],[experiment_ID]],treatments[[#This Row],[experiment_ID]]), "")</f>
        <v>18</v>
      </c>
      <c r="C677" s="127" t="s">
        <v>9571</v>
      </c>
      <c r="D677" s="13" t="s">
        <v>9222</v>
      </c>
      <c r="E677" s="13" t="s">
        <v>8622</v>
      </c>
      <c r="F677" s="13"/>
      <c r="G677" s="13" t="s">
        <v>2502</v>
      </c>
      <c r="H677" s="13" t="s">
        <v>9549</v>
      </c>
      <c r="I677" s="13"/>
      <c r="J677" s="13" t="s">
        <v>2502</v>
      </c>
      <c r="K677" s="13"/>
      <c r="L677" s="13"/>
      <c r="M677" s="13"/>
      <c r="N677" s="13"/>
      <c r="O677" s="13" t="s">
        <v>9553</v>
      </c>
      <c r="P677" s="13"/>
      <c r="Q677" s="13"/>
    </row>
    <row r="678" spans="1:17" x14ac:dyDescent="0.25">
      <c r="A678" t="s">
        <v>9512</v>
      </c>
      <c r="B678" cm="1">
        <f t="array" ref="B678">IF(ROW() &lt; ROW(INDEX(treatments[experiment_ID],ROWS(treatments[experiment_ID]))), COUNTIF(INDEX(treatments[experiment_ID],1):treatments[[#This Row],[experiment_ID]],treatments[[#This Row],[experiment_ID]]), "")</f>
        <v>1</v>
      </c>
      <c r="C678" s="127" t="s">
        <v>9554</v>
      </c>
      <c r="D678" s="13" t="s">
        <v>9220</v>
      </c>
      <c r="E678" s="13" t="s">
        <v>2502</v>
      </c>
      <c r="F678" s="13"/>
      <c r="G678" s="13" t="s">
        <v>2502</v>
      </c>
      <c r="H678" s="13" t="s">
        <v>9544</v>
      </c>
      <c r="I678" s="13"/>
      <c r="J678" s="13" t="s">
        <v>2502</v>
      </c>
      <c r="K678" s="13"/>
      <c r="L678" s="13"/>
      <c r="M678" s="13"/>
      <c r="N678" s="13"/>
      <c r="O678" s="13" t="s">
        <v>9550</v>
      </c>
      <c r="P678" s="13"/>
      <c r="Q678" s="13"/>
    </row>
    <row r="679" spans="1:17" x14ac:dyDescent="0.25">
      <c r="A679" t="s">
        <v>9512</v>
      </c>
      <c r="B679" cm="1">
        <f t="array" ref="B679">IF(ROW() &lt; ROW(INDEX(treatments[experiment_ID],ROWS(treatments[experiment_ID]))), COUNTIF(INDEX(treatments[experiment_ID],1):treatments[[#This Row],[experiment_ID]],treatments[[#This Row],[experiment_ID]]), "")</f>
        <v>2</v>
      </c>
      <c r="C679" s="127" t="s">
        <v>9555</v>
      </c>
      <c r="D679" s="13" t="s">
        <v>9221</v>
      </c>
      <c r="E679" s="13" t="s">
        <v>2502</v>
      </c>
      <c r="F679" s="13"/>
      <c r="G679" s="13" t="s">
        <v>2502</v>
      </c>
      <c r="H679" s="13" t="s">
        <v>9544</v>
      </c>
      <c r="I679" s="13"/>
      <c r="J679" s="13" t="s">
        <v>2502</v>
      </c>
      <c r="K679" s="13"/>
      <c r="L679" s="13"/>
      <c r="M679" s="13"/>
      <c r="N679" s="13"/>
      <c r="O679" s="13" t="s">
        <v>9550</v>
      </c>
      <c r="P679" s="13"/>
      <c r="Q679" s="13"/>
    </row>
    <row r="680" spans="1:17" x14ac:dyDescent="0.25">
      <c r="A680" t="s">
        <v>9512</v>
      </c>
      <c r="B680" cm="1">
        <f t="array" ref="B680">IF(ROW() &lt; ROW(INDEX(treatments[experiment_ID],ROWS(treatments[experiment_ID]))), COUNTIF(INDEX(treatments[experiment_ID],1):treatments[[#This Row],[experiment_ID]],treatments[[#This Row],[experiment_ID]]), "")</f>
        <v>3</v>
      </c>
      <c r="C680" s="127" t="s">
        <v>9556</v>
      </c>
      <c r="D680" s="13" t="s">
        <v>9222</v>
      </c>
      <c r="E680" s="13" t="s">
        <v>2502</v>
      </c>
      <c r="F680" s="13"/>
      <c r="G680" s="13" t="s">
        <v>2502</v>
      </c>
      <c r="H680" s="13" t="s">
        <v>9544</v>
      </c>
      <c r="I680" s="13"/>
      <c r="J680" s="13" t="s">
        <v>2502</v>
      </c>
      <c r="K680" s="13"/>
      <c r="L680" s="13"/>
      <c r="M680" s="13"/>
      <c r="N680" s="13"/>
      <c r="O680" s="13" t="s">
        <v>9550</v>
      </c>
      <c r="P680" s="13"/>
      <c r="Q680" s="13"/>
    </row>
    <row r="681" spans="1:17" x14ac:dyDescent="0.25">
      <c r="A681" t="s">
        <v>9512</v>
      </c>
      <c r="B681" cm="1">
        <f t="array" ref="B681">IF(ROW() &lt; ROW(INDEX(treatments[experiment_ID],ROWS(treatments[experiment_ID]))), COUNTIF(INDEX(treatments[experiment_ID],1):treatments[[#This Row],[experiment_ID]],treatments[[#This Row],[experiment_ID]]), "")</f>
        <v>4</v>
      </c>
      <c r="C681" s="127" t="s">
        <v>9557</v>
      </c>
      <c r="D681" s="13" t="s">
        <v>9220</v>
      </c>
      <c r="E681" s="13" t="s">
        <v>2502</v>
      </c>
      <c r="F681" s="13"/>
      <c r="G681" s="13" t="s">
        <v>2502</v>
      </c>
      <c r="H681" s="13" t="s">
        <v>9545</v>
      </c>
      <c r="I681" s="13"/>
      <c r="J681" s="13" t="s">
        <v>2502</v>
      </c>
      <c r="K681" s="13"/>
      <c r="L681" s="13"/>
      <c r="M681" s="13"/>
      <c r="N681" s="13"/>
      <c r="O681" s="13" t="s">
        <v>9545</v>
      </c>
      <c r="P681" s="13"/>
      <c r="Q681" s="13"/>
    </row>
    <row r="682" spans="1:17" x14ac:dyDescent="0.25">
      <c r="A682" t="s">
        <v>9512</v>
      </c>
      <c r="B682" cm="1">
        <f t="array" ref="B682">IF(ROW() &lt; ROW(INDEX(treatments[experiment_ID],ROWS(treatments[experiment_ID]))), COUNTIF(INDEX(treatments[experiment_ID],1):treatments[[#This Row],[experiment_ID]],treatments[[#This Row],[experiment_ID]]), "")</f>
        <v>5</v>
      </c>
      <c r="C682" s="127" t="s">
        <v>9558</v>
      </c>
      <c r="D682" s="13" t="s">
        <v>9221</v>
      </c>
      <c r="E682" s="13" t="s">
        <v>2502</v>
      </c>
      <c r="F682" s="13"/>
      <c r="G682" s="13" t="s">
        <v>2502</v>
      </c>
      <c r="H682" s="13" t="s">
        <v>9545</v>
      </c>
      <c r="I682" s="13"/>
      <c r="J682" s="13" t="s">
        <v>2502</v>
      </c>
      <c r="K682" s="13"/>
      <c r="L682" s="13"/>
      <c r="M682" s="13"/>
      <c r="N682" s="13"/>
      <c r="O682" s="13" t="s">
        <v>9545</v>
      </c>
      <c r="P682" s="13"/>
      <c r="Q682" s="13"/>
    </row>
    <row r="683" spans="1:17" x14ac:dyDescent="0.25">
      <c r="A683" t="s">
        <v>9512</v>
      </c>
      <c r="B683" cm="1">
        <f t="array" ref="B683">IF(ROW() &lt; ROW(INDEX(treatments[experiment_ID],ROWS(treatments[experiment_ID]))), COUNTIF(INDEX(treatments[experiment_ID],1):treatments[[#This Row],[experiment_ID]],treatments[[#This Row],[experiment_ID]]), "")</f>
        <v>6</v>
      </c>
      <c r="C683" s="127" t="s">
        <v>9559</v>
      </c>
      <c r="D683" s="13" t="s">
        <v>9222</v>
      </c>
      <c r="E683" s="13" t="s">
        <v>2502</v>
      </c>
      <c r="F683" s="13"/>
      <c r="G683" s="13" t="s">
        <v>2502</v>
      </c>
      <c r="H683" s="13" t="s">
        <v>9545</v>
      </c>
      <c r="I683" s="13"/>
      <c r="J683" s="13" t="s">
        <v>2502</v>
      </c>
      <c r="K683" s="13"/>
      <c r="L683" s="13"/>
      <c r="M683" s="13"/>
      <c r="N683" s="13"/>
      <c r="O683" s="13" t="s">
        <v>9545</v>
      </c>
      <c r="P683" s="13"/>
      <c r="Q683" s="13"/>
    </row>
    <row r="684" spans="1:17" x14ac:dyDescent="0.25">
      <c r="A684" t="s">
        <v>9512</v>
      </c>
      <c r="B684" cm="1">
        <f t="array" ref="B684">IF(ROW() &lt; ROW(INDEX(treatments[experiment_ID],ROWS(treatments[experiment_ID]))), COUNTIF(INDEX(treatments[experiment_ID],1):treatments[[#This Row],[experiment_ID]],treatments[[#This Row],[experiment_ID]]), "")</f>
        <v>7</v>
      </c>
      <c r="C684" s="127" t="s">
        <v>9560</v>
      </c>
      <c r="D684" s="13" t="s">
        <v>9220</v>
      </c>
      <c r="E684" s="13" t="s">
        <v>2502</v>
      </c>
      <c r="F684" s="13"/>
      <c r="G684" s="13" t="s">
        <v>2502</v>
      </c>
      <c r="H684" s="13" t="s">
        <v>9546</v>
      </c>
      <c r="I684" s="13"/>
      <c r="J684" s="13" t="s">
        <v>2502</v>
      </c>
      <c r="K684" s="13"/>
      <c r="L684" s="13"/>
      <c r="M684" s="13"/>
      <c r="N684" s="13"/>
      <c r="O684" s="13" t="s">
        <v>9551</v>
      </c>
      <c r="P684" s="13"/>
      <c r="Q684" s="13"/>
    </row>
    <row r="685" spans="1:17" x14ac:dyDescent="0.25">
      <c r="A685" t="s">
        <v>9512</v>
      </c>
      <c r="B685" cm="1">
        <f t="array" ref="B685">IF(ROW() &lt; ROW(INDEX(treatments[experiment_ID],ROWS(treatments[experiment_ID]))), COUNTIF(INDEX(treatments[experiment_ID],1):treatments[[#This Row],[experiment_ID]],treatments[[#This Row],[experiment_ID]]), "")</f>
        <v>8</v>
      </c>
      <c r="C685" s="127" t="s">
        <v>9561</v>
      </c>
      <c r="D685" s="13" t="s">
        <v>9221</v>
      </c>
      <c r="E685" s="13" t="s">
        <v>2502</v>
      </c>
      <c r="F685" s="13"/>
      <c r="G685" s="13" t="s">
        <v>2502</v>
      </c>
      <c r="H685" s="13" t="s">
        <v>9546</v>
      </c>
      <c r="I685" s="13"/>
      <c r="J685" s="13" t="s">
        <v>2502</v>
      </c>
      <c r="K685" s="13"/>
      <c r="L685" s="13"/>
      <c r="M685" s="13"/>
      <c r="N685" s="13"/>
      <c r="O685" s="13" t="s">
        <v>9551</v>
      </c>
      <c r="P685" s="13"/>
      <c r="Q685" s="13"/>
    </row>
    <row r="686" spans="1:17" x14ac:dyDescent="0.25">
      <c r="A686" t="s">
        <v>9512</v>
      </c>
      <c r="B686" cm="1">
        <f t="array" ref="B686">IF(ROW() &lt; ROW(INDEX(treatments[experiment_ID],ROWS(treatments[experiment_ID]))), COUNTIF(INDEX(treatments[experiment_ID],1):treatments[[#This Row],[experiment_ID]],treatments[[#This Row],[experiment_ID]]), "")</f>
        <v>9</v>
      </c>
      <c r="C686" s="127" t="s">
        <v>9562</v>
      </c>
      <c r="D686" s="13" t="s">
        <v>9222</v>
      </c>
      <c r="E686" s="13" t="s">
        <v>2502</v>
      </c>
      <c r="F686" s="13"/>
      <c r="G686" s="13" t="s">
        <v>2502</v>
      </c>
      <c r="H686" s="13" t="s">
        <v>9546</v>
      </c>
      <c r="I686" s="13"/>
      <c r="J686" s="13" t="s">
        <v>2502</v>
      </c>
      <c r="K686" s="13"/>
      <c r="L686" s="13"/>
      <c r="M686" s="13"/>
      <c r="N686" s="13"/>
      <c r="O686" s="13" t="s">
        <v>9551</v>
      </c>
      <c r="P686" s="13"/>
      <c r="Q686" s="13"/>
    </row>
    <row r="687" spans="1:17" x14ac:dyDescent="0.25">
      <c r="A687" t="s">
        <v>9512</v>
      </c>
      <c r="B687" cm="1">
        <f t="array" ref="B687">IF(ROW() &lt; ROW(INDEX(treatments[experiment_ID],ROWS(treatments[experiment_ID]))), COUNTIF(INDEX(treatments[experiment_ID],1):treatments[[#This Row],[experiment_ID]],treatments[[#This Row],[experiment_ID]]), "")</f>
        <v>10</v>
      </c>
      <c r="C687" s="127" t="s">
        <v>9563</v>
      </c>
      <c r="D687" s="13" t="s">
        <v>9220</v>
      </c>
      <c r="E687" s="13" t="s">
        <v>8622</v>
      </c>
      <c r="F687" s="13"/>
      <c r="G687" s="13" t="s">
        <v>2502</v>
      </c>
      <c r="H687" s="13" t="s">
        <v>9547</v>
      </c>
      <c r="I687" s="13"/>
      <c r="J687" s="13" t="s">
        <v>2502</v>
      </c>
      <c r="K687" s="13"/>
      <c r="L687" s="13"/>
      <c r="M687" s="13"/>
      <c r="N687" s="13"/>
      <c r="O687" s="13" t="s">
        <v>9552</v>
      </c>
      <c r="P687" s="13"/>
      <c r="Q687" s="13"/>
    </row>
    <row r="688" spans="1:17" x14ac:dyDescent="0.25">
      <c r="A688" t="s">
        <v>9512</v>
      </c>
      <c r="B688" cm="1">
        <f t="array" ref="B688">IF(ROW() &lt; ROW(INDEX(treatments[experiment_ID],ROWS(treatments[experiment_ID]))), COUNTIF(INDEX(treatments[experiment_ID],1):treatments[[#This Row],[experiment_ID]],treatments[[#This Row],[experiment_ID]]), "")</f>
        <v>11</v>
      </c>
      <c r="C688" s="127" t="s">
        <v>9564</v>
      </c>
      <c r="D688" s="13" t="s">
        <v>9221</v>
      </c>
      <c r="E688" s="13" t="s">
        <v>8622</v>
      </c>
      <c r="F688" s="13"/>
      <c r="G688" s="13" t="s">
        <v>2502</v>
      </c>
      <c r="H688" s="13" t="s">
        <v>9547</v>
      </c>
      <c r="I688" s="13"/>
      <c r="J688" s="13" t="s">
        <v>2502</v>
      </c>
      <c r="K688" s="13"/>
      <c r="L688" s="13"/>
      <c r="M688" s="13"/>
      <c r="N688" s="13"/>
      <c r="O688" s="13" t="s">
        <v>9552</v>
      </c>
      <c r="P688" s="13"/>
      <c r="Q688" s="13"/>
    </row>
    <row r="689" spans="1:17" x14ac:dyDescent="0.25">
      <c r="A689" t="s">
        <v>9512</v>
      </c>
      <c r="B689" cm="1">
        <f t="array" ref="B689">IF(ROW() &lt; ROW(INDEX(treatments[experiment_ID],ROWS(treatments[experiment_ID]))), COUNTIF(INDEX(treatments[experiment_ID],1):treatments[[#This Row],[experiment_ID]],treatments[[#This Row],[experiment_ID]]), "")</f>
        <v>12</v>
      </c>
      <c r="C689" s="127" t="s">
        <v>9565</v>
      </c>
      <c r="D689" s="13" t="s">
        <v>9222</v>
      </c>
      <c r="E689" s="13" t="s">
        <v>8622</v>
      </c>
      <c r="F689" s="13"/>
      <c r="G689" s="13" t="s">
        <v>2502</v>
      </c>
      <c r="H689" s="13" t="s">
        <v>9547</v>
      </c>
      <c r="I689" s="13"/>
      <c r="J689" s="13" t="s">
        <v>2502</v>
      </c>
      <c r="K689" s="13"/>
      <c r="L689" s="13"/>
      <c r="M689" s="13"/>
      <c r="N689" s="13"/>
      <c r="O689" s="13" t="s">
        <v>9552</v>
      </c>
      <c r="P689" s="13"/>
      <c r="Q689" s="13"/>
    </row>
    <row r="690" spans="1:17" x14ac:dyDescent="0.25">
      <c r="A690" t="s">
        <v>9512</v>
      </c>
      <c r="B690" cm="1">
        <f t="array" ref="B690">IF(ROW() &lt; ROW(INDEX(treatments[experiment_ID],ROWS(treatments[experiment_ID]))), COUNTIF(INDEX(treatments[experiment_ID],1):treatments[[#This Row],[experiment_ID]],treatments[[#This Row],[experiment_ID]]), "")</f>
        <v>13</v>
      </c>
      <c r="C690" s="127" t="s">
        <v>9566</v>
      </c>
      <c r="D690" s="13" t="s">
        <v>9220</v>
      </c>
      <c r="E690" s="13" t="s">
        <v>8622</v>
      </c>
      <c r="F690" s="13"/>
      <c r="G690" s="13" t="s">
        <v>2502</v>
      </c>
      <c r="H690" s="13" t="s">
        <v>9548</v>
      </c>
      <c r="I690" s="13"/>
      <c r="J690" s="13" t="s">
        <v>2502</v>
      </c>
      <c r="K690" s="13"/>
      <c r="L690" s="13"/>
      <c r="M690" s="13"/>
      <c r="N690" s="13"/>
      <c r="O690" s="13" t="s">
        <v>9548</v>
      </c>
      <c r="P690" s="13"/>
      <c r="Q690" s="13"/>
    </row>
    <row r="691" spans="1:17" x14ac:dyDescent="0.25">
      <c r="A691" t="s">
        <v>9512</v>
      </c>
      <c r="B691" cm="1">
        <f t="array" ref="B691">IF(ROW() &lt; ROW(INDEX(treatments[experiment_ID],ROWS(treatments[experiment_ID]))), COUNTIF(INDEX(treatments[experiment_ID],1):treatments[[#This Row],[experiment_ID]],treatments[[#This Row],[experiment_ID]]), "")</f>
        <v>14</v>
      </c>
      <c r="C691" s="127" t="s">
        <v>9567</v>
      </c>
      <c r="D691" s="13" t="s">
        <v>9221</v>
      </c>
      <c r="E691" s="13" t="s">
        <v>8622</v>
      </c>
      <c r="F691" s="13"/>
      <c r="G691" s="13" t="s">
        <v>2502</v>
      </c>
      <c r="H691" s="13" t="s">
        <v>9548</v>
      </c>
      <c r="I691" s="13"/>
      <c r="J691" s="13" t="s">
        <v>2502</v>
      </c>
      <c r="K691" s="13"/>
      <c r="L691" s="13"/>
      <c r="M691" s="13"/>
      <c r="N691" s="13"/>
      <c r="O691" s="13" t="s">
        <v>9548</v>
      </c>
      <c r="P691" s="13"/>
      <c r="Q691" s="13"/>
    </row>
    <row r="692" spans="1:17" x14ac:dyDescent="0.25">
      <c r="A692" t="s">
        <v>9512</v>
      </c>
      <c r="B692" cm="1">
        <f t="array" ref="B692">IF(ROW() &lt; ROW(INDEX(treatments[experiment_ID],ROWS(treatments[experiment_ID]))), COUNTIF(INDEX(treatments[experiment_ID],1):treatments[[#This Row],[experiment_ID]],treatments[[#This Row],[experiment_ID]]), "")</f>
        <v>15</v>
      </c>
      <c r="C692" s="127" t="s">
        <v>9568</v>
      </c>
      <c r="D692" s="13" t="s">
        <v>9222</v>
      </c>
      <c r="E692" s="13" t="s">
        <v>8622</v>
      </c>
      <c r="F692" s="13"/>
      <c r="G692" s="13" t="s">
        <v>2502</v>
      </c>
      <c r="H692" s="13" t="s">
        <v>9548</v>
      </c>
      <c r="I692" s="13"/>
      <c r="J692" s="13" t="s">
        <v>2502</v>
      </c>
      <c r="K692" s="13"/>
      <c r="L692" s="13"/>
      <c r="M692" s="13"/>
      <c r="N692" s="13"/>
      <c r="O692" s="13" t="s">
        <v>9548</v>
      </c>
      <c r="P692" s="13"/>
      <c r="Q692" s="13"/>
    </row>
    <row r="693" spans="1:17" x14ac:dyDescent="0.25">
      <c r="A693" t="s">
        <v>9512</v>
      </c>
      <c r="B693" cm="1">
        <f t="array" ref="B693">IF(ROW() &lt; ROW(INDEX(treatments[experiment_ID],ROWS(treatments[experiment_ID]))), COUNTIF(INDEX(treatments[experiment_ID],1):treatments[[#This Row],[experiment_ID]],treatments[[#This Row],[experiment_ID]]), "")</f>
        <v>16</v>
      </c>
      <c r="C693" s="127" t="s">
        <v>9569</v>
      </c>
      <c r="D693" s="13" t="s">
        <v>9220</v>
      </c>
      <c r="E693" s="13" t="s">
        <v>8622</v>
      </c>
      <c r="F693" s="13"/>
      <c r="G693" s="13" t="s">
        <v>2502</v>
      </c>
      <c r="H693" s="13" t="s">
        <v>9549</v>
      </c>
      <c r="I693" s="13"/>
      <c r="J693" s="13" t="s">
        <v>2502</v>
      </c>
      <c r="K693" s="13"/>
      <c r="L693" s="13"/>
      <c r="M693" s="13"/>
      <c r="N693" s="13"/>
      <c r="O693" s="13" t="s">
        <v>9553</v>
      </c>
      <c r="P693" s="13"/>
      <c r="Q693" s="13"/>
    </row>
    <row r="694" spans="1:17" x14ac:dyDescent="0.25">
      <c r="A694" t="s">
        <v>9512</v>
      </c>
      <c r="B694" cm="1">
        <f t="array" ref="B694">IF(ROW() &lt; ROW(INDEX(treatments[experiment_ID],ROWS(treatments[experiment_ID]))), COUNTIF(INDEX(treatments[experiment_ID],1):treatments[[#This Row],[experiment_ID]],treatments[[#This Row],[experiment_ID]]), "")</f>
        <v>17</v>
      </c>
      <c r="C694" s="127" t="s">
        <v>9570</v>
      </c>
      <c r="D694" s="13" t="s">
        <v>9221</v>
      </c>
      <c r="E694" s="13" t="s">
        <v>8622</v>
      </c>
      <c r="F694" s="13"/>
      <c r="G694" s="13" t="s">
        <v>2502</v>
      </c>
      <c r="H694" s="13" t="s">
        <v>9549</v>
      </c>
      <c r="I694" s="13"/>
      <c r="J694" s="13" t="s">
        <v>2502</v>
      </c>
      <c r="K694" s="13"/>
      <c r="L694" s="13"/>
      <c r="M694" s="13"/>
      <c r="N694" s="13"/>
      <c r="O694" s="13" t="s">
        <v>9553</v>
      </c>
      <c r="P694" s="13"/>
      <c r="Q694" s="13"/>
    </row>
    <row r="695" spans="1:17" x14ac:dyDescent="0.25">
      <c r="A695" t="s">
        <v>9512</v>
      </c>
      <c r="B695" cm="1">
        <f t="array" ref="B695">IF(ROW() &lt; ROW(INDEX(treatments[experiment_ID],ROWS(treatments[experiment_ID]))), COUNTIF(INDEX(treatments[experiment_ID],1):treatments[[#This Row],[experiment_ID]],treatments[[#This Row],[experiment_ID]]), "")</f>
        <v>18</v>
      </c>
      <c r="C695" s="127" t="s">
        <v>9571</v>
      </c>
      <c r="D695" s="13" t="s">
        <v>9222</v>
      </c>
      <c r="E695" s="13" t="s">
        <v>8622</v>
      </c>
      <c r="F695" s="13"/>
      <c r="G695" s="13" t="s">
        <v>2502</v>
      </c>
      <c r="H695" s="13" t="s">
        <v>9549</v>
      </c>
      <c r="I695" s="13"/>
      <c r="J695" s="13" t="s">
        <v>2502</v>
      </c>
      <c r="K695" s="13"/>
      <c r="L695" s="13"/>
      <c r="M695" s="13"/>
      <c r="N695" s="13"/>
      <c r="O695" s="13" t="s">
        <v>9553</v>
      </c>
      <c r="P695" s="13"/>
      <c r="Q695" s="13"/>
    </row>
    <row r="696" spans="1:17" x14ac:dyDescent="0.25">
      <c r="A696" t="s">
        <v>9513</v>
      </c>
      <c r="B696" cm="1">
        <f t="array" ref="B696">IF(ROW() &lt; ROW(INDEX(treatments[experiment_ID],ROWS(treatments[experiment_ID]))), COUNTIF(INDEX(treatments[experiment_ID],1):treatments[[#This Row],[experiment_ID]],treatments[[#This Row],[experiment_ID]]), "")</f>
        <v>1</v>
      </c>
      <c r="C696" s="127" t="s">
        <v>9554</v>
      </c>
      <c r="D696" s="13" t="s">
        <v>9220</v>
      </c>
      <c r="E696" s="13" t="s">
        <v>2502</v>
      </c>
      <c r="F696" s="13"/>
      <c r="G696" s="13" t="s">
        <v>2502</v>
      </c>
      <c r="H696" s="13" t="s">
        <v>9544</v>
      </c>
      <c r="I696" s="13"/>
      <c r="J696" s="13" t="s">
        <v>2502</v>
      </c>
      <c r="K696" s="13"/>
      <c r="L696" s="13"/>
      <c r="M696" s="13"/>
      <c r="N696" s="13"/>
      <c r="O696" s="13" t="s">
        <v>9550</v>
      </c>
      <c r="P696" s="13"/>
      <c r="Q696" s="13"/>
    </row>
    <row r="697" spans="1:17" x14ac:dyDescent="0.25">
      <c r="A697" t="s">
        <v>9513</v>
      </c>
      <c r="B697" cm="1">
        <f t="array" ref="B697">IF(ROW() &lt; ROW(INDEX(treatments[experiment_ID],ROWS(treatments[experiment_ID]))), COUNTIF(INDEX(treatments[experiment_ID],1):treatments[[#This Row],[experiment_ID]],treatments[[#This Row],[experiment_ID]]), "")</f>
        <v>2</v>
      </c>
      <c r="C697" s="127" t="s">
        <v>9555</v>
      </c>
      <c r="D697" s="13" t="s">
        <v>9221</v>
      </c>
      <c r="E697" s="13" t="s">
        <v>2502</v>
      </c>
      <c r="F697" s="13"/>
      <c r="G697" s="13" t="s">
        <v>2502</v>
      </c>
      <c r="H697" s="13" t="s">
        <v>9544</v>
      </c>
      <c r="I697" s="13"/>
      <c r="J697" s="13" t="s">
        <v>2502</v>
      </c>
      <c r="K697" s="13"/>
      <c r="L697" s="13"/>
      <c r="M697" s="13"/>
      <c r="N697" s="13"/>
      <c r="O697" s="13" t="s">
        <v>9550</v>
      </c>
      <c r="P697" s="13"/>
      <c r="Q697" s="13"/>
    </row>
    <row r="698" spans="1:17" x14ac:dyDescent="0.25">
      <c r="A698" t="s">
        <v>9513</v>
      </c>
      <c r="B698" cm="1">
        <f t="array" ref="B698">IF(ROW() &lt; ROW(INDEX(treatments[experiment_ID],ROWS(treatments[experiment_ID]))), COUNTIF(INDEX(treatments[experiment_ID],1):treatments[[#This Row],[experiment_ID]],treatments[[#This Row],[experiment_ID]]), "")</f>
        <v>3</v>
      </c>
      <c r="C698" s="127" t="s">
        <v>9556</v>
      </c>
      <c r="D698" s="13" t="s">
        <v>9222</v>
      </c>
      <c r="E698" s="13" t="s">
        <v>2502</v>
      </c>
      <c r="F698" s="13"/>
      <c r="G698" s="13" t="s">
        <v>2502</v>
      </c>
      <c r="H698" s="13" t="s">
        <v>9544</v>
      </c>
      <c r="I698" s="13"/>
      <c r="J698" s="13" t="s">
        <v>2502</v>
      </c>
      <c r="K698" s="13"/>
      <c r="L698" s="13"/>
      <c r="M698" s="13"/>
      <c r="N698" s="13"/>
      <c r="O698" s="13" t="s">
        <v>9550</v>
      </c>
      <c r="P698" s="13"/>
      <c r="Q698" s="13"/>
    </row>
    <row r="699" spans="1:17" x14ac:dyDescent="0.25">
      <c r="A699" t="s">
        <v>9513</v>
      </c>
      <c r="B699" cm="1">
        <f t="array" ref="B699">IF(ROW() &lt; ROW(INDEX(treatments[experiment_ID],ROWS(treatments[experiment_ID]))), COUNTIF(INDEX(treatments[experiment_ID],1):treatments[[#This Row],[experiment_ID]],treatments[[#This Row],[experiment_ID]]), "")</f>
        <v>4</v>
      </c>
      <c r="C699" s="127" t="s">
        <v>9557</v>
      </c>
      <c r="D699" s="13" t="s">
        <v>9220</v>
      </c>
      <c r="E699" s="13" t="s">
        <v>2502</v>
      </c>
      <c r="F699" s="13"/>
      <c r="G699" s="13" t="s">
        <v>2502</v>
      </c>
      <c r="H699" s="13" t="s">
        <v>9545</v>
      </c>
      <c r="I699" s="13"/>
      <c r="J699" s="13" t="s">
        <v>2502</v>
      </c>
      <c r="K699" s="13"/>
      <c r="L699" s="13"/>
      <c r="M699" s="13"/>
      <c r="N699" s="13"/>
      <c r="O699" s="13" t="s">
        <v>9545</v>
      </c>
      <c r="P699" s="13"/>
      <c r="Q699" s="13"/>
    </row>
    <row r="700" spans="1:17" x14ac:dyDescent="0.25">
      <c r="A700" t="s">
        <v>9513</v>
      </c>
      <c r="B700" cm="1">
        <f t="array" ref="B700">IF(ROW() &lt; ROW(INDEX(treatments[experiment_ID],ROWS(treatments[experiment_ID]))), COUNTIF(INDEX(treatments[experiment_ID],1):treatments[[#This Row],[experiment_ID]],treatments[[#This Row],[experiment_ID]]), "")</f>
        <v>5</v>
      </c>
      <c r="C700" s="127" t="s">
        <v>9558</v>
      </c>
      <c r="D700" s="13" t="s">
        <v>9221</v>
      </c>
      <c r="E700" s="13" t="s">
        <v>2502</v>
      </c>
      <c r="F700" s="13"/>
      <c r="G700" s="13" t="s">
        <v>2502</v>
      </c>
      <c r="H700" s="13" t="s">
        <v>9545</v>
      </c>
      <c r="I700" s="13"/>
      <c r="J700" s="13" t="s">
        <v>2502</v>
      </c>
      <c r="K700" s="13"/>
      <c r="L700" s="13"/>
      <c r="M700" s="13"/>
      <c r="N700" s="13"/>
      <c r="O700" s="13" t="s">
        <v>9545</v>
      </c>
      <c r="P700" s="13"/>
      <c r="Q700" s="13"/>
    </row>
    <row r="701" spans="1:17" x14ac:dyDescent="0.25">
      <c r="A701" t="s">
        <v>9513</v>
      </c>
      <c r="B701" cm="1">
        <f t="array" ref="B701">IF(ROW() &lt; ROW(INDEX(treatments[experiment_ID],ROWS(treatments[experiment_ID]))), COUNTIF(INDEX(treatments[experiment_ID],1):treatments[[#This Row],[experiment_ID]],treatments[[#This Row],[experiment_ID]]), "")</f>
        <v>6</v>
      </c>
      <c r="C701" s="127" t="s">
        <v>9559</v>
      </c>
      <c r="D701" s="13" t="s">
        <v>9222</v>
      </c>
      <c r="E701" s="13" t="s">
        <v>2502</v>
      </c>
      <c r="F701" s="13"/>
      <c r="G701" s="13" t="s">
        <v>2502</v>
      </c>
      <c r="H701" s="13" t="s">
        <v>9545</v>
      </c>
      <c r="I701" s="13"/>
      <c r="J701" s="13" t="s">
        <v>2502</v>
      </c>
      <c r="K701" s="13"/>
      <c r="L701" s="13"/>
      <c r="M701" s="13"/>
      <c r="N701" s="13"/>
      <c r="O701" s="13" t="s">
        <v>9545</v>
      </c>
      <c r="P701" s="13"/>
      <c r="Q701" s="13"/>
    </row>
    <row r="702" spans="1:17" x14ac:dyDescent="0.25">
      <c r="A702" t="s">
        <v>9513</v>
      </c>
      <c r="B702" cm="1">
        <f t="array" ref="B702">IF(ROW() &lt; ROW(INDEX(treatments[experiment_ID],ROWS(treatments[experiment_ID]))), COUNTIF(INDEX(treatments[experiment_ID],1):treatments[[#This Row],[experiment_ID]],treatments[[#This Row],[experiment_ID]]), "")</f>
        <v>7</v>
      </c>
      <c r="C702" s="127" t="s">
        <v>9560</v>
      </c>
      <c r="D702" s="13" t="s">
        <v>9220</v>
      </c>
      <c r="E702" s="13" t="s">
        <v>2502</v>
      </c>
      <c r="F702" s="13"/>
      <c r="G702" s="13" t="s">
        <v>2502</v>
      </c>
      <c r="H702" s="13" t="s">
        <v>9546</v>
      </c>
      <c r="I702" s="13"/>
      <c r="J702" s="13" t="s">
        <v>2502</v>
      </c>
      <c r="K702" s="13"/>
      <c r="L702" s="13"/>
      <c r="M702" s="13"/>
      <c r="N702" s="13"/>
      <c r="O702" s="13" t="s">
        <v>9551</v>
      </c>
      <c r="P702" s="13"/>
      <c r="Q702" s="13"/>
    </row>
    <row r="703" spans="1:17" x14ac:dyDescent="0.25">
      <c r="A703" t="s">
        <v>9513</v>
      </c>
      <c r="B703" cm="1">
        <f t="array" ref="B703">IF(ROW() &lt; ROW(INDEX(treatments[experiment_ID],ROWS(treatments[experiment_ID]))), COUNTIF(INDEX(treatments[experiment_ID],1):treatments[[#This Row],[experiment_ID]],treatments[[#This Row],[experiment_ID]]), "")</f>
        <v>8</v>
      </c>
      <c r="C703" s="127" t="s">
        <v>9561</v>
      </c>
      <c r="D703" s="13" t="s">
        <v>9221</v>
      </c>
      <c r="E703" s="13" t="s">
        <v>2502</v>
      </c>
      <c r="F703" s="13"/>
      <c r="G703" s="13" t="s">
        <v>2502</v>
      </c>
      <c r="H703" s="13" t="s">
        <v>9546</v>
      </c>
      <c r="I703" s="13"/>
      <c r="J703" s="13" t="s">
        <v>2502</v>
      </c>
      <c r="K703" s="13"/>
      <c r="L703" s="13"/>
      <c r="M703" s="13"/>
      <c r="N703" s="13"/>
      <c r="O703" s="13" t="s">
        <v>9551</v>
      </c>
      <c r="P703" s="13"/>
      <c r="Q703" s="13"/>
    </row>
    <row r="704" spans="1:17" x14ac:dyDescent="0.25">
      <c r="A704" t="s">
        <v>9513</v>
      </c>
      <c r="B704" cm="1">
        <f t="array" ref="B704">IF(ROW() &lt; ROW(INDEX(treatments[experiment_ID],ROWS(treatments[experiment_ID]))), COUNTIF(INDEX(treatments[experiment_ID],1):treatments[[#This Row],[experiment_ID]],treatments[[#This Row],[experiment_ID]]), "")</f>
        <v>9</v>
      </c>
      <c r="C704" s="127" t="s">
        <v>9562</v>
      </c>
      <c r="D704" s="13" t="s">
        <v>9222</v>
      </c>
      <c r="E704" s="13" t="s">
        <v>2502</v>
      </c>
      <c r="F704" s="13"/>
      <c r="G704" s="13" t="s">
        <v>2502</v>
      </c>
      <c r="H704" s="13" t="s">
        <v>9546</v>
      </c>
      <c r="I704" s="13"/>
      <c r="J704" s="13" t="s">
        <v>2502</v>
      </c>
      <c r="K704" s="13"/>
      <c r="L704" s="13"/>
      <c r="M704" s="13"/>
      <c r="N704" s="13"/>
      <c r="O704" s="13" t="s">
        <v>9551</v>
      </c>
      <c r="P704" s="13"/>
      <c r="Q704" s="13"/>
    </row>
    <row r="705" spans="1:17" x14ac:dyDescent="0.25">
      <c r="A705" t="s">
        <v>9513</v>
      </c>
      <c r="B705" cm="1">
        <f t="array" ref="B705">IF(ROW() &lt; ROW(INDEX(treatments[experiment_ID],ROWS(treatments[experiment_ID]))), COUNTIF(INDEX(treatments[experiment_ID],1):treatments[[#This Row],[experiment_ID]],treatments[[#This Row],[experiment_ID]]), "")</f>
        <v>10</v>
      </c>
      <c r="C705" s="127" t="s">
        <v>9563</v>
      </c>
      <c r="D705" s="13" t="s">
        <v>9220</v>
      </c>
      <c r="E705" s="13" t="s">
        <v>8622</v>
      </c>
      <c r="F705" s="13"/>
      <c r="G705" s="13" t="s">
        <v>2502</v>
      </c>
      <c r="H705" s="13" t="s">
        <v>9547</v>
      </c>
      <c r="I705" s="13"/>
      <c r="J705" s="13" t="s">
        <v>2502</v>
      </c>
      <c r="K705" s="13"/>
      <c r="L705" s="13"/>
      <c r="M705" s="13"/>
      <c r="N705" s="13"/>
      <c r="O705" s="13" t="s">
        <v>9552</v>
      </c>
      <c r="P705" s="13"/>
      <c r="Q705" s="13"/>
    </row>
    <row r="706" spans="1:17" x14ac:dyDescent="0.25">
      <c r="A706" t="s">
        <v>9513</v>
      </c>
      <c r="B706" cm="1">
        <f t="array" ref="B706">IF(ROW() &lt; ROW(INDEX(treatments[experiment_ID],ROWS(treatments[experiment_ID]))), COUNTIF(INDEX(treatments[experiment_ID],1):treatments[[#This Row],[experiment_ID]],treatments[[#This Row],[experiment_ID]]), "")</f>
        <v>11</v>
      </c>
      <c r="C706" s="127" t="s">
        <v>9564</v>
      </c>
      <c r="D706" s="13" t="s">
        <v>9221</v>
      </c>
      <c r="E706" s="13" t="s">
        <v>8622</v>
      </c>
      <c r="F706" s="13"/>
      <c r="G706" s="13" t="s">
        <v>2502</v>
      </c>
      <c r="H706" s="13" t="s">
        <v>9547</v>
      </c>
      <c r="I706" s="13"/>
      <c r="J706" s="13" t="s">
        <v>2502</v>
      </c>
      <c r="K706" s="13"/>
      <c r="L706" s="13"/>
      <c r="M706" s="13"/>
      <c r="N706" s="13"/>
      <c r="O706" s="13" t="s">
        <v>9552</v>
      </c>
      <c r="P706" s="13"/>
      <c r="Q706" s="13"/>
    </row>
    <row r="707" spans="1:17" x14ac:dyDescent="0.25">
      <c r="A707" t="s">
        <v>9513</v>
      </c>
      <c r="B707" cm="1">
        <f t="array" ref="B707">IF(ROW() &lt; ROW(INDEX(treatments[experiment_ID],ROWS(treatments[experiment_ID]))), COUNTIF(INDEX(treatments[experiment_ID],1):treatments[[#This Row],[experiment_ID]],treatments[[#This Row],[experiment_ID]]), "")</f>
        <v>12</v>
      </c>
      <c r="C707" s="127" t="s">
        <v>9565</v>
      </c>
      <c r="D707" s="13" t="s">
        <v>9222</v>
      </c>
      <c r="E707" s="13" t="s">
        <v>8622</v>
      </c>
      <c r="F707" s="13"/>
      <c r="G707" s="13" t="s">
        <v>2502</v>
      </c>
      <c r="H707" s="13" t="s">
        <v>9547</v>
      </c>
      <c r="I707" s="13"/>
      <c r="J707" s="13" t="s">
        <v>2502</v>
      </c>
      <c r="K707" s="13"/>
      <c r="L707" s="13"/>
      <c r="M707" s="13"/>
      <c r="N707" s="13"/>
      <c r="O707" s="13" t="s">
        <v>9552</v>
      </c>
      <c r="P707" s="13"/>
      <c r="Q707" s="13"/>
    </row>
    <row r="708" spans="1:17" x14ac:dyDescent="0.25">
      <c r="A708" t="s">
        <v>9513</v>
      </c>
      <c r="B708" cm="1">
        <f t="array" ref="B708">IF(ROW() &lt; ROW(INDEX(treatments[experiment_ID],ROWS(treatments[experiment_ID]))), COUNTIF(INDEX(treatments[experiment_ID],1):treatments[[#This Row],[experiment_ID]],treatments[[#This Row],[experiment_ID]]), "")</f>
        <v>13</v>
      </c>
      <c r="C708" s="127" t="s">
        <v>9566</v>
      </c>
      <c r="D708" s="13" t="s">
        <v>9220</v>
      </c>
      <c r="E708" s="13" t="s">
        <v>8622</v>
      </c>
      <c r="F708" s="13"/>
      <c r="G708" s="13" t="s">
        <v>2502</v>
      </c>
      <c r="H708" s="13" t="s">
        <v>9548</v>
      </c>
      <c r="I708" s="13"/>
      <c r="J708" s="13" t="s">
        <v>2502</v>
      </c>
      <c r="K708" s="13"/>
      <c r="L708" s="13"/>
      <c r="M708" s="13"/>
      <c r="N708" s="13"/>
      <c r="O708" s="13" t="s">
        <v>9548</v>
      </c>
      <c r="P708" s="13"/>
      <c r="Q708" s="13"/>
    </row>
    <row r="709" spans="1:17" x14ac:dyDescent="0.25">
      <c r="A709" t="s">
        <v>9513</v>
      </c>
      <c r="B709" cm="1">
        <f t="array" ref="B709">IF(ROW() &lt; ROW(INDEX(treatments[experiment_ID],ROWS(treatments[experiment_ID]))), COUNTIF(INDEX(treatments[experiment_ID],1):treatments[[#This Row],[experiment_ID]],treatments[[#This Row],[experiment_ID]]), "")</f>
        <v>14</v>
      </c>
      <c r="C709" s="127" t="s">
        <v>9567</v>
      </c>
      <c r="D709" s="13" t="s">
        <v>9221</v>
      </c>
      <c r="E709" s="13" t="s">
        <v>8622</v>
      </c>
      <c r="F709" s="13"/>
      <c r="G709" s="13" t="s">
        <v>2502</v>
      </c>
      <c r="H709" s="13" t="s">
        <v>9548</v>
      </c>
      <c r="I709" s="13"/>
      <c r="J709" s="13" t="s">
        <v>2502</v>
      </c>
      <c r="K709" s="13"/>
      <c r="L709" s="13"/>
      <c r="M709" s="13"/>
      <c r="N709" s="13"/>
      <c r="O709" s="13" t="s">
        <v>9548</v>
      </c>
      <c r="P709" s="13"/>
      <c r="Q709" s="13"/>
    </row>
    <row r="710" spans="1:17" x14ac:dyDescent="0.25">
      <c r="A710" t="s">
        <v>9513</v>
      </c>
      <c r="B710" cm="1">
        <f t="array" ref="B710">IF(ROW() &lt; ROW(INDEX(treatments[experiment_ID],ROWS(treatments[experiment_ID]))), COUNTIF(INDEX(treatments[experiment_ID],1):treatments[[#This Row],[experiment_ID]],treatments[[#This Row],[experiment_ID]]), "")</f>
        <v>15</v>
      </c>
      <c r="C710" s="127" t="s">
        <v>9568</v>
      </c>
      <c r="D710" s="13" t="s">
        <v>9222</v>
      </c>
      <c r="E710" s="13" t="s">
        <v>8622</v>
      </c>
      <c r="F710" s="13"/>
      <c r="G710" s="13" t="s">
        <v>2502</v>
      </c>
      <c r="H710" s="13" t="s">
        <v>9548</v>
      </c>
      <c r="I710" s="13"/>
      <c r="J710" s="13" t="s">
        <v>2502</v>
      </c>
      <c r="K710" s="13"/>
      <c r="L710" s="13"/>
      <c r="M710" s="13"/>
      <c r="N710" s="13"/>
      <c r="O710" s="13" t="s">
        <v>9548</v>
      </c>
      <c r="P710" s="13"/>
      <c r="Q710" s="13"/>
    </row>
    <row r="711" spans="1:17" x14ac:dyDescent="0.25">
      <c r="A711" t="s">
        <v>9513</v>
      </c>
      <c r="B711" cm="1">
        <f t="array" ref="B711">IF(ROW() &lt; ROW(INDEX(treatments[experiment_ID],ROWS(treatments[experiment_ID]))), COUNTIF(INDEX(treatments[experiment_ID],1):treatments[[#This Row],[experiment_ID]],treatments[[#This Row],[experiment_ID]]), "")</f>
        <v>16</v>
      </c>
      <c r="C711" s="127" t="s">
        <v>9569</v>
      </c>
      <c r="D711" s="13" t="s">
        <v>9220</v>
      </c>
      <c r="E711" s="13" t="s">
        <v>8622</v>
      </c>
      <c r="F711" s="13"/>
      <c r="G711" s="13" t="s">
        <v>2502</v>
      </c>
      <c r="H711" s="13" t="s">
        <v>9549</v>
      </c>
      <c r="I711" s="13"/>
      <c r="J711" s="13" t="s">
        <v>2502</v>
      </c>
      <c r="K711" s="13"/>
      <c r="L711" s="13"/>
      <c r="M711" s="13"/>
      <c r="N711" s="13"/>
      <c r="O711" s="13" t="s">
        <v>9553</v>
      </c>
      <c r="P711" s="13"/>
      <c r="Q711" s="13"/>
    </row>
    <row r="712" spans="1:17" x14ac:dyDescent="0.25">
      <c r="A712" t="s">
        <v>9513</v>
      </c>
      <c r="B712" cm="1">
        <f t="array" ref="B712">IF(ROW() &lt; ROW(INDEX(treatments[experiment_ID],ROWS(treatments[experiment_ID]))), COUNTIF(INDEX(treatments[experiment_ID],1):treatments[[#This Row],[experiment_ID]],treatments[[#This Row],[experiment_ID]]), "")</f>
        <v>17</v>
      </c>
      <c r="C712" s="127" t="s">
        <v>9570</v>
      </c>
      <c r="D712" s="13" t="s">
        <v>9221</v>
      </c>
      <c r="E712" s="13" t="s">
        <v>8622</v>
      </c>
      <c r="F712" s="13"/>
      <c r="G712" s="13" t="s">
        <v>2502</v>
      </c>
      <c r="H712" s="13" t="s">
        <v>9549</v>
      </c>
      <c r="I712" s="13"/>
      <c r="J712" s="13" t="s">
        <v>2502</v>
      </c>
      <c r="K712" s="13"/>
      <c r="L712" s="13"/>
      <c r="M712" s="13"/>
      <c r="N712" s="13"/>
      <c r="O712" s="13" t="s">
        <v>9553</v>
      </c>
      <c r="P712" s="13"/>
      <c r="Q712" s="13"/>
    </row>
    <row r="713" spans="1:17" x14ac:dyDescent="0.25">
      <c r="A713" t="s">
        <v>9513</v>
      </c>
      <c r="B713" cm="1">
        <f t="array" ref="B713">IF(ROW() &lt; ROW(INDEX(treatments[experiment_ID],ROWS(treatments[experiment_ID]))), COUNTIF(INDEX(treatments[experiment_ID],1):treatments[[#This Row],[experiment_ID]],treatments[[#This Row],[experiment_ID]]), "")</f>
        <v>18</v>
      </c>
      <c r="C713" s="127" t="s">
        <v>9571</v>
      </c>
      <c r="D713" s="13" t="s">
        <v>9222</v>
      </c>
      <c r="E713" s="13" t="s">
        <v>8622</v>
      </c>
      <c r="F713" s="13"/>
      <c r="G713" s="13" t="s">
        <v>2502</v>
      </c>
      <c r="H713" s="13" t="s">
        <v>9549</v>
      </c>
      <c r="I713" s="13"/>
      <c r="J713" s="13" t="s">
        <v>2502</v>
      </c>
      <c r="K713" s="13"/>
      <c r="L713" s="13"/>
      <c r="M713" s="13"/>
      <c r="N713" s="13"/>
      <c r="O713" s="13" t="s">
        <v>9553</v>
      </c>
      <c r="P713" s="13"/>
      <c r="Q713" s="13"/>
    </row>
    <row r="714" spans="1:17" x14ac:dyDescent="0.25">
      <c r="A714" t="s">
        <v>9514</v>
      </c>
      <c r="B714" cm="1">
        <f t="array" ref="B714">IF(ROW() &lt; ROW(INDEX(treatments[experiment_ID],ROWS(treatments[experiment_ID]))), COUNTIF(INDEX(treatments[experiment_ID],1):treatments[[#This Row],[experiment_ID]],treatments[[#This Row],[experiment_ID]]), "")</f>
        <v>1</v>
      </c>
      <c r="C714" s="127" t="s">
        <v>9554</v>
      </c>
      <c r="D714" s="13" t="s">
        <v>9220</v>
      </c>
      <c r="E714" s="13" t="s">
        <v>2502</v>
      </c>
      <c r="F714" s="13"/>
      <c r="G714" s="13" t="s">
        <v>2502</v>
      </c>
      <c r="H714" s="13" t="s">
        <v>9544</v>
      </c>
      <c r="I714" s="13"/>
      <c r="J714" s="13" t="s">
        <v>2502</v>
      </c>
      <c r="K714" s="13"/>
      <c r="L714" s="13"/>
      <c r="M714" s="13"/>
      <c r="N714" s="13"/>
      <c r="O714" s="13" t="s">
        <v>9550</v>
      </c>
      <c r="P714" s="13"/>
      <c r="Q714" s="13"/>
    </row>
    <row r="715" spans="1:17" x14ac:dyDescent="0.25">
      <c r="A715" t="s">
        <v>9514</v>
      </c>
      <c r="B715" cm="1">
        <f t="array" ref="B715">IF(ROW() &lt; ROW(INDEX(treatments[experiment_ID],ROWS(treatments[experiment_ID]))), COUNTIF(INDEX(treatments[experiment_ID],1):treatments[[#This Row],[experiment_ID]],treatments[[#This Row],[experiment_ID]]), "")</f>
        <v>2</v>
      </c>
      <c r="C715" s="127" t="s">
        <v>9555</v>
      </c>
      <c r="D715" s="13" t="s">
        <v>9221</v>
      </c>
      <c r="E715" s="13" t="s">
        <v>2502</v>
      </c>
      <c r="F715" s="13"/>
      <c r="G715" s="13" t="s">
        <v>2502</v>
      </c>
      <c r="H715" s="13" t="s">
        <v>9544</v>
      </c>
      <c r="I715" s="13"/>
      <c r="J715" s="13" t="s">
        <v>2502</v>
      </c>
      <c r="K715" s="13"/>
      <c r="L715" s="13"/>
      <c r="M715" s="13"/>
      <c r="N715" s="13"/>
      <c r="O715" s="13" t="s">
        <v>9550</v>
      </c>
      <c r="P715" s="13"/>
      <c r="Q715" s="13"/>
    </row>
    <row r="716" spans="1:17" x14ac:dyDescent="0.25">
      <c r="A716" t="s">
        <v>9514</v>
      </c>
      <c r="B716" cm="1">
        <f t="array" ref="B716">IF(ROW() &lt; ROW(INDEX(treatments[experiment_ID],ROWS(treatments[experiment_ID]))), COUNTIF(INDEX(treatments[experiment_ID],1):treatments[[#This Row],[experiment_ID]],treatments[[#This Row],[experiment_ID]]), "")</f>
        <v>3</v>
      </c>
      <c r="C716" s="127" t="s">
        <v>9556</v>
      </c>
      <c r="D716" s="13" t="s">
        <v>9222</v>
      </c>
      <c r="E716" s="13" t="s">
        <v>2502</v>
      </c>
      <c r="F716" s="13"/>
      <c r="G716" s="13" t="s">
        <v>2502</v>
      </c>
      <c r="H716" s="13" t="s">
        <v>9544</v>
      </c>
      <c r="I716" s="13"/>
      <c r="J716" s="13" t="s">
        <v>2502</v>
      </c>
      <c r="K716" s="13"/>
      <c r="L716" s="13"/>
      <c r="M716" s="13"/>
      <c r="N716" s="13"/>
      <c r="O716" s="13" t="s">
        <v>9550</v>
      </c>
      <c r="P716" s="13"/>
      <c r="Q716" s="13"/>
    </row>
    <row r="717" spans="1:17" x14ac:dyDescent="0.25">
      <c r="A717" t="s">
        <v>9514</v>
      </c>
      <c r="B717" cm="1">
        <f t="array" ref="B717">IF(ROW() &lt; ROW(INDEX(treatments[experiment_ID],ROWS(treatments[experiment_ID]))), COUNTIF(INDEX(treatments[experiment_ID],1):treatments[[#This Row],[experiment_ID]],treatments[[#This Row],[experiment_ID]]), "")</f>
        <v>4</v>
      </c>
      <c r="C717" s="127" t="s">
        <v>9557</v>
      </c>
      <c r="D717" s="13" t="s">
        <v>9220</v>
      </c>
      <c r="E717" s="13" t="s">
        <v>2502</v>
      </c>
      <c r="F717" s="13"/>
      <c r="G717" s="13" t="s">
        <v>2502</v>
      </c>
      <c r="H717" s="13" t="s">
        <v>9545</v>
      </c>
      <c r="I717" s="13"/>
      <c r="J717" s="13" t="s">
        <v>2502</v>
      </c>
      <c r="K717" s="13"/>
      <c r="L717" s="13"/>
      <c r="M717" s="13"/>
      <c r="N717" s="13"/>
      <c r="O717" s="13" t="s">
        <v>9545</v>
      </c>
      <c r="P717" s="13"/>
      <c r="Q717" s="13"/>
    </row>
    <row r="718" spans="1:17" x14ac:dyDescent="0.25">
      <c r="A718" t="s">
        <v>9514</v>
      </c>
      <c r="B718" cm="1">
        <f t="array" ref="B718">IF(ROW() &lt; ROW(INDEX(treatments[experiment_ID],ROWS(treatments[experiment_ID]))), COUNTIF(INDEX(treatments[experiment_ID],1):treatments[[#This Row],[experiment_ID]],treatments[[#This Row],[experiment_ID]]), "")</f>
        <v>5</v>
      </c>
      <c r="C718" s="127" t="s">
        <v>9558</v>
      </c>
      <c r="D718" s="13" t="s">
        <v>9221</v>
      </c>
      <c r="E718" s="13" t="s">
        <v>2502</v>
      </c>
      <c r="F718" s="13"/>
      <c r="G718" s="13" t="s">
        <v>2502</v>
      </c>
      <c r="H718" s="13" t="s">
        <v>9545</v>
      </c>
      <c r="I718" s="13"/>
      <c r="J718" s="13" t="s">
        <v>2502</v>
      </c>
      <c r="K718" s="13"/>
      <c r="L718" s="13"/>
      <c r="M718" s="13"/>
      <c r="N718" s="13"/>
      <c r="O718" s="13" t="s">
        <v>9545</v>
      </c>
      <c r="P718" s="13"/>
      <c r="Q718" s="13"/>
    </row>
    <row r="719" spans="1:17" x14ac:dyDescent="0.25">
      <c r="A719" t="s">
        <v>9514</v>
      </c>
      <c r="B719" cm="1">
        <f t="array" ref="B719">IF(ROW() &lt; ROW(INDEX(treatments[experiment_ID],ROWS(treatments[experiment_ID]))), COUNTIF(INDEX(treatments[experiment_ID],1):treatments[[#This Row],[experiment_ID]],treatments[[#This Row],[experiment_ID]]), "")</f>
        <v>6</v>
      </c>
      <c r="C719" s="127" t="s">
        <v>9559</v>
      </c>
      <c r="D719" s="13" t="s">
        <v>9222</v>
      </c>
      <c r="E719" s="13" t="s">
        <v>2502</v>
      </c>
      <c r="F719" s="13"/>
      <c r="G719" s="13" t="s">
        <v>2502</v>
      </c>
      <c r="H719" s="13" t="s">
        <v>9545</v>
      </c>
      <c r="I719" s="13"/>
      <c r="J719" s="13" t="s">
        <v>2502</v>
      </c>
      <c r="K719" s="13"/>
      <c r="L719" s="13"/>
      <c r="M719" s="13"/>
      <c r="N719" s="13"/>
      <c r="O719" s="13" t="s">
        <v>9545</v>
      </c>
      <c r="P719" s="13"/>
      <c r="Q719" s="13"/>
    </row>
    <row r="720" spans="1:17" x14ac:dyDescent="0.25">
      <c r="A720" t="s">
        <v>9514</v>
      </c>
      <c r="B720" cm="1">
        <f t="array" ref="B720">IF(ROW() &lt; ROW(INDEX(treatments[experiment_ID],ROWS(treatments[experiment_ID]))), COUNTIF(INDEX(treatments[experiment_ID],1):treatments[[#This Row],[experiment_ID]],treatments[[#This Row],[experiment_ID]]), "")</f>
        <v>7</v>
      </c>
      <c r="C720" s="127" t="s">
        <v>9560</v>
      </c>
      <c r="D720" s="13" t="s">
        <v>9220</v>
      </c>
      <c r="E720" s="13" t="s">
        <v>2502</v>
      </c>
      <c r="F720" s="13"/>
      <c r="G720" s="13" t="s">
        <v>2502</v>
      </c>
      <c r="H720" s="13" t="s">
        <v>9546</v>
      </c>
      <c r="I720" s="13"/>
      <c r="J720" s="13" t="s">
        <v>2502</v>
      </c>
      <c r="K720" s="13"/>
      <c r="L720" s="13"/>
      <c r="M720" s="13"/>
      <c r="N720" s="13"/>
      <c r="O720" s="13" t="s">
        <v>9551</v>
      </c>
      <c r="P720" s="13"/>
      <c r="Q720" s="13"/>
    </row>
    <row r="721" spans="1:17" x14ac:dyDescent="0.25">
      <c r="A721" t="s">
        <v>9514</v>
      </c>
      <c r="B721" cm="1">
        <f t="array" ref="B721">IF(ROW() &lt; ROW(INDEX(treatments[experiment_ID],ROWS(treatments[experiment_ID]))), COUNTIF(INDEX(treatments[experiment_ID],1):treatments[[#This Row],[experiment_ID]],treatments[[#This Row],[experiment_ID]]), "")</f>
        <v>8</v>
      </c>
      <c r="C721" s="127" t="s">
        <v>9561</v>
      </c>
      <c r="D721" s="13" t="s">
        <v>9221</v>
      </c>
      <c r="E721" s="13" t="s">
        <v>2502</v>
      </c>
      <c r="F721" s="13"/>
      <c r="G721" s="13" t="s">
        <v>2502</v>
      </c>
      <c r="H721" s="13" t="s">
        <v>9546</v>
      </c>
      <c r="I721" s="13"/>
      <c r="J721" s="13" t="s">
        <v>2502</v>
      </c>
      <c r="K721" s="13"/>
      <c r="L721" s="13"/>
      <c r="M721" s="13"/>
      <c r="N721" s="13"/>
      <c r="O721" s="13" t="s">
        <v>9551</v>
      </c>
      <c r="P721" s="13"/>
      <c r="Q721" s="13"/>
    </row>
    <row r="722" spans="1:17" x14ac:dyDescent="0.25">
      <c r="A722" t="s">
        <v>9514</v>
      </c>
      <c r="B722" cm="1">
        <f t="array" ref="B722">IF(ROW() &lt; ROW(INDEX(treatments[experiment_ID],ROWS(treatments[experiment_ID]))), COUNTIF(INDEX(treatments[experiment_ID],1):treatments[[#This Row],[experiment_ID]],treatments[[#This Row],[experiment_ID]]), "")</f>
        <v>9</v>
      </c>
      <c r="C722" s="127" t="s">
        <v>9562</v>
      </c>
      <c r="D722" s="13" t="s">
        <v>9222</v>
      </c>
      <c r="E722" s="13" t="s">
        <v>2502</v>
      </c>
      <c r="F722" s="13"/>
      <c r="G722" s="13" t="s">
        <v>2502</v>
      </c>
      <c r="H722" s="13" t="s">
        <v>9546</v>
      </c>
      <c r="I722" s="13"/>
      <c r="J722" s="13" t="s">
        <v>2502</v>
      </c>
      <c r="K722" s="13"/>
      <c r="L722" s="13"/>
      <c r="M722" s="13"/>
      <c r="N722" s="13"/>
      <c r="O722" s="13" t="s">
        <v>9551</v>
      </c>
      <c r="P722" s="13"/>
      <c r="Q722" s="13"/>
    </row>
    <row r="723" spans="1:17" x14ac:dyDescent="0.25">
      <c r="A723" t="s">
        <v>9514</v>
      </c>
      <c r="B723" cm="1">
        <f t="array" ref="B723">IF(ROW() &lt; ROW(INDEX(treatments[experiment_ID],ROWS(treatments[experiment_ID]))), COUNTIF(INDEX(treatments[experiment_ID],1):treatments[[#This Row],[experiment_ID]],treatments[[#This Row],[experiment_ID]]), "")</f>
        <v>10</v>
      </c>
      <c r="C723" s="127" t="s">
        <v>9563</v>
      </c>
      <c r="D723" s="13" t="s">
        <v>9220</v>
      </c>
      <c r="E723" s="13" t="s">
        <v>8622</v>
      </c>
      <c r="F723" s="13"/>
      <c r="G723" s="13" t="s">
        <v>2502</v>
      </c>
      <c r="H723" s="13" t="s">
        <v>9547</v>
      </c>
      <c r="I723" s="13"/>
      <c r="J723" s="13" t="s">
        <v>2502</v>
      </c>
      <c r="K723" s="13"/>
      <c r="L723" s="13"/>
      <c r="M723" s="13"/>
      <c r="N723" s="13"/>
      <c r="O723" s="13" t="s">
        <v>9552</v>
      </c>
      <c r="P723" s="13"/>
      <c r="Q723" s="13"/>
    </row>
    <row r="724" spans="1:17" x14ac:dyDescent="0.25">
      <c r="A724" t="s">
        <v>9514</v>
      </c>
      <c r="B724" cm="1">
        <f t="array" ref="B724">IF(ROW() &lt; ROW(INDEX(treatments[experiment_ID],ROWS(treatments[experiment_ID]))), COUNTIF(INDEX(treatments[experiment_ID],1):treatments[[#This Row],[experiment_ID]],treatments[[#This Row],[experiment_ID]]), "")</f>
        <v>11</v>
      </c>
      <c r="C724" s="127" t="s">
        <v>9564</v>
      </c>
      <c r="D724" s="13" t="s">
        <v>9221</v>
      </c>
      <c r="E724" s="13" t="s">
        <v>8622</v>
      </c>
      <c r="F724" s="13"/>
      <c r="G724" s="13" t="s">
        <v>2502</v>
      </c>
      <c r="H724" s="13" t="s">
        <v>9547</v>
      </c>
      <c r="I724" s="13"/>
      <c r="J724" s="13" t="s">
        <v>2502</v>
      </c>
      <c r="K724" s="13"/>
      <c r="L724" s="13"/>
      <c r="M724" s="13"/>
      <c r="N724" s="13"/>
      <c r="O724" s="13" t="s">
        <v>9552</v>
      </c>
      <c r="P724" s="13"/>
      <c r="Q724" s="13"/>
    </row>
    <row r="725" spans="1:17" x14ac:dyDescent="0.25">
      <c r="A725" t="s">
        <v>9514</v>
      </c>
      <c r="B725" cm="1">
        <f t="array" ref="B725">IF(ROW() &lt; ROW(INDEX(treatments[experiment_ID],ROWS(treatments[experiment_ID]))), COUNTIF(INDEX(treatments[experiment_ID],1):treatments[[#This Row],[experiment_ID]],treatments[[#This Row],[experiment_ID]]), "")</f>
        <v>12</v>
      </c>
      <c r="C725" s="127" t="s">
        <v>9565</v>
      </c>
      <c r="D725" s="13" t="s">
        <v>9222</v>
      </c>
      <c r="E725" s="13" t="s">
        <v>8622</v>
      </c>
      <c r="F725" s="13"/>
      <c r="G725" s="13" t="s">
        <v>2502</v>
      </c>
      <c r="H725" s="13" t="s">
        <v>9547</v>
      </c>
      <c r="I725" s="13"/>
      <c r="J725" s="13" t="s">
        <v>2502</v>
      </c>
      <c r="K725" s="13"/>
      <c r="L725" s="13"/>
      <c r="M725" s="13"/>
      <c r="N725" s="13"/>
      <c r="O725" s="13" t="s">
        <v>9552</v>
      </c>
      <c r="P725" s="13"/>
      <c r="Q725" s="13"/>
    </row>
    <row r="726" spans="1:17" x14ac:dyDescent="0.25">
      <c r="A726" t="s">
        <v>9514</v>
      </c>
      <c r="B726" cm="1">
        <f t="array" ref="B726">IF(ROW() &lt; ROW(INDEX(treatments[experiment_ID],ROWS(treatments[experiment_ID]))), COUNTIF(INDEX(treatments[experiment_ID],1):treatments[[#This Row],[experiment_ID]],treatments[[#This Row],[experiment_ID]]), "")</f>
        <v>13</v>
      </c>
      <c r="C726" s="127" t="s">
        <v>9566</v>
      </c>
      <c r="D726" s="13" t="s">
        <v>9220</v>
      </c>
      <c r="E726" s="13" t="s">
        <v>8622</v>
      </c>
      <c r="F726" s="13"/>
      <c r="G726" s="13" t="s">
        <v>2502</v>
      </c>
      <c r="H726" s="13" t="s">
        <v>9548</v>
      </c>
      <c r="I726" s="13"/>
      <c r="J726" s="13" t="s">
        <v>2502</v>
      </c>
      <c r="K726" s="13"/>
      <c r="L726" s="13"/>
      <c r="M726" s="13"/>
      <c r="N726" s="13"/>
      <c r="O726" s="13" t="s">
        <v>9548</v>
      </c>
      <c r="P726" s="13"/>
      <c r="Q726" s="13"/>
    </row>
    <row r="727" spans="1:17" x14ac:dyDescent="0.25">
      <c r="A727" t="s">
        <v>9514</v>
      </c>
      <c r="B727" cm="1">
        <f t="array" ref="B727">IF(ROW() &lt; ROW(INDEX(treatments[experiment_ID],ROWS(treatments[experiment_ID]))), COUNTIF(INDEX(treatments[experiment_ID],1):treatments[[#This Row],[experiment_ID]],treatments[[#This Row],[experiment_ID]]), "")</f>
        <v>14</v>
      </c>
      <c r="C727" s="127" t="s">
        <v>9567</v>
      </c>
      <c r="D727" s="13" t="s">
        <v>9221</v>
      </c>
      <c r="E727" s="13" t="s">
        <v>8622</v>
      </c>
      <c r="F727" s="13"/>
      <c r="G727" s="13" t="s">
        <v>2502</v>
      </c>
      <c r="H727" s="13" t="s">
        <v>9548</v>
      </c>
      <c r="I727" s="13"/>
      <c r="J727" s="13" t="s">
        <v>2502</v>
      </c>
      <c r="K727" s="13"/>
      <c r="L727" s="13"/>
      <c r="M727" s="13"/>
      <c r="N727" s="13"/>
      <c r="O727" s="13" t="s">
        <v>9548</v>
      </c>
      <c r="P727" s="13"/>
      <c r="Q727" s="13"/>
    </row>
    <row r="728" spans="1:17" x14ac:dyDescent="0.25">
      <c r="A728" t="s">
        <v>9514</v>
      </c>
      <c r="B728" cm="1">
        <f t="array" ref="B728">IF(ROW() &lt; ROW(INDEX(treatments[experiment_ID],ROWS(treatments[experiment_ID]))), COUNTIF(INDEX(treatments[experiment_ID],1):treatments[[#This Row],[experiment_ID]],treatments[[#This Row],[experiment_ID]]), "")</f>
        <v>15</v>
      </c>
      <c r="C728" s="127" t="s">
        <v>9568</v>
      </c>
      <c r="D728" s="13" t="s">
        <v>9222</v>
      </c>
      <c r="E728" s="13" t="s">
        <v>8622</v>
      </c>
      <c r="F728" s="13"/>
      <c r="G728" s="13" t="s">
        <v>2502</v>
      </c>
      <c r="H728" s="13" t="s">
        <v>9548</v>
      </c>
      <c r="I728" s="13"/>
      <c r="J728" s="13" t="s">
        <v>2502</v>
      </c>
      <c r="K728" s="13"/>
      <c r="L728" s="13"/>
      <c r="M728" s="13"/>
      <c r="N728" s="13"/>
      <c r="O728" s="13" t="s">
        <v>9548</v>
      </c>
      <c r="P728" s="13"/>
      <c r="Q728" s="13"/>
    </row>
    <row r="729" spans="1:17" x14ac:dyDescent="0.25">
      <c r="A729" t="s">
        <v>9514</v>
      </c>
      <c r="B729" cm="1">
        <f t="array" ref="B729">IF(ROW() &lt; ROW(INDEX(treatments[experiment_ID],ROWS(treatments[experiment_ID]))), COUNTIF(INDEX(treatments[experiment_ID],1):treatments[[#This Row],[experiment_ID]],treatments[[#This Row],[experiment_ID]]), "")</f>
        <v>16</v>
      </c>
      <c r="C729" s="127" t="s">
        <v>9569</v>
      </c>
      <c r="D729" s="13" t="s">
        <v>9220</v>
      </c>
      <c r="E729" s="13" t="s">
        <v>8622</v>
      </c>
      <c r="F729" s="13"/>
      <c r="G729" s="13" t="s">
        <v>2502</v>
      </c>
      <c r="H729" s="13" t="s">
        <v>9549</v>
      </c>
      <c r="I729" s="13"/>
      <c r="J729" s="13" t="s">
        <v>2502</v>
      </c>
      <c r="K729" s="13"/>
      <c r="L729" s="13"/>
      <c r="M729" s="13"/>
      <c r="N729" s="13"/>
      <c r="O729" s="13" t="s">
        <v>9553</v>
      </c>
      <c r="P729" s="13"/>
      <c r="Q729" s="13"/>
    </row>
    <row r="730" spans="1:17" x14ac:dyDescent="0.25">
      <c r="A730" t="s">
        <v>9514</v>
      </c>
      <c r="B730" cm="1">
        <f t="array" ref="B730">IF(ROW() &lt; ROW(INDEX(treatments[experiment_ID],ROWS(treatments[experiment_ID]))), COUNTIF(INDEX(treatments[experiment_ID],1):treatments[[#This Row],[experiment_ID]],treatments[[#This Row],[experiment_ID]]), "")</f>
        <v>17</v>
      </c>
      <c r="C730" s="127" t="s">
        <v>9570</v>
      </c>
      <c r="D730" s="13" t="s">
        <v>9221</v>
      </c>
      <c r="E730" s="13" t="s">
        <v>8622</v>
      </c>
      <c r="F730" s="13"/>
      <c r="G730" s="13" t="s">
        <v>2502</v>
      </c>
      <c r="H730" s="13" t="s">
        <v>9549</v>
      </c>
      <c r="I730" s="13"/>
      <c r="J730" s="13" t="s">
        <v>2502</v>
      </c>
      <c r="K730" s="13"/>
      <c r="L730" s="13"/>
      <c r="M730" s="13"/>
      <c r="N730" s="13"/>
      <c r="O730" s="13" t="s">
        <v>9553</v>
      </c>
      <c r="P730" s="13"/>
      <c r="Q730" s="13"/>
    </row>
    <row r="731" spans="1:17" x14ac:dyDescent="0.25">
      <c r="A731" t="s">
        <v>9514</v>
      </c>
      <c r="B731" cm="1">
        <f t="array" ref="B731">IF(ROW() &lt; ROW(INDEX(treatments[experiment_ID],ROWS(treatments[experiment_ID]))), COUNTIF(INDEX(treatments[experiment_ID],1):treatments[[#This Row],[experiment_ID]],treatments[[#This Row],[experiment_ID]]), "")</f>
        <v>18</v>
      </c>
      <c r="C731" s="127" t="s">
        <v>9571</v>
      </c>
      <c r="D731" s="13" t="s">
        <v>9222</v>
      </c>
      <c r="E731" s="13" t="s">
        <v>8622</v>
      </c>
      <c r="F731" s="13"/>
      <c r="G731" s="13" t="s">
        <v>2502</v>
      </c>
      <c r="H731" s="13" t="s">
        <v>9549</v>
      </c>
      <c r="I731" s="13"/>
      <c r="J731" s="13" t="s">
        <v>2502</v>
      </c>
      <c r="K731" s="13"/>
      <c r="L731" s="13"/>
      <c r="M731" s="13"/>
      <c r="N731" s="13"/>
      <c r="O731" s="13" t="s">
        <v>9553</v>
      </c>
      <c r="P731" s="13"/>
      <c r="Q731" s="13"/>
    </row>
    <row r="732" spans="1:17" x14ac:dyDescent="0.25">
      <c r="A732" t="s">
        <v>9515</v>
      </c>
      <c r="B732" cm="1">
        <f t="array" ref="B732">IF(ROW() &lt; ROW(INDEX(treatments[experiment_ID],ROWS(treatments[experiment_ID]))), COUNTIF(INDEX(treatments[experiment_ID],1):treatments[[#This Row],[experiment_ID]],treatments[[#This Row],[experiment_ID]]), "")</f>
        <v>1</v>
      </c>
      <c r="C732" s="127" t="s">
        <v>9554</v>
      </c>
      <c r="D732" s="13" t="s">
        <v>9220</v>
      </c>
      <c r="E732" s="13" t="s">
        <v>2502</v>
      </c>
      <c r="F732" s="13"/>
      <c r="G732" s="13" t="s">
        <v>2502</v>
      </c>
      <c r="H732" s="13" t="s">
        <v>9544</v>
      </c>
      <c r="I732" s="13"/>
      <c r="J732" s="13" t="s">
        <v>2502</v>
      </c>
      <c r="K732" s="13"/>
      <c r="L732" s="13"/>
      <c r="M732" s="13"/>
      <c r="N732" s="13"/>
      <c r="O732" s="13" t="s">
        <v>9550</v>
      </c>
      <c r="P732" s="13"/>
      <c r="Q732" s="13"/>
    </row>
    <row r="733" spans="1:17" x14ac:dyDescent="0.25">
      <c r="A733" t="s">
        <v>9515</v>
      </c>
      <c r="B733" cm="1">
        <f t="array" ref="B733">IF(ROW() &lt; ROW(INDEX(treatments[experiment_ID],ROWS(treatments[experiment_ID]))), COUNTIF(INDEX(treatments[experiment_ID],1):treatments[[#This Row],[experiment_ID]],treatments[[#This Row],[experiment_ID]]), "")</f>
        <v>2</v>
      </c>
      <c r="C733" s="127" t="s">
        <v>9555</v>
      </c>
      <c r="D733" s="13" t="s">
        <v>9221</v>
      </c>
      <c r="E733" s="13" t="s">
        <v>2502</v>
      </c>
      <c r="F733" s="13"/>
      <c r="G733" s="13" t="s">
        <v>2502</v>
      </c>
      <c r="H733" s="13" t="s">
        <v>9544</v>
      </c>
      <c r="I733" s="13"/>
      <c r="J733" s="13" t="s">
        <v>2502</v>
      </c>
      <c r="K733" s="13"/>
      <c r="L733" s="13"/>
      <c r="M733" s="13"/>
      <c r="N733" s="13"/>
      <c r="O733" s="13" t="s">
        <v>9550</v>
      </c>
      <c r="P733" s="13"/>
      <c r="Q733" s="13"/>
    </row>
    <row r="734" spans="1:17" x14ac:dyDescent="0.25">
      <c r="A734" t="s">
        <v>9515</v>
      </c>
      <c r="B734" cm="1">
        <f t="array" ref="B734">IF(ROW() &lt; ROW(INDEX(treatments[experiment_ID],ROWS(treatments[experiment_ID]))), COUNTIF(INDEX(treatments[experiment_ID],1):treatments[[#This Row],[experiment_ID]],treatments[[#This Row],[experiment_ID]]), "")</f>
        <v>3</v>
      </c>
      <c r="C734" s="127" t="s">
        <v>9556</v>
      </c>
      <c r="D734" s="13" t="s">
        <v>9222</v>
      </c>
      <c r="E734" s="13" t="s">
        <v>2502</v>
      </c>
      <c r="F734" s="13"/>
      <c r="G734" s="13" t="s">
        <v>2502</v>
      </c>
      <c r="H734" s="13" t="s">
        <v>9544</v>
      </c>
      <c r="I734" s="13"/>
      <c r="J734" s="13" t="s">
        <v>2502</v>
      </c>
      <c r="K734" s="13"/>
      <c r="L734" s="13"/>
      <c r="M734" s="13"/>
      <c r="N734" s="13"/>
      <c r="O734" s="13" t="s">
        <v>9550</v>
      </c>
      <c r="P734" s="13"/>
      <c r="Q734" s="13"/>
    </row>
    <row r="735" spans="1:17" x14ac:dyDescent="0.25">
      <c r="A735" t="s">
        <v>9515</v>
      </c>
      <c r="B735" cm="1">
        <f t="array" ref="B735">IF(ROW() &lt; ROW(INDEX(treatments[experiment_ID],ROWS(treatments[experiment_ID]))), COUNTIF(INDEX(treatments[experiment_ID],1):treatments[[#This Row],[experiment_ID]],treatments[[#This Row],[experiment_ID]]), "")</f>
        <v>4</v>
      </c>
      <c r="C735" s="127" t="s">
        <v>9557</v>
      </c>
      <c r="D735" s="13" t="s">
        <v>9220</v>
      </c>
      <c r="E735" s="13" t="s">
        <v>2502</v>
      </c>
      <c r="F735" s="13"/>
      <c r="G735" s="13" t="s">
        <v>2502</v>
      </c>
      <c r="H735" s="13" t="s">
        <v>9545</v>
      </c>
      <c r="I735" s="13"/>
      <c r="J735" s="13" t="s">
        <v>2502</v>
      </c>
      <c r="K735" s="13"/>
      <c r="L735" s="13"/>
      <c r="M735" s="13"/>
      <c r="N735" s="13"/>
      <c r="O735" s="13" t="s">
        <v>9545</v>
      </c>
      <c r="P735" s="13"/>
      <c r="Q735" s="13"/>
    </row>
    <row r="736" spans="1:17" x14ac:dyDescent="0.25">
      <c r="A736" t="s">
        <v>9515</v>
      </c>
      <c r="B736" cm="1">
        <f t="array" ref="B736">IF(ROW() &lt; ROW(INDEX(treatments[experiment_ID],ROWS(treatments[experiment_ID]))), COUNTIF(INDEX(treatments[experiment_ID],1):treatments[[#This Row],[experiment_ID]],treatments[[#This Row],[experiment_ID]]), "")</f>
        <v>5</v>
      </c>
      <c r="C736" s="127" t="s">
        <v>9558</v>
      </c>
      <c r="D736" s="13" t="s">
        <v>9221</v>
      </c>
      <c r="E736" s="13" t="s">
        <v>2502</v>
      </c>
      <c r="F736" s="13"/>
      <c r="G736" s="13" t="s">
        <v>2502</v>
      </c>
      <c r="H736" s="13" t="s">
        <v>9545</v>
      </c>
      <c r="I736" s="13"/>
      <c r="J736" s="13" t="s">
        <v>2502</v>
      </c>
      <c r="K736" s="13"/>
      <c r="L736" s="13"/>
      <c r="M736" s="13"/>
      <c r="N736" s="13"/>
      <c r="O736" s="13" t="s">
        <v>9545</v>
      </c>
      <c r="P736" s="13"/>
      <c r="Q736" s="13"/>
    </row>
    <row r="737" spans="1:17" x14ac:dyDescent="0.25">
      <c r="A737" t="s">
        <v>9515</v>
      </c>
      <c r="B737" cm="1">
        <f t="array" ref="B737">IF(ROW() &lt; ROW(INDEX(treatments[experiment_ID],ROWS(treatments[experiment_ID]))), COUNTIF(INDEX(treatments[experiment_ID],1):treatments[[#This Row],[experiment_ID]],treatments[[#This Row],[experiment_ID]]), "")</f>
        <v>6</v>
      </c>
      <c r="C737" s="127" t="s">
        <v>9559</v>
      </c>
      <c r="D737" s="13" t="s">
        <v>9222</v>
      </c>
      <c r="E737" s="13" t="s">
        <v>2502</v>
      </c>
      <c r="F737" s="13"/>
      <c r="G737" s="13" t="s">
        <v>2502</v>
      </c>
      <c r="H737" s="13" t="s">
        <v>9545</v>
      </c>
      <c r="I737" s="13"/>
      <c r="J737" s="13" t="s">
        <v>2502</v>
      </c>
      <c r="K737" s="13"/>
      <c r="L737" s="13"/>
      <c r="M737" s="13"/>
      <c r="N737" s="13"/>
      <c r="O737" s="13" t="s">
        <v>9545</v>
      </c>
      <c r="P737" s="13"/>
      <c r="Q737" s="13"/>
    </row>
    <row r="738" spans="1:17" x14ac:dyDescent="0.25">
      <c r="A738" t="s">
        <v>9515</v>
      </c>
      <c r="B738" cm="1">
        <f t="array" ref="B738">IF(ROW() &lt; ROW(INDEX(treatments[experiment_ID],ROWS(treatments[experiment_ID]))), COUNTIF(INDEX(treatments[experiment_ID],1):treatments[[#This Row],[experiment_ID]],treatments[[#This Row],[experiment_ID]]), "")</f>
        <v>7</v>
      </c>
      <c r="C738" s="127" t="s">
        <v>9560</v>
      </c>
      <c r="D738" s="13" t="s">
        <v>9220</v>
      </c>
      <c r="E738" s="13" t="s">
        <v>2502</v>
      </c>
      <c r="F738" s="13"/>
      <c r="G738" s="13" t="s">
        <v>2502</v>
      </c>
      <c r="H738" s="13" t="s">
        <v>9546</v>
      </c>
      <c r="I738" s="13"/>
      <c r="J738" s="13" t="s">
        <v>2502</v>
      </c>
      <c r="K738" s="13"/>
      <c r="L738" s="13"/>
      <c r="M738" s="13"/>
      <c r="N738" s="13"/>
      <c r="O738" s="13" t="s">
        <v>9551</v>
      </c>
      <c r="P738" s="13"/>
      <c r="Q738" s="13"/>
    </row>
    <row r="739" spans="1:17" x14ac:dyDescent="0.25">
      <c r="A739" t="s">
        <v>9515</v>
      </c>
      <c r="B739" cm="1">
        <f t="array" ref="B739">IF(ROW() &lt; ROW(INDEX(treatments[experiment_ID],ROWS(treatments[experiment_ID]))), COUNTIF(INDEX(treatments[experiment_ID],1):treatments[[#This Row],[experiment_ID]],treatments[[#This Row],[experiment_ID]]), "")</f>
        <v>8</v>
      </c>
      <c r="C739" s="127" t="s">
        <v>9561</v>
      </c>
      <c r="D739" s="13" t="s">
        <v>9221</v>
      </c>
      <c r="E739" s="13" t="s">
        <v>2502</v>
      </c>
      <c r="F739" s="13"/>
      <c r="G739" s="13" t="s">
        <v>2502</v>
      </c>
      <c r="H739" s="13" t="s">
        <v>9546</v>
      </c>
      <c r="I739" s="13"/>
      <c r="J739" s="13" t="s">
        <v>2502</v>
      </c>
      <c r="K739" s="13"/>
      <c r="L739" s="13"/>
      <c r="M739" s="13"/>
      <c r="N739" s="13"/>
      <c r="O739" s="13" t="s">
        <v>9551</v>
      </c>
      <c r="P739" s="13"/>
      <c r="Q739" s="13"/>
    </row>
    <row r="740" spans="1:17" x14ac:dyDescent="0.25">
      <c r="A740" t="s">
        <v>9515</v>
      </c>
      <c r="B740" cm="1">
        <f t="array" ref="B740">IF(ROW() &lt; ROW(INDEX(treatments[experiment_ID],ROWS(treatments[experiment_ID]))), COUNTIF(INDEX(treatments[experiment_ID],1):treatments[[#This Row],[experiment_ID]],treatments[[#This Row],[experiment_ID]]), "")</f>
        <v>9</v>
      </c>
      <c r="C740" s="127" t="s">
        <v>9562</v>
      </c>
      <c r="D740" s="13" t="s">
        <v>9222</v>
      </c>
      <c r="E740" s="13" t="s">
        <v>2502</v>
      </c>
      <c r="F740" s="13"/>
      <c r="G740" s="13" t="s">
        <v>2502</v>
      </c>
      <c r="H740" s="13" t="s">
        <v>9546</v>
      </c>
      <c r="I740" s="13"/>
      <c r="J740" s="13" t="s">
        <v>2502</v>
      </c>
      <c r="K740" s="13"/>
      <c r="L740" s="13"/>
      <c r="M740" s="13"/>
      <c r="N740" s="13"/>
      <c r="O740" s="13" t="s">
        <v>9551</v>
      </c>
      <c r="P740" s="13"/>
      <c r="Q740" s="13"/>
    </row>
    <row r="741" spans="1:17" x14ac:dyDescent="0.25">
      <c r="A741" t="s">
        <v>9515</v>
      </c>
      <c r="B741" cm="1">
        <f t="array" ref="B741">IF(ROW() &lt; ROW(INDEX(treatments[experiment_ID],ROWS(treatments[experiment_ID]))), COUNTIF(INDEX(treatments[experiment_ID],1):treatments[[#This Row],[experiment_ID]],treatments[[#This Row],[experiment_ID]]), "")</f>
        <v>10</v>
      </c>
      <c r="C741" s="127" t="s">
        <v>9563</v>
      </c>
      <c r="D741" s="13" t="s">
        <v>9220</v>
      </c>
      <c r="E741" s="13" t="s">
        <v>8622</v>
      </c>
      <c r="F741" s="13"/>
      <c r="G741" s="13" t="s">
        <v>2502</v>
      </c>
      <c r="H741" s="13" t="s">
        <v>9547</v>
      </c>
      <c r="I741" s="13"/>
      <c r="J741" s="13" t="s">
        <v>2502</v>
      </c>
      <c r="K741" s="13"/>
      <c r="L741" s="13"/>
      <c r="M741" s="13"/>
      <c r="N741" s="13"/>
      <c r="O741" s="13" t="s">
        <v>9552</v>
      </c>
      <c r="P741" s="13"/>
      <c r="Q741" s="13"/>
    </row>
    <row r="742" spans="1:17" x14ac:dyDescent="0.25">
      <c r="A742" t="s">
        <v>9515</v>
      </c>
      <c r="B742" cm="1">
        <f t="array" ref="B742">IF(ROW() &lt; ROW(INDEX(treatments[experiment_ID],ROWS(treatments[experiment_ID]))), COUNTIF(INDEX(treatments[experiment_ID],1):treatments[[#This Row],[experiment_ID]],treatments[[#This Row],[experiment_ID]]), "")</f>
        <v>11</v>
      </c>
      <c r="C742" s="127" t="s">
        <v>9564</v>
      </c>
      <c r="D742" s="13" t="s">
        <v>9221</v>
      </c>
      <c r="E742" s="13" t="s">
        <v>8622</v>
      </c>
      <c r="F742" s="13"/>
      <c r="G742" s="13" t="s">
        <v>2502</v>
      </c>
      <c r="H742" s="13" t="s">
        <v>9547</v>
      </c>
      <c r="I742" s="13"/>
      <c r="J742" s="13" t="s">
        <v>2502</v>
      </c>
      <c r="K742" s="13"/>
      <c r="L742" s="13"/>
      <c r="M742" s="13"/>
      <c r="N742" s="13"/>
      <c r="O742" s="13" t="s">
        <v>9552</v>
      </c>
      <c r="P742" s="13"/>
      <c r="Q742" s="13"/>
    </row>
    <row r="743" spans="1:17" x14ac:dyDescent="0.25">
      <c r="A743" t="s">
        <v>9515</v>
      </c>
      <c r="B743" cm="1">
        <f t="array" ref="B743">IF(ROW() &lt; ROW(INDEX(treatments[experiment_ID],ROWS(treatments[experiment_ID]))), COUNTIF(INDEX(treatments[experiment_ID],1):treatments[[#This Row],[experiment_ID]],treatments[[#This Row],[experiment_ID]]), "")</f>
        <v>12</v>
      </c>
      <c r="C743" s="127" t="s">
        <v>9565</v>
      </c>
      <c r="D743" s="13" t="s">
        <v>9222</v>
      </c>
      <c r="E743" s="13" t="s">
        <v>8622</v>
      </c>
      <c r="F743" s="13"/>
      <c r="G743" s="13" t="s">
        <v>2502</v>
      </c>
      <c r="H743" s="13" t="s">
        <v>9547</v>
      </c>
      <c r="I743" s="13"/>
      <c r="J743" s="13" t="s">
        <v>2502</v>
      </c>
      <c r="K743" s="13"/>
      <c r="L743" s="13"/>
      <c r="M743" s="13"/>
      <c r="N743" s="13"/>
      <c r="O743" s="13" t="s">
        <v>9552</v>
      </c>
      <c r="P743" s="13"/>
      <c r="Q743" s="13"/>
    </row>
    <row r="744" spans="1:17" x14ac:dyDescent="0.25">
      <c r="A744" t="s">
        <v>9515</v>
      </c>
      <c r="B744" cm="1">
        <f t="array" ref="B744">IF(ROW() &lt; ROW(INDEX(treatments[experiment_ID],ROWS(treatments[experiment_ID]))), COUNTIF(INDEX(treatments[experiment_ID],1):treatments[[#This Row],[experiment_ID]],treatments[[#This Row],[experiment_ID]]), "")</f>
        <v>13</v>
      </c>
      <c r="C744" s="127" t="s">
        <v>9566</v>
      </c>
      <c r="D744" s="13" t="s">
        <v>9220</v>
      </c>
      <c r="E744" s="13" t="s">
        <v>8622</v>
      </c>
      <c r="F744" s="13"/>
      <c r="G744" s="13" t="s">
        <v>2502</v>
      </c>
      <c r="H744" s="13" t="s">
        <v>9548</v>
      </c>
      <c r="I744" s="13"/>
      <c r="J744" s="13" t="s">
        <v>2502</v>
      </c>
      <c r="K744" s="13"/>
      <c r="L744" s="13"/>
      <c r="M744" s="13"/>
      <c r="N744" s="13"/>
      <c r="O744" s="13" t="s">
        <v>9548</v>
      </c>
      <c r="P744" s="13"/>
      <c r="Q744" s="13"/>
    </row>
    <row r="745" spans="1:17" x14ac:dyDescent="0.25">
      <c r="A745" t="s">
        <v>9515</v>
      </c>
      <c r="B745" cm="1">
        <f t="array" ref="B745">IF(ROW() &lt; ROW(INDEX(treatments[experiment_ID],ROWS(treatments[experiment_ID]))), COUNTIF(INDEX(treatments[experiment_ID],1):treatments[[#This Row],[experiment_ID]],treatments[[#This Row],[experiment_ID]]), "")</f>
        <v>14</v>
      </c>
      <c r="C745" s="127" t="s">
        <v>9567</v>
      </c>
      <c r="D745" s="13" t="s">
        <v>9221</v>
      </c>
      <c r="E745" s="13" t="s">
        <v>8622</v>
      </c>
      <c r="F745" s="13"/>
      <c r="G745" s="13" t="s">
        <v>2502</v>
      </c>
      <c r="H745" s="13" t="s">
        <v>9548</v>
      </c>
      <c r="I745" s="13"/>
      <c r="J745" s="13" t="s">
        <v>2502</v>
      </c>
      <c r="K745" s="13"/>
      <c r="L745" s="13"/>
      <c r="M745" s="13"/>
      <c r="N745" s="13"/>
      <c r="O745" s="13" t="s">
        <v>9548</v>
      </c>
      <c r="P745" s="13"/>
      <c r="Q745" s="13"/>
    </row>
    <row r="746" spans="1:17" x14ac:dyDescent="0.25">
      <c r="A746" t="s">
        <v>9515</v>
      </c>
      <c r="B746" cm="1">
        <f t="array" ref="B746">IF(ROW() &lt; ROW(INDEX(treatments[experiment_ID],ROWS(treatments[experiment_ID]))), COUNTIF(INDEX(treatments[experiment_ID],1):treatments[[#This Row],[experiment_ID]],treatments[[#This Row],[experiment_ID]]), "")</f>
        <v>15</v>
      </c>
      <c r="C746" s="127" t="s">
        <v>9568</v>
      </c>
      <c r="D746" s="13" t="s">
        <v>9222</v>
      </c>
      <c r="E746" s="13" t="s">
        <v>8622</v>
      </c>
      <c r="F746" s="13"/>
      <c r="G746" s="13" t="s">
        <v>2502</v>
      </c>
      <c r="H746" s="13" t="s">
        <v>9548</v>
      </c>
      <c r="I746" s="13"/>
      <c r="J746" s="13" t="s">
        <v>2502</v>
      </c>
      <c r="K746" s="13"/>
      <c r="L746" s="13"/>
      <c r="M746" s="13"/>
      <c r="N746" s="13"/>
      <c r="O746" s="13" t="s">
        <v>9548</v>
      </c>
      <c r="P746" s="13"/>
      <c r="Q746" s="13"/>
    </row>
    <row r="747" spans="1:17" x14ac:dyDescent="0.25">
      <c r="A747" t="s">
        <v>9515</v>
      </c>
      <c r="B747" cm="1">
        <f t="array" ref="B747">IF(ROW() &lt; ROW(INDEX(treatments[experiment_ID],ROWS(treatments[experiment_ID]))), COUNTIF(INDEX(treatments[experiment_ID],1):treatments[[#This Row],[experiment_ID]],treatments[[#This Row],[experiment_ID]]), "")</f>
        <v>16</v>
      </c>
      <c r="C747" s="127" t="s">
        <v>9569</v>
      </c>
      <c r="D747" s="13" t="s">
        <v>9220</v>
      </c>
      <c r="E747" s="13" t="s">
        <v>8622</v>
      </c>
      <c r="F747" s="13"/>
      <c r="G747" s="13" t="s">
        <v>2502</v>
      </c>
      <c r="H747" s="13" t="s">
        <v>9549</v>
      </c>
      <c r="I747" s="13"/>
      <c r="J747" s="13" t="s">
        <v>2502</v>
      </c>
      <c r="K747" s="13"/>
      <c r="L747" s="13"/>
      <c r="M747" s="13"/>
      <c r="N747" s="13"/>
      <c r="O747" s="13" t="s">
        <v>9553</v>
      </c>
      <c r="P747" s="13"/>
      <c r="Q747" s="13"/>
    </row>
    <row r="748" spans="1:17" x14ac:dyDescent="0.25">
      <c r="A748" t="s">
        <v>9515</v>
      </c>
      <c r="B748" cm="1">
        <f t="array" ref="B748">IF(ROW() &lt; ROW(INDEX(treatments[experiment_ID],ROWS(treatments[experiment_ID]))), COUNTIF(INDEX(treatments[experiment_ID],1):treatments[[#This Row],[experiment_ID]],treatments[[#This Row],[experiment_ID]]), "")</f>
        <v>17</v>
      </c>
      <c r="C748" s="127" t="s">
        <v>9570</v>
      </c>
      <c r="D748" s="13" t="s">
        <v>9221</v>
      </c>
      <c r="E748" s="13" t="s">
        <v>8622</v>
      </c>
      <c r="F748" s="13"/>
      <c r="G748" s="13" t="s">
        <v>2502</v>
      </c>
      <c r="H748" s="13" t="s">
        <v>9549</v>
      </c>
      <c r="I748" s="13"/>
      <c r="J748" s="13" t="s">
        <v>2502</v>
      </c>
      <c r="K748" s="13"/>
      <c r="L748" s="13"/>
      <c r="M748" s="13"/>
      <c r="N748" s="13"/>
      <c r="O748" s="13" t="s">
        <v>9553</v>
      </c>
      <c r="P748" s="13"/>
      <c r="Q748" s="13"/>
    </row>
    <row r="749" spans="1:17" x14ac:dyDescent="0.25">
      <c r="A749" t="s">
        <v>9515</v>
      </c>
      <c r="B749" cm="1">
        <f t="array" ref="B749">IF(ROW() &lt; ROW(INDEX(treatments[experiment_ID],ROWS(treatments[experiment_ID]))), COUNTIF(INDEX(treatments[experiment_ID],1):treatments[[#This Row],[experiment_ID]],treatments[[#This Row],[experiment_ID]]), "")</f>
        <v>18</v>
      </c>
      <c r="C749" s="127" t="s">
        <v>9571</v>
      </c>
      <c r="D749" s="13" t="s">
        <v>9222</v>
      </c>
      <c r="E749" s="13" t="s">
        <v>8622</v>
      </c>
      <c r="F749" s="13"/>
      <c r="G749" s="13" t="s">
        <v>2502</v>
      </c>
      <c r="H749" s="13" t="s">
        <v>9549</v>
      </c>
      <c r="I749" s="13"/>
      <c r="J749" s="13" t="s">
        <v>2502</v>
      </c>
      <c r="K749" s="13"/>
      <c r="L749" s="13"/>
      <c r="M749" s="13"/>
      <c r="N749" s="13"/>
      <c r="O749" s="13" t="s">
        <v>9553</v>
      </c>
      <c r="P749" s="13"/>
      <c r="Q749" s="13"/>
    </row>
    <row r="750" spans="1:17" x14ac:dyDescent="0.25">
      <c r="A750" t="s">
        <v>9516</v>
      </c>
      <c r="B750" cm="1">
        <f t="array" ref="B750">IF(ROW() &lt; ROW(INDEX(treatments[experiment_ID],ROWS(treatments[experiment_ID]))), COUNTIF(INDEX(treatments[experiment_ID],1):treatments[[#This Row],[experiment_ID]],treatments[[#This Row],[experiment_ID]]), "")</f>
        <v>1</v>
      </c>
      <c r="C750" s="127" t="s">
        <v>9554</v>
      </c>
      <c r="D750" s="13" t="s">
        <v>9220</v>
      </c>
      <c r="E750" s="13" t="s">
        <v>2502</v>
      </c>
      <c r="F750" s="13"/>
      <c r="G750" s="13" t="s">
        <v>2502</v>
      </c>
      <c r="H750" s="13" t="s">
        <v>9544</v>
      </c>
      <c r="I750" s="13"/>
      <c r="J750" s="13" t="s">
        <v>2502</v>
      </c>
      <c r="K750" s="13"/>
      <c r="L750" s="13"/>
      <c r="M750" s="13"/>
      <c r="N750" s="13"/>
      <c r="O750" s="13" t="s">
        <v>9550</v>
      </c>
      <c r="P750" s="13"/>
      <c r="Q750" s="13"/>
    </row>
    <row r="751" spans="1:17" x14ac:dyDescent="0.25">
      <c r="A751" t="s">
        <v>9516</v>
      </c>
      <c r="B751" cm="1">
        <f t="array" ref="B751">IF(ROW() &lt; ROW(INDEX(treatments[experiment_ID],ROWS(treatments[experiment_ID]))), COUNTIF(INDEX(treatments[experiment_ID],1):treatments[[#This Row],[experiment_ID]],treatments[[#This Row],[experiment_ID]]), "")</f>
        <v>2</v>
      </c>
      <c r="C751" s="127" t="s">
        <v>9555</v>
      </c>
      <c r="D751" s="13" t="s">
        <v>9221</v>
      </c>
      <c r="E751" s="13" t="s">
        <v>2502</v>
      </c>
      <c r="F751" s="13"/>
      <c r="G751" s="13" t="s">
        <v>2502</v>
      </c>
      <c r="H751" s="13" t="s">
        <v>9544</v>
      </c>
      <c r="I751" s="13"/>
      <c r="J751" s="13" t="s">
        <v>2502</v>
      </c>
      <c r="K751" s="13"/>
      <c r="L751" s="13"/>
      <c r="M751" s="13"/>
      <c r="N751" s="13"/>
      <c r="O751" s="13" t="s">
        <v>9550</v>
      </c>
      <c r="P751" s="13"/>
      <c r="Q751" s="13"/>
    </row>
    <row r="752" spans="1:17" x14ac:dyDescent="0.25">
      <c r="A752" t="s">
        <v>9516</v>
      </c>
      <c r="B752" cm="1">
        <f t="array" ref="B752">IF(ROW() &lt; ROW(INDEX(treatments[experiment_ID],ROWS(treatments[experiment_ID]))), COUNTIF(INDEX(treatments[experiment_ID],1):treatments[[#This Row],[experiment_ID]],treatments[[#This Row],[experiment_ID]]), "")</f>
        <v>3</v>
      </c>
      <c r="C752" s="127" t="s">
        <v>9556</v>
      </c>
      <c r="D752" s="13" t="s">
        <v>9222</v>
      </c>
      <c r="E752" s="13" t="s">
        <v>2502</v>
      </c>
      <c r="F752" s="13"/>
      <c r="G752" s="13" t="s">
        <v>2502</v>
      </c>
      <c r="H752" s="13" t="s">
        <v>9544</v>
      </c>
      <c r="I752" s="13"/>
      <c r="J752" s="13" t="s">
        <v>2502</v>
      </c>
      <c r="K752" s="13"/>
      <c r="L752" s="13"/>
      <c r="M752" s="13"/>
      <c r="N752" s="13"/>
      <c r="O752" s="13" t="s">
        <v>9550</v>
      </c>
      <c r="P752" s="13"/>
      <c r="Q752" s="13"/>
    </row>
    <row r="753" spans="1:17" x14ac:dyDescent="0.25">
      <c r="A753" t="s">
        <v>9516</v>
      </c>
      <c r="B753" cm="1">
        <f t="array" ref="B753">IF(ROW() &lt; ROW(INDEX(treatments[experiment_ID],ROWS(treatments[experiment_ID]))), COUNTIF(INDEX(treatments[experiment_ID],1):treatments[[#This Row],[experiment_ID]],treatments[[#This Row],[experiment_ID]]), "")</f>
        <v>4</v>
      </c>
      <c r="C753" s="127" t="s">
        <v>9557</v>
      </c>
      <c r="D753" s="13" t="s">
        <v>9220</v>
      </c>
      <c r="E753" s="13" t="s">
        <v>2502</v>
      </c>
      <c r="F753" s="13"/>
      <c r="G753" s="13" t="s">
        <v>2502</v>
      </c>
      <c r="H753" s="13" t="s">
        <v>9545</v>
      </c>
      <c r="I753" s="13"/>
      <c r="J753" s="13" t="s">
        <v>2502</v>
      </c>
      <c r="K753" s="13"/>
      <c r="L753" s="13"/>
      <c r="M753" s="13"/>
      <c r="N753" s="13"/>
      <c r="O753" s="13" t="s">
        <v>9545</v>
      </c>
      <c r="P753" s="13"/>
      <c r="Q753" s="13"/>
    </row>
    <row r="754" spans="1:17" x14ac:dyDescent="0.25">
      <c r="A754" t="s">
        <v>9516</v>
      </c>
      <c r="B754" cm="1">
        <f t="array" ref="B754">IF(ROW() &lt; ROW(INDEX(treatments[experiment_ID],ROWS(treatments[experiment_ID]))), COUNTIF(INDEX(treatments[experiment_ID],1):treatments[[#This Row],[experiment_ID]],treatments[[#This Row],[experiment_ID]]), "")</f>
        <v>5</v>
      </c>
      <c r="C754" s="127" t="s">
        <v>9558</v>
      </c>
      <c r="D754" s="13" t="s">
        <v>9221</v>
      </c>
      <c r="E754" s="13" t="s">
        <v>2502</v>
      </c>
      <c r="F754" s="13"/>
      <c r="G754" s="13" t="s">
        <v>2502</v>
      </c>
      <c r="H754" s="13" t="s">
        <v>9545</v>
      </c>
      <c r="I754" s="13"/>
      <c r="J754" s="13" t="s">
        <v>2502</v>
      </c>
      <c r="K754" s="13"/>
      <c r="L754" s="13"/>
      <c r="M754" s="13"/>
      <c r="N754" s="13"/>
      <c r="O754" s="13" t="s">
        <v>9545</v>
      </c>
      <c r="P754" s="13"/>
      <c r="Q754" s="13"/>
    </row>
    <row r="755" spans="1:17" x14ac:dyDescent="0.25">
      <c r="A755" t="s">
        <v>9516</v>
      </c>
      <c r="B755" cm="1">
        <f t="array" ref="B755">IF(ROW() &lt; ROW(INDEX(treatments[experiment_ID],ROWS(treatments[experiment_ID]))), COUNTIF(INDEX(treatments[experiment_ID],1):treatments[[#This Row],[experiment_ID]],treatments[[#This Row],[experiment_ID]]), "")</f>
        <v>6</v>
      </c>
      <c r="C755" s="127" t="s">
        <v>9559</v>
      </c>
      <c r="D755" s="13" t="s">
        <v>9222</v>
      </c>
      <c r="E755" s="13" t="s">
        <v>2502</v>
      </c>
      <c r="F755" s="13"/>
      <c r="G755" s="13" t="s">
        <v>2502</v>
      </c>
      <c r="H755" s="13" t="s">
        <v>9545</v>
      </c>
      <c r="I755" s="13"/>
      <c r="J755" s="13" t="s">
        <v>2502</v>
      </c>
      <c r="K755" s="13"/>
      <c r="L755" s="13"/>
      <c r="M755" s="13"/>
      <c r="N755" s="13"/>
      <c r="O755" s="13" t="s">
        <v>9545</v>
      </c>
      <c r="P755" s="13"/>
      <c r="Q755" s="13"/>
    </row>
    <row r="756" spans="1:17" x14ac:dyDescent="0.25">
      <c r="A756" t="s">
        <v>9516</v>
      </c>
      <c r="B756" cm="1">
        <f t="array" ref="B756">IF(ROW() &lt; ROW(INDEX(treatments[experiment_ID],ROWS(treatments[experiment_ID]))), COUNTIF(INDEX(treatments[experiment_ID],1):treatments[[#This Row],[experiment_ID]],treatments[[#This Row],[experiment_ID]]), "")</f>
        <v>7</v>
      </c>
      <c r="C756" s="127" t="s">
        <v>9560</v>
      </c>
      <c r="D756" s="13" t="s">
        <v>9220</v>
      </c>
      <c r="E756" s="13" t="s">
        <v>2502</v>
      </c>
      <c r="F756" s="13"/>
      <c r="G756" s="13" t="s">
        <v>2502</v>
      </c>
      <c r="H756" s="13" t="s">
        <v>9546</v>
      </c>
      <c r="I756" s="13"/>
      <c r="J756" s="13" t="s">
        <v>2502</v>
      </c>
      <c r="K756" s="13"/>
      <c r="L756" s="13"/>
      <c r="M756" s="13"/>
      <c r="N756" s="13"/>
      <c r="O756" s="13" t="s">
        <v>9551</v>
      </c>
      <c r="P756" s="13"/>
      <c r="Q756" s="13"/>
    </row>
    <row r="757" spans="1:17" x14ac:dyDescent="0.25">
      <c r="A757" t="s">
        <v>9516</v>
      </c>
      <c r="B757" cm="1">
        <f t="array" ref="B757">IF(ROW() &lt; ROW(INDEX(treatments[experiment_ID],ROWS(treatments[experiment_ID]))), COUNTIF(INDEX(treatments[experiment_ID],1):treatments[[#This Row],[experiment_ID]],treatments[[#This Row],[experiment_ID]]), "")</f>
        <v>8</v>
      </c>
      <c r="C757" s="127" t="s">
        <v>9561</v>
      </c>
      <c r="D757" s="13" t="s">
        <v>9221</v>
      </c>
      <c r="E757" s="13" t="s">
        <v>2502</v>
      </c>
      <c r="F757" s="13"/>
      <c r="G757" s="13" t="s">
        <v>2502</v>
      </c>
      <c r="H757" s="13" t="s">
        <v>9546</v>
      </c>
      <c r="I757" s="13"/>
      <c r="J757" s="13" t="s">
        <v>2502</v>
      </c>
      <c r="K757" s="13"/>
      <c r="L757" s="13"/>
      <c r="M757" s="13"/>
      <c r="N757" s="13"/>
      <c r="O757" s="13" t="s">
        <v>9551</v>
      </c>
      <c r="P757" s="13"/>
      <c r="Q757" s="13"/>
    </row>
    <row r="758" spans="1:17" x14ac:dyDescent="0.25">
      <c r="A758" t="s">
        <v>9516</v>
      </c>
      <c r="B758" cm="1">
        <f t="array" ref="B758">IF(ROW() &lt; ROW(INDEX(treatments[experiment_ID],ROWS(treatments[experiment_ID]))), COUNTIF(INDEX(treatments[experiment_ID],1):treatments[[#This Row],[experiment_ID]],treatments[[#This Row],[experiment_ID]]), "")</f>
        <v>9</v>
      </c>
      <c r="C758" s="127" t="s">
        <v>9562</v>
      </c>
      <c r="D758" s="13" t="s">
        <v>9222</v>
      </c>
      <c r="E758" s="13" t="s">
        <v>2502</v>
      </c>
      <c r="F758" s="13"/>
      <c r="G758" s="13" t="s">
        <v>2502</v>
      </c>
      <c r="H758" s="13" t="s">
        <v>9546</v>
      </c>
      <c r="I758" s="13"/>
      <c r="J758" s="13" t="s">
        <v>2502</v>
      </c>
      <c r="K758" s="13"/>
      <c r="L758" s="13"/>
      <c r="M758" s="13"/>
      <c r="N758" s="13"/>
      <c r="O758" s="13" t="s">
        <v>9551</v>
      </c>
      <c r="P758" s="13"/>
      <c r="Q758" s="13"/>
    </row>
    <row r="759" spans="1:17" x14ac:dyDescent="0.25">
      <c r="A759" t="s">
        <v>9516</v>
      </c>
      <c r="B759" cm="1">
        <f t="array" ref="B759">IF(ROW() &lt; ROW(INDEX(treatments[experiment_ID],ROWS(treatments[experiment_ID]))), COUNTIF(INDEX(treatments[experiment_ID],1):treatments[[#This Row],[experiment_ID]],treatments[[#This Row],[experiment_ID]]), "")</f>
        <v>10</v>
      </c>
      <c r="C759" s="127" t="s">
        <v>9563</v>
      </c>
      <c r="D759" s="13" t="s">
        <v>9220</v>
      </c>
      <c r="E759" s="13" t="s">
        <v>8622</v>
      </c>
      <c r="F759" s="13"/>
      <c r="G759" s="13" t="s">
        <v>2502</v>
      </c>
      <c r="H759" s="13" t="s">
        <v>9547</v>
      </c>
      <c r="I759" s="13"/>
      <c r="J759" s="13" t="s">
        <v>2502</v>
      </c>
      <c r="K759" s="13"/>
      <c r="L759" s="13"/>
      <c r="M759" s="13"/>
      <c r="N759" s="13"/>
      <c r="O759" s="13" t="s">
        <v>9552</v>
      </c>
      <c r="P759" s="13"/>
      <c r="Q759" s="13"/>
    </row>
    <row r="760" spans="1:17" x14ac:dyDescent="0.25">
      <c r="A760" t="s">
        <v>9516</v>
      </c>
      <c r="B760" cm="1">
        <f t="array" ref="B760">IF(ROW() &lt; ROW(INDEX(treatments[experiment_ID],ROWS(treatments[experiment_ID]))), COUNTIF(INDEX(treatments[experiment_ID],1):treatments[[#This Row],[experiment_ID]],treatments[[#This Row],[experiment_ID]]), "")</f>
        <v>11</v>
      </c>
      <c r="C760" s="127" t="s">
        <v>9564</v>
      </c>
      <c r="D760" s="13" t="s">
        <v>9221</v>
      </c>
      <c r="E760" s="13" t="s">
        <v>8622</v>
      </c>
      <c r="F760" s="13"/>
      <c r="G760" s="13" t="s">
        <v>2502</v>
      </c>
      <c r="H760" s="13" t="s">
        <v>9547</v>
      </c>
      <c r="I760" s="13"/>
      <c r="J760" s="13" t="s">
        <v>2502</v>
      </c>
      <c r="K760" s="13"/>
      <c r="L760" s="13"/>
      <c r="M760" s="13"/>
      <c r="N760" s="13"/>
      <c r="O760" s="13" t="s">
        <v>9552</v>
      </c>
      <c r="P760" s="13"/>
      <c r="Q760" s="13"/>
    </row>
    <row r="761" spans="1:17" x14ac:dyDescent="0.25">
      <c r="A761" t="s">
        <v>9516</v>
      </c>
      <c r="B761" cm="1">
        <f t="array" ref="B761">IF(ROW() &lt; ROW(INDEX(treatments[experiment_ID],ROWS(treatments[experiment_ID]))), COUNTIF(INDEX(treatments[experiment_ID],1):treatments[[#This Row],[experiment_ID]],treatments[[#This Row],[experiment_ID]]), "")</f>
        <v>12</v>
      </c>
      <c r="C761" s="127" t="s">
        <v>9565</v>
      </c>
      <c r="D761" s="13" t="s">
        <v>9222</v>
      </c>
      <c r="E761" s="13" t="s">
        <v>8622</v>
      </c>
      <c r="F761" s="13"/>
      <c r="G761" s="13" t="s">
        <v>2502</v>
      </c>
      <c r="H761" s="13" t="s">
        <v>9547</v>
      </c>
      <c r="I761" s="13"/>
      <c r="J761" s="13" t="s">
        <v>2502</v>
      </c>
      <c r="K761" s="13"/>
      <c r="L761" s="13"/>
      <c r="M761" s="13"/>
      <c r="N761" s="13"/>
      <c r="O761" s="13" t="s">
        <v>9552</v>
      </c>
      <c r="P761" s="13"/>
      <c r="Q761" s="13"/>
    </row>
    <row r="762" spans="1:17" x14ac:dyDescent="0.25">
      <c r="A762" t="s">
        <v>9516</v>
      </c>
      <c r="B762" cm="1">
        <f t="array" ref="B762">IF(ROW() &lt; ROW(INDEX(treatments[experiment_ID],ROWS(treatments[experiment_ID]))), COUNTIF(INDEX(treatments[experiment_ID],1):treatments[[#This Row],[experiment_ID]],treatments[[#This Row],[experiment_ID]]), "")</f>
        <v>13</v>
      </c>
      <c r="C762" s="127" t="s">
        <v>9566</v>
      </c>
      <c r="D762" s="13" t="s">
        <v>9220</v>
      </c>
      <c r="E762" s="13" t="s">
        <v>8622</v>
      </c>
      <c r="F762" s="13"/>
      <c r="G762" s="13" t="s">
        <v>2502</v>
      </c>
      <c r="H762" s="13" t="s">
        <v>9548</v>
      </c>
      <c r="I762" s="13"/>
      <c r="J762" s="13" t="s">
        <v>2502</v>
      </c>
      <c r="K762" s="13"/>
      <c r="L762" s="13"/>
      <c r="M762" s="13"/>
      <c r="N762" s="13"/>
      <c r="O762" s="13" t="s">
        <v>9548</v>
      </c>
      <c r="P762" s="13"/>
      <c r="Q762" s="13"/>
    </row>
    <row r="763" spans="1:17" x14ac:dyDescent="0.25">
      <c r="A763" t="s">
        <v>9516</v>
      </c>
      <c r="B763" cm="1">
        <f t="array" ref="B763">IF(ROW() &lt; ROW(INDEX(treatments[experiment_ID],ROWS(treatments[experiment_ID]))), COUNTIF(INDEX(treatments[experiment_ID],1):treatments[[#This Row],[experiment_ID]],treatments[[#This Row],[experiment_ID]]), "")</f>
        <v>14</v>
      </c>
      <c r="C763" s="127" t="s">
        <v>9567</v>
      </c>
      <c r="D763" s="13" t="s">
        <v>9221</v>
      </c>
      <c r="E763" s="13" t="s">
        <v>8622</v>
      </c>
      <c r="F763" s="13"/>
      <c r="G763" s="13" t="s">
        <v>2502</v>
      </c>
      <c r="H763" s="13" t="s">
        <v>9548</v>
      </c>
      <c r="I763" s="13"/>
      <c r="J763" s="13" t="s">
        <v>2502</v>
      </c>
      <c r="K763" s="13"/>
      <c r="L763" s="13"/>
      <c r="M763" s="13"/>
      <c r="N763" s="13"/>
      <c r="O763" s="13" t="s">
        <v>9548</v>
      </c>
      <c r="P763" s="13"/>
      <c r="Q763" s="13"/>
    </row>
    <row r="764" spans="1:17" x14ac:dyDescent="0.25">
      <c r="A764" t="s">
        <v>9516</v>
      </c>
      <c r="B764" cm="1">
        <f t="array" ref="B764">IF(ROW() &lt; ROW(INDEX(treatments[experiment_ID],ROWS(treatments[experiment_ID]))), COUNTIF(INDEX(treatments[experiment_ID],1):treatments[[#This Row],[experiment_ID]],treatments[[#This Row],[experiment_ID]]), "")</f>
        <v>15</v>
      </c>
      <c r="C764" s="127" t="s">
        <v>9568</v>
      </c>
      <c r="D764" s="13" t="s">
        <v>9222</v>
      </c>
      <c r="E764" s="13" t="s">
        <v>8622</v>
      </c>
      <c r="F764" s="13"/>
      <c r="G764" s="13" t="s">
        <v>2502</v>
      </c>
      <c r="H764" s="13" t="s">
        <v>9548</v>
      </c>
      <c r="I764" s="13"/>
      <c r="J764" s="13" t="s">
        <v>2502</v>
      </c>
      <c r="K764" s="13"/>
      <c r="L764" s="13"/>
      <c r="M764" s="13"/>
      <c r="N764" s="13"/>
      <c r="O764" s="13" t="s">
        <v>9548</v>
      </c>
      <c r="P764" s="13"/>
      <c r="Q764" s="13"/>
    </row>
    <row r="765" spans="1:17" x14ac:dyDescent="0.25">
      <c r="A765" t="s">
        <v>9516</v>
      </c>
      <c r="B765" cm="1">
        <f t="array" ref="B765">IF(ROW() &lt; ROW(INDEX(treatments[experiment_ID],ROWS(treatments[experiment_ID]))), COUNTIF(INDEX(treatments[experiment_ID],1):treatments[[#This Row],[experiment_ID]],treatments[[#This Row],[experiment_ID]]), "")</f>
        <v>16</v>
      </c>
      <c r="C765" s="127" t="s">
        <v>9569</v>
      </c>
      <c r="D765" s="13" t="s">
        <v>9220</v>
      </c>
      <c r="E765" s="13" t="s">
        <v>8622</v>
      </c>
      <c r="F765" s="13"/>
      <c r="G765" s="13" t="s">
        <v>2502</v>
      </c>
      <c r="H765" s="13" t="s">
        <v>9549</v>
      </c>
      <c r="I765" s="13"/>
      <c r="J765" s="13" t="s">
        <v>2502</v>
      </c>
      <c r="K765" s="13"/>
      <c r="L765" s="13"/>
      <c r="M765" s="13"/>
      <c r="N765" s="13"/>
      <c r="O765" s="13" t="s">
        <v>9553</v>
      </c>
      <c r="P765" s="13"/>
      <c r="Q765" s="13"/>
    </row>
    <row r="766" spans="1:17" x14ac:dyDescent="0.25">
      <c r="A766" t="s">
        <v>9516</v>
      </c>
      <c r="B766" cm="1">
        <f t="array" ref="B766">IF(ROW() &lt; ROW(INDEX(treatments[experiment_ID],ROWS(treatments[experiment_ID]))), COUNTIF(INDEX(treatments[experiment_ID],1):treatments[[#This Row],[experiment_ID]],treatments[[#This Row],[experiment_ID]]), "")</f>
        <v>17</v>
      </c>
      <c r="C766" s="127" t="s">
        <v>9570</v>
      </c>
      <c r="D766" s="13" t="s">
        <v>9221</v>
      </c>
      <c r="E766" s="13" t="s">
        <v>8622</v>
      </c>
      <c r="F766" s="13"/>
      <c r="G766" s="13" t="s">
        <v>2502</v>
      </c>
      <c r="H766" s="13" t="s">
        <v>9549</v>
      </c>
      <c r="I766" s="13"/>
      <c r="J766" s="13" t="s">
        <v>2502</v>
      </c>
      <c r="K766" s="13"/>
      <c r="L766" s="13"/>
      <c r="M766" s="13"/>
      <c r="N766" s="13"/>
      <c r="O766" s="13" t="s">
        <v>9553</v>
      </c>
      <c r="P766" s="13"/>
      <c r="Q766" s="13"/>
    </row>
    <row r="767" spans="1:17" x14ac:dyDescent="0.25">
      <c r="A767" t="s">
        <v>9516</v>
      </c>
      <c r="B767" cm="1">
        <f t="array" ref="B767">IF(ROW() &lt; ROW(INDEX(treatments[experiment_ID],ROWS(treatments[experiment_ID]))), COUNTIF(INDEX(treatments[experiment_ID],1):treatments[[#This Row],[experiment_ID]],treatments[[#This Row],[experiment_ID]]), "")</f>
        <v>18</v>
      </c>
      <c r="C767" s="127" t="s">
        <v>9571</v>
      </c>
      <c r="D767" s="13" t="s">
        <v>9222</v>
      </c>
      <c r="E767" s="13" t="s">
        <v>8622</v>
      </c>
      <c r="F767" s="13"/>
      <c r="G767" s="13" t="s">
        <v>2502</v>
      </c>
      <c r="H767" s="13" t="s">
        <v>9549</v>
      </c>
      <c r="I767" s="13"/>
      <c r="J767" s="13" t="s">
        <v>2502</v>
      </c>
      <c r="K767" s="13"/>
      <c r="L767" s="13"/>
      <c r="M767" s="13"/>
      <c r="N767" s="13"/>
      <c r="O767" s="13" t="s">
        <v>9553</v>
      </c>
      <c r="P767" s="13"/>
      <c r="Q767" s="13"/>
    </row>
    <row r="768" spans="1:17" x14ac:dyDescent="0.25">
      <c r="A768" t="s">
        <v>9517</v>
      </c>
      <c r="B768" cm="1">
        <f t="array" ref="B768">IF(ROW() &lt; ROW(INDEX(treatments[experiment_ID],ROWS(treatments[experiment_ID]))), COUNTIF(INDEX(treatments[experiment_ID],1):treatments[[#This Row],[experiment_ID]],treatments[[#This Row],[experiment_ID]]), "")</f>
        <v>1</v>
      </c>
      <c r="C768" s="127" t="s">
        <v>9554</v>
      </c>
      <c r="D768" s="13" t="s">
        <v>9220</v>
      </c>
      <c r="E768" s="13" t="s">
        <v>2502</v>
      </c>
      <c r="F768" s="13"/>
      <c r="G768" s="13" t="s">
        <v>2502</v>
      </c>
      <c r="H768" s="13" t="s">
        <v>9544</v>
      </c>
      <c r="I768" s="13"/>
      <c r="J768" s="13" t="s">
        <v>2502</v>
      </c>
      <c r="K768" s="13"/>
      <c r="L768" s="13"/>
      <c r="M768" s="13"/>
      <c r="N768" s="13"/>
      <c r="O768" s="13" t="s">
        <v>9550</v>
      </c>
      <c r="P768" s="13"/>
      <c r="Q768" s="13"/>
    </row>
    <row r="769" spans="1:17" x14ac:dyDescent="0.25">
      <c r="A769" t="s">
        <v>9517</v>
      </c>
      <c r="B769" cm="1">
        <f t="array" ref="B769">IF(ROW() &lt; ROW(INDEX(treatments[experiment_ID],ROWS(treatments[experiment_ID]))), COUNTIF(INDEX(treatments[experiment_ID],1):treatments[[#This Row],[experiment_ID]],treatments[[#This Row],[experiment_ID]]), "")</f>
        <v>2</v>
      </c>
      <c r="C769" s="127" t="s">
        <v>9555</v>
      </c>
      <c r="D769" s="13" t="s">
        <v>9221</v>
      </c>
      <c r="E769" s="13" t="s">
        <v>2502</v>
      </c>
      <c r="F769" s="13"/>
      <c r="G769" s="13" t="s">
        <v>2502</v>
      </c>
      <c r="H769" s="13" t="s">
        <v>9544</v>
      </c>
      <c r="I769" s="13"/>
      <c r="J769" s="13" t="s">
        <v>2502</v>
      </c>
      <c r="K769" s="13"/>
      <c r="L769" s="13"/>
      <c r="M769" s="13"/>
      <c r="N769" s="13"/>
      <c r="O769" s="13" t="s">
        <v>9550</v>
      </c>
      <c r="P769" s="13"/>
      <c r="Q769" s="13"/>
    </row>
    <row r="770" spans="1:17" x14ac:dyDescent="0.25">
      <c r="A770" t="s">
        <v>9517</v>
      </c>
      <c r="B770" cm="1">
        <f t="array" ref="B770">IF(ROW() &lt; ROW(INDEX(treatments[experiment_ID],ROWS(treatments[experiment_ID]))), COUNTIF(INDEX(treatments[experiment_ID],1):treatments[[#This Row],[experiment_ID]],treatments[[#This Row],[experiment_ID]]), "")</f>
        <v>3</v>
      </c>
      <c r="C770" s="127" t="s">
        <v>9556</v>
      </c>
      <c r="D770" s="13" t="s">
        <v>9222</v>
      </c>
      <c r="E770" s="13" t="s">
        <v>2502</v>
      </c>
      <c r="F770" s="13"/>
      <c r="G770" s="13" t="s">
        <v>2502</v>
      </c>
      <c r="H770" s="13" t="s">
        <v>9544</v>
      </c>
      <c r="I770" s="13"/>
      <c r="J770" s="13" t="s">
        <v>2502</v>
      </c>
      <c r="K770" s="13"/>
      <c r="L770" s="13"/>
      <c r="M770" s="13"/>
      <c r="N770" s="13"/>
      <c r="O770" s="13" t="s">
        <v>9550</v>
      </c>
      <c r="P770" s="13"/>
      <c r="Q770" s="13"/>
    </row>
    <row r="771" spans="1:17" x14ac:dyDescent="0.25">
      <c r="A771" t="s">
        <v>9517</v>
      </c>
      <c r="B771" cm="1">
        <f t="array" ref="B771">IF(ROW() &lt; ROW(INDEX(treatments[experiment_ID],ROWS(treatments[experiment_ID]))), COUNTIF(INDEX(treatments[experiment_ID],1):treatments[[#This Row],[experiment_ID]],treatments[[#This Row],[experiment_ID]]), "")</f>
        <v>4</v>
      </c>
      <c r="C771" s="127" t="s">
        <v>9557</v>
      </c>
      <c r="D771" s="13" t="s">
        <v>9220</v>
      </c>
      <c r="E771" s="13" t="s">
        <v>2502</v>
      </c>
      <c r="F771" s="13"/>
      <c r="G771" s="13" t="s">
        <v>2502</v>
      </c>
      <c r="H771" s="13" t="s">
        <v>9545</v>
      </c>
      <c r="I771" s="13"/>
      <c r="J771" s="13" t="s">
        <v>2502</v>
      </c>
      <c r="K771" s="13"/>
      <c r="L771" s="13"/>
      <c r="M771" s="13"/>
      <c r="N771" s="13"/>
      <c r="O771" s="13" t="s">
        <v>9545</v>
      </c>
      <c r="P771" s="13"/>
      <c r="Q771" s="13"/>
    </row>
    <row r="772" spans="1:17" x14ac:dyDescent="0.25">
      <c r="A772" t="s">
        <v>9517</v>
      </c>
      <c r="B772" cm="1">
        <f t="array" ref="B772">IF(ROW() &lt; ROW(INDEX(treatments[experiment_ID],ROWS(treatments[experiment_ID]))), COUNTIF(INDEX(treatments[experiment_ID],1):treatments[[#This Row],[experiment_ID]],treatments[[#This Row],[experiment_ID]]), "")</f>
        <v>5</v>
      </c>
      <c r="C772" s="127" t="s">
        <v>9558</v>
      </c>
      <c r="D772" s="13" t="s">
        <v>9221</v>
      </c>
      <c r="E772" s="13" t="s">
        <v>2502</v>
      </c>
      <c r="F772" s="13"/>
      <c r="G772" s="13" t="s">
        <v>2502</v>
      </c>
      <c r="H772" s="13" t="s">
        <v>9545</v>
      </c>
      <c r="I772" s="13"/>
      <c r="J772" s="13" t="s">
        <v>2502</v>
      </c>
      <c r="K772" s="13"/>
      <c r="L772" s="13"/>
      <c r="M772" s="13"/>
      <c r="N772" s="13"/>
      <c r="O772" s="13" t="s">
        <v>9545</v>
      </c>
      <c r="P772" s="13"/>
      <c r="Q772" s="13"/>
    </row>
    <row r="773" spans="1:17" x14ac:dyDescent="0.25">
      <c r="A773" t="s">
        <v>9517</v>
      </c>
      <c r="B773" cm="1">
        <f t="array" ref="B773">IF(ROW() &lt; ROW(INDEX(treatments[experiment_ID],ROWS(treatments[experiment_ID]))), COUNTIF(INDEX(treatments[experiment_ID],1):treatments[[#This Row],[experiment_ID]],treatments[[#This Row],[experiment_ID]]), "")</f>
        <v>6</v>
      </c>
      <c r="C773" s="127" t="s">
        <v>9559</v>
      </c>
      <c r="D773" s="13" t="s">
        <v>9222</v>
      </c>
      <c r="E773" s="13" t="s">
        <v>2502</v>
      </c>
      <c r="F773" s="13"/>
      <c r="G773" s="13" t="s">
        <v>2502</v>
      </c>
      <c r="H773" s="13" t="s">
        <v>9545</v>
      </c>
      <c r="I773" s="13"/>
      <c r="J773" s="13" t="s">
        <v>2502</v>
      </c>
      <c r="K773" s="13"/>
      <c r="L773" s="13"/>
      <c r="M773" s="13"/>
      <c r="N773" s="13"/>
      <c r="O773" s="13" t="s">
        <v>9545</v>
      </c>
      <c r="P773" s="13"/>
      <c r="Q773" s="13"/>
    </row>
    <row r="774" spans="1:17" x14ac:dyDescent="0.25">
      <c r="A774" t="s">
        <v>9517</v>
      </c>
      <c r="B774" cm="1">
        <f t="array" ref="B774">IF(ROW() &lt; ROW(INDEX(treatments[experiment_ID],ROWS(treatments[experiment_ID]))), COUNTIF(INDEX(treatments[experiment_ID],1):treatments[[#This Row],[experiment_ID]],treatments[[#This Row],[experiment_ID]]), "")</f>
        <v>7</v>
      </c>
      <c r="C774" s="127" t="s">
        <v>9560</v>
      </c>
      <c r="D774" s="13" t="s">
        <v>9220</v>
      </c>
      <c r="E774" s="13" t="s">
        <v>2502</v>
      </c>
      <c r="F774" s="13"/>
      <c r="G774" s="13" t="s">
        <v>2502</v>
      </c>
      <c r="H774" s="13" t="s">
        <v>9546</v>
      </c>
      <c r="I774" s="13"/>
      <c r="J774" s="13" t="s">
        <v>2502</v>
      </c>
      <c r="K774" s="13"/>
      <c r="L774" s="13"/>
      <c r="M774" s="13"/>
      <c r="N774" s="13"/>
      <c r="O774" s="13" t="s">
        <v>9551</v>
      </c>
      <c r="P774" s="13"/>
      <c r="Q774" s="13"/>
    </row>
    <row r="775" spans="1:17" x14ac:dyDescent="0.25">
      <c r="A775" t="s">
        <v>9517</v>
      </c>
      <c r="B775" cm="1">
        <f t="array" ref="B775">IF(ROW() &lt; ROW(INDEX(treatments[experiment_ID],ROWS(treatments[experiment_ID]))), COUNTIF(INDEX(treatments[experiment_ID],1):treatments[[#This Row],[experiment_ID]],treatments[[#This Row],[experiment_ID]]), "")</f>
        <v>8</v>
      </c>
      <c r="C775" s="127" t="s">
        <v>9561</v>
      </c>
      <c r="D775" s="13" t="s">
        <v>9221</v>
      </c>
      <c r="E775" s="13" t="s">
        <v>2502</v>
      </c>
      <c r="F775" s="13"/>
      <c r="G775" s="13" t="s">
        <v>2502</v>
      </c>
      <c r="H775" s="13" t="s">
        <v>9546</v>
      </c>
      <c r="I775" s="13"/>
      <c r="J775" s="13" t="s">
        <v>2502</v>
      </c>
      <c r="K775" s="13"/>
      <c r="L775" s="13"/>
      <c r="M775" s="13"/>
      <c r="N775" s="13"/>
      <c r="O775" s="13" t="s">
        <v>9551</v>
      </c>
      <c r="P775" s="13"/>
      <c r="Q775" s="13"/>
    </row>
    <row r="776" spans="1:17" x14ac:dyDescent="0.25">
      <c r="A776" t="s">
        <v>9517</v>
      </c>
      <c r="B776" cm="1">
        <f t="array" ref="B776">IF(ROW() &lt; ROW(INDEX(treatments[experiment_ID],ROWS(treatments[experiment_ID]))), COUNTIF(INDEX(treatments[experiment_ID],1):treatments[[#This Row],[experiment_ID]],treatments[[#This Row],[experiment_ID]]), "")</f>
        <v>9</v>
      </c>
      <c r="C776" s="127" t="s">
        <v>9562</v>
      </c>
      <c r="D776" s="13" t="s">
        <v>9222</v>
      </c>
      <c r="E776" s="13" t="s">
        <v>2502</v>
      </c>
      <c r="F776" s="13"/>
      <c r="G776" s="13" t="s">
        <v>2502</v>
      </c>
      <c r="H776" s="13" t="s">
        <v>9546</v>
      </c>
      <c r="I776" s="13"/>
      <c r="J776" s="13" t="s">
        <v>2502</v>
      </c>
      <c r="K776" s="13"/>
      <c r="L776" s="13"/>
      <c r="M776" s="13"/>
      <c r="N776" s="13"/>
      <c r="O776" s="13" t="s">
        <v>9551</v>
      </c>
      <c r="P776" s="13"/>
      <c r="Q776" s="13"/>
    </row>
    <row r="777" spans="1:17" x14ac:dyDescent="0.25">
      <c r="A777" t="s">
        <v>9517</v>
      </c>
      <c r="B777" cm="1">
        <f t="array" ref="B777">IF(ROW() &lt; ROW(INDEX(treatments[experiment_ID],ROWS(treatments[experiment_ID]))), COUNTIF(INDEX(treatments[experiment_ID],1):treatments[[#This Row],[experiment_ID]],treatments[[#This Row],[experiment_ID]]), "")</f>
        <v>10</v>
      </c>
      <c r="C777" s="127" t="s">
        <v>9563</v>
      </c>
      <c r="D777" s="13" t="s">
        <v>9220</v>
      </c>
      <c r="E777" s="13" t="s">
        <v>8622</v>
      </c>
      <c r="F777" s="13"/>
      <c r="G777" s="13" t="s">
        <v>2502</v>
      </c>
      <c r="H777" s="13" t="s">
        <v>9547</v>
      </c>
      <c r="I777" s="13"/>
      <c r="J777" s="13" t="s">
        <v>2502</v>
      </c>
      <c r="K777" s="13"/>
      <c r="L777" s="13"/>
      <c r="M777" s="13"/>
      <c r="N777" s="13"/>
      <c r="O777" s="13" t="s">
        <v>9552</v>
      </c>
      <c r="P777" s="13"/>
      <c r="Q777" s="13"/>
    </row>
    <row r="778" spans="1:17" x14ac:dyDescent="0.25">
      <c r="A778" t="s">
        <v>9517</v>
      </c>
      <c r="B778" cm="1">
        <f t="array" ref="B778">IF(ROW() &lt; ROW(INDEX(treatments[experiment_ID],ROWS(treatments[experiment_ID]))), COUNTIF(INDEX(treatments[experiment_ID],1):treatments[[#This Row],[experiment_ID]],treatments[[#This Row],[experiment_ID]]), "")</f>
        <v>11</v>
      </c>
      <c r="C778" s="127" t="s">
        <v>9564</v>
      </c>
      <c r="D778" s="13" t="s">
        <v>9221</v>
      </c>
      <c r="E778" s="13" t="s">
        <v>8622</v>
      </c>
      <c r="F778" s="13"/>
      <c r="G778" s="13" t="s">
        <v>2502</v>
      </c>
      <c r="H778" s="13" t="s">
        <v>9547</v>
      </c>
      <c r="I778" s="13"/>
      <c r="J778" s="13" t="s">
        <v>2502</v>
      </c>
      <c r="K778" s="13"/>
      <c r="L778" s="13"/>
      <c r="M778" s="13"/>
      <c r="N778" s="13"/>
      <c r="O778" s="13" t="s">
        <v>9552</v>
      </c>
      <c r="P778" s="13"/>
      <c r="Q778" s="13"/>
    </row>
    <row r="779" spans="1:17" x14ac:dyDescent="0.25">
      <c r="A779" t="s">
        <v>9517</v>
      </c>
      <c r="B779" cm="1">
        <f t="array" ref="B779">IF(ROW() &lt; ROW(INDEX(treatments[experiment_ID],ROWS(treatments[experiment_ID]))), COUNTIF(INDEX(treatments[experiment_ID],1):treatments[[#This Row],[experiment_ID]],treatments[[#This Row],[experiment_ID]]), "")</f>
        <v>12</v>
      </c>
      <c r="C779" s="127" t="s">
        <v>9565</v>
      </c>
      <c r="D779" s="13" t="s">
        <v>9222</v>
      </c>
      <c r="E779" s="13" t="s">
        <v>8622</v>
      </c>
      <c r="F779" s="13"/>
      <c r="G779" s="13" t="s">
        <v>2502</v>
      </c>
      <c r="H779" s="13" t="s">
        <v>9547</v>
      </c>
      <c r="I779" s="13"/>
      <c r="J779" s="13" t="s">
        <v>2502</v>
      </c>
      <c r="K779" s="13"/>
      <c r="L779" s="13"/>
      <c r="M779" s="13"/>
      <c r="N779" s="13"/>
      <c r="O779" s="13" t="s">
        <v>9552</v>
      </c>
      <c r="P779" s="13"/>
      <c r="Q779" s="13"/>
    </row>
    <row r="780" spans="1:17" x14ac:dyDescent="0.25">
      <c r="A780" t="s">
        <v>9517</v>
      </c>
      <c r="B780" cm="1">
        <f t="array" ref="B780">IF(ROW() &lt; ROW(INDEX(treatments[experiment_ID],ROWS(treatments[experiment_ID]))), COUNTIF(INDEX(treatments[experiment_ID],1):treatments[[#This Row],[experiment_ID]],treatments[[#This Row],[experiment_ID]]), "")</f>
        <v>13</v>
      </c>
      <c r="C780" s="127" t="s">
        <v>9566</v>
      </c>
      <c r="D780" s="13" t="s">
        <v>9220</v>
      </c>
      <c r="E780" s="13" t="s">
        <v>8622</v>
      </c>
      <c r="F780" s="13"/>
      <c r="G780" s="13" t="s">
        <v>2502</v>
      </c>
      <c r="H780" s="13" t="s">
        <v>9548</v>
      </c>
      <c r="I780" s="13"/>
      <c r="J780" s="13" t="s">
        <v>2502</v>
      </c>
      <c r="K780" s="13"/>
      <c r="L780" s="13"/>
      <c r="M780" s="13"/>
      <c r="N780" s="13"/>
      <c r="O780" s="13" t="s">
        <v>9548</v>
      </c>
      <c r="P780" s="13"/>
      <c r="Q780" s="13"/>
    </row>
    <row r="781" spans="1:17" x14ac:dyDescent="0.25">
      <c r="A781" t="s">
        <v>9517</v>
      </c>
      <c r="B781" cm="1">
        <f t="array" ref="B781">IF(ROW() &lt; ROW(INDEX(treatments[experiment_ID],ROWS(treatments[experiment_ID]))), COUNTIF(INDEX(treatments[experiment_ID],1):treatments[[#This Row],[experiment_ID]],treatments[[#This Row],[experiment_ID]]), "")</f>
        <v>14</v>
      </c>
      <c r="C781" s="127" t="s">
        <v>9567</v>
      </c>
      <c r="D781" s="13" t="s">
        <v>9221</v>
      </c>
      <c r="E781" s="13" t="s">
        <v>8622</v>
      </c>
      <c r="F781" s="13"/>
      <c r="G781" s="13" t="s">
        <v>2502</v>
      </c>
      <c r="H781" s="13" t="s">
        <v>9548</v>
      </c>
      <c r="I781" s="13"/>
      <c r="J781" s="13" t="s">
        <v>2502</v>
      </c>
      <c r="K781" s="13"/>
      <c r="L781" s="13"/>
      <c r="M781" s="13"/>
      <c r="N781" s="13"/>
      <c r="O781" s="13" t="s">
        <v>9548</v>
      </c>
      <c r="P781" s="13"/>
      <c r="Q781" s="13"/>
    </row>
    <row r="782" spans="1:17" x14ac:dyDescent="0.25">
      <c r="A782" t="s">
        <v>9517</v>
      </c>
      <c r="B782" cm="1">
        <f t="array" ref="B782">IF(ROW() &lt; ROW(INDEX(treatments[experiment_ID],ROWS(treatments[experiment_ID]))), COUNTIF(INDEX(treatments[experiment_ID],1):treatments[[#This Row],[experiment_ID]],treatments[[#This Row],[experiment_ID]]), "")</f>
        <v>15</v>
      </c>
      <c r="C782" s="127" t="s">
        <v>9568</v>
      </c>
      <c r="D782" s="13" t="s">
        <v>9222</v>
      </c>
      <c r="E782" s="13" t="s">
        <v>8622</v>
      </c>
      <c r="F782" s="13"/>
      <c r="G782" s="13" t="s">
        <v>2502</v>
      </c>
      <c r="H782" s="13" t="s">
        <v>9548</v>
      </c>
      <c r="I782" s="13"/>
      <c r="J782" s="13" t="s">
        <v>2502</v>
      </c>
      <c r="K782" s="13"/>
      <c r="L782" s="13"/>
      <c r="M782" s="13"/>
      <c r="N782" s="13"/>
      <c r="O782" s="13" t="s">
        <v>9548</v>
      </c>
      <c r="P782" s="13"/>
      <c r="Q782" s="13"/>
    </row>
    <row r="783" spans="1:17" x14ac:dyDescent="0.25">
      <c r="A783" t="s">
        <v>9517</v>
      </c>
      <c r="B783" cm="1">
        <f t="array" ref="B783">IF(ROW() &lt; ROW(INDEX(treatments[experiment_ID],ROWS(treatments[experiment_ID]))), COUNTIF(INDEX(treatments[experiment_ID],1):treatments[[#This Row],[experiment_ID]],treatments[[#This Row],[experiment_ID]]), "")</f>
        <v>16</v>
      </c>
      <c r="C783" s="127" t="s">
        <v>9569</v>
      </c>
      <c r="D783" s="13" t="s">
        <v>9220</v>
      </c>
      <c r="E783" s="13" t="s">
        <v>8622</v>
      </c>
      <c r="F783" s="13"/>
      <c r="G783" s="13" t="s">
        <v>2502</v>
      </c>
      <c r="H783" s="13" t="s">
        <v>9549</v>
      </c>
      <c r="I783" s="13"/>
      <c r="J783" s="13" t="s">
        <v>2502</v>
      </c>
      <c r="K783" s="13"/>
      <c r="L783" s="13"/>
      <c r="M783" s="13"/>
      <c r="N783" s="13"/>
      <c r="O783" s="13" t="s">
        <v>9553</v>
      </c>
      <c r="P783" s="13"/>
      <c r="Q783" s="13"/>
    </row>
    <row r="784" spans="1:17" x14ac:dyDescent="0.25">
      <c r="A784" t="s">
        <v>9517</v>
      </c>
      <c r="B784" cm="1">
        <f t="array" ref="B784">IF(ROW() &lt; ROW(INDEX(treatments[experiment_ID],ROWS(treatments[experiment_ID]))), COUNTIF(INDEX(treatments[experiment_ID],1):treatments[[#This Row],[experiment_ID]],treatments[[#This Row],[experiment_ID]]), "")</f>
        <v>17</v>
      </c>
      <c r="C784" s="127" t="s">
        <v>9570</v>
      </c>
      <c r="D784" s="13" t="s">
        <v>9221</v>
      </c>
      <c r="E784" s="13" t="s">
        <v>8622</v>
      </c>
      <c r="F784" s="13"/>
      <c r="G784" s="13" t="s">
        <v>2502</v>
      </c>
      <c r="H784" s="13" t="s">
        <v>9549</v>
      </c>
      <c r="I784" s="13"/>
      <c r="J784" s="13" t="s">
        <v>2502</v>
      </c>
      <c r="K784" s="13"/>
      <c r="L784" s="13"/>
      <c r="M784" s="13"/>
      <c r="N784" s="13"/>
      <c r="O784" s="13" t="s">
        <v>9553</v>
      </c>
      <c r="P784" s="13"/>
      <c r="Q784" s="13"/>
    </row>
    <row r="785" spans="1:17" x14ac:dyDescent="0.25">
      <c r="A785" t="s">
        <v>9517</v>
      </c>
      <c r="B785" cm="1">
        <f t="array" ref="B785">IF(ROW() &lt; ROW(INDEX(treatments[experiment_ID],ROWS(treatments[experiment_ID]))), COUNTIF(INDEX(treatments[experiment_ID],1):treatments[[#This Row],[experiment_ID]],treatments[[#This Row],[experiment_ID]]), "")</f>
        <v>18</v>
      </c>
      <c r="C785" s="127" t="s">
        <v>9571</v>
      </c>
      <c r="D785" s="13" t="s">
        <v>9222</v>
      </c>
      <c r="E785" s="13" t="s">
        <v>8622</v>
      </c>
      <c r="F785" s="13"/>
      <c r="G785" s="13" t="s">
        <v>2502</v>
      </c>
      <c r="H785" s="13" t="s">
        <v>9549</v>
      </c>
      <c r="I785" s="13"/>
      <c r="J785" s="13" t="s">
        <v>2502</v>
      </c>
      <c r="K785" s="13"/>
      <c r="L785" s="13"/>
      <c r="M785" s="13"/>
      <c r="N785" s="13"/>
      <c r="O785" s="13" t="s">
        <v>9553</v>
      </c>
      <c r="P785" s="13"/>
      <c r="Q785" s="13"/>
    </row>
    <row r="786" spans="1:17" x14ac:dyDescent="0.25">
      <c r="A786" t="s">
        <v>9518</v>
      </c>
      <c r="B786" cm="1">
        <f t="array" ref="B786">IF(ROW() &lt; ROW(INDEX(treatments[experiment_ID],ROWS(treatments[experiment_ID]))), COUNTIF(INDEX(treatments[experiment_ID],1):treatments[[#This Row],[experiment_ID]],treatments[[#This Row],[experiment_ID]]), "")</f>
        <v>1</v>
      </c>
      <c r="C786" s="127" t="s">
        <v>9554</v>
      </c>
      <c r="D786" s="13" t="s">
        <v>9220</v>
      </c>
      <c r="E786" s="13" t="s">
        <v>2502</v>
      </c>
      <c r="F786" s="13"/>
      <c r="G786" s="13" t="s">
        <v>2502</v>
      </c>
      <c r="H786" s="13" t="s">
        <v>9544</v>
      </c>
      <c r="I786" s="13"/>
      <c r="J786" s="13" t="s">
        <v>2502</v>
      </c>
      <c r="K786" s="13"/>
      <c r="L786" s="13"/>
      <c r="M786" s="13"/>
      <c r="N786" s="13"/>
      <c r="O786" s="13" t="s">
        <v>9550</v>
      </c>
      <c r="P786" s="13"/>
      <c r="Q786" s="13"/>
    </row>
    <row r="787" spans="1:17" x14ac:dyDescent="0.25">
      <c r="A787" t="s">
        <v>9518</v>
      </c>
      <c r="B787" cm="1">
        <f t="array" ref="B787">IF(ROW() &lt; ROW(INDEX(treatments[experiment_ID],ROWS(treatments[experiment_ID]))), COUNTIF(INDEX(treatments[experiment_ID],1):treatments[[#This Row],[experiment_ID]],treatments[[#This Row],[experiment_ID]]), "")</f>
        <v>2</v>
      </c>
      <c r="C787" s="127" t="s">
        <v>9555</v>
      </c>
      <c r="D787" s="13" t="s">
        <v>9221</v>
      </c>
      <c r="E787" s="13" t="s">
        <v>2502</v>
      </c>
      <c r="F787" s="13"/>
      <c r="G787" s="13" t="s">
        <v>2502</v>
      </c>
      <c r="H787" s="13" t="s">
        <v>9544</v>
      </c>
      <c r="I787" s="13"/>
      <c r="J787" s="13" t="s">
        <v>2502</v>
      </c>
      <c r="K787" s="13"/>
      <c r="L787" s="13"/>
      <c r="M787" s="13"/>
      <c r="N787" s="13"/>
      <c r="O787" s="13" t="s">
        <v>9550</v>
      </c>
      <c r="P787" s="13"/>
      <c r="Q787" s="13"/>
    </row>
    <row r="788" spans="1:17" x14ac:dyDescent="0.25">
      <c r="A788" t="s">
        <v>9518</v>
      </c>
      <c r="B788" cm="1">
        <f t="array" ref="B788">IF(ROW() &lt; ROW(INDEX(treatments[experiment_ID],ROWS(treatments[experiment_ID]))), COUNTIF(INDEX(treatments[experiment_ID],1):treatments[[#This Row],[experiment_ID]],treatments[[#This Row],[experiment_ID]]), "")</f>
        <v>3</v>
      </c>
      <c r="C788" s="127" t="s">
        <v>9556</v>
      </c>
      <c r="D788" s="13" t="s">
        <v>9222</v>
      </c>
      <c r="E788" s="13" t="s">
        <v>2502</v>
      </c>
      <c r="F788" s="13"/>
      <c r="G788" s="13" t="s">
        <v>2502</v>
      </c>
      <c r="H788" s="13" t="s">
        <v>9544</v>
      </c>
      <c r="I788" s="13"/>
      <c r="J788" s="13" t="s">
        <v>2502</v>
      </c>
      <c r="K788" s="13"/>
      <c r="L788" s="13"/>
      <c r="M788" s="13"/>
      <c r="N788" s="13"/>
      <c r="O788" s="13" t="s">
        <v>9550</v>
      </c>
      <c r="P788" s="13"/>
      <c r="Q788" s="13"/>
    </row>
    <row r="789" spans="1:17" x14ac:dyDescent="0.25">
      <c r="A789" t="s">
        <v>9518</v>
      </c>
      <c r="B789" cm="1">
        <f t="array" ref="B789">IF(ROW() &lt; ROW(INDEX(treatments[experiment_ID],ROWS(treatments[experiment_ID]))), COUNTIF(INDEX(treatments[experiment_ID],1):treatments[[#This Row],[experiment_ID]],treatments[[#This Row],[experiment_ID]]), "")</f>
        <v>4</v>
      </c>
      <c r="C789" s="127" t="s">
        <v>9557</v>
      </c>
      <c r="D789" s="13" t="s">
        <v>9220</v>
      </c>
      <c r="E789" s="13" t="s">
        <v>2502</v>
      </c>
      <c r="F789" s="13"/>
      <c r="G789" s="13" t="s">
        <v>2502</v>
      </c>
      <c r="H789" s="13" t="s">
        <v>9545</v>
      </c>
      <c r="I789" s="13"/>
      <c r="J789" s="13" t="s">
        <v>2502</v>
      </c>
      <c r="K789" s="13"/>
      <c r="L789" s="13"/>
      <c r="M789" s="13"/>
      <c r="N789" s="13"/>
      <c r="O789" s="13" t="s">
        <v>9545</v>
      </c>
      <c r="P789" s="13"/>
      <c r="Q789" s="13"/>
    </row>
    <row r="790" spans="1:17" x14ac:dyDescent="0.25">
      <c r="A790" t="s">
        <v>9518</v>
      </c>
      <c r="B790" cm="1">
        <f t="array" ref="B790">IF(ROW() &lt; ROW(INDEX(treatments[experiment_ID],ROWS(treatments[experiment_ID]))), COUNTIF(INDEX(treatments[experiment_ID],1):treatments[[#This Row],[experiment_ID]],treatments[[#This Row],[experiment_ID]]), "")</f>
        <v>5</v>
      </c>
      <c r="C790" s="127" t="s">
        <v>9558</v>
      </c>
      <c r="D790" s="13" t="s">
        <v>9221</v>
      </c>
      <c r="E790" s="13" t="s">
        <v>2502</v>
      </c>
      <c r="F790" s="13"/>
      <c r="G790" s="13" t="s">
        <v>2502</v>
      </c>
      <c r="H790" s="13" t="s">
        <v>9545</v>
      </c>
      <c r="I790" s="13"/>
      <c r="J790" s="13" t="s">
        <v>2502</v>
      </c>
      <c r="K790" s="13"/>
      <c r="L790" s="13"/>
      <c r="M790" s="13"/>
      <c r="N790" s="13"/>
      <c r="O790" s="13" t="s">
        <v>9545</v>
      </c>
      <c r="P790" s="13"/>
      <c r="Q790" s="13"/>
    </row>
    <row r="791" spans="1:17" x14ac:dyDescent="0.25">
      <c r="A791" t="s">
        <v>9518</v>
      </c>
      <c r="B791" cm="1">
        <f t="array" ref="B791">IF(ROW() &lt; ROW(INDEX(treatments[experiment_ID],ROWS(treatments[experiment_ID]))), COUNTIF(INDEX(treatments[experiment_ID],1):treatments[[#This Row],[experiment_ID]],treatments[[#This Row],[experiment_ID]]), "")</f>
        <v>6</v>
      </c>
      <c r="C791" s="127" t="s">
        <v>9559</v>
      </c>
      <c r="D791" s="13" t="s">
        <v>9222</v>
      </c>
      <c r="E791" s="13" t="s">
        <v>2502</v>
      </c>
      <c r="F791" s="13"/>
      <c r="G791" s="13" t="s">
        <v>2502</v>
      </c>
      <c r="H791" s="13" t="s">
        <v>9545</v>
      </c>
      <c r="I791" s="13"/>
      <c r="J791" s="13" t="s">
        <v>2502</v>
      </c>
      <c r="K791" s="13"/>
      <c r="L791" s="13"/>
      <c r="M791" s="13"/>
      <c r="N791" s="13"/>
      <c r="O791" s="13" t="s">
        <v>9545</v>
      </c>
      <c r="P791" s="13"/>
      <c r="Q791" s="13"/>
    </row>
    <row r="792" spans="1:17" x14ac:dyDescent="0.25">
      <c r="A792" t="s">
        <v>9518</v>
      </c>
      <c r="B792" cm="1">
        <f t="array" ref="B792">IF(ROW() &lt; ROW(INDEX(treatments[experiment_ID],ROWS(treatments[experiment_ID]))), COUNTIF(INDEX(treatments[experiment_ID],1):treatments[[#This Row],[experiment_ID]],treatments[[#This Row],[experiment_ID]]), "")</f>
        <v>7</v>
      </c>
      <c r="C792" s="127" t="s">
        <v>9560</v>
      </c>
      <c r="D792" s="13" t="s">
        <v>9220</v>
      </c>
      <c r="E792" s="13" t="s">
        <v>2502</v>
      </c>
      <c r="F792" s="13"/>
      <c r="G792" s="13" t="s">
        <v>2502</v>
      </c>
      <c r="H792" s="13" t="s">
        <v>9546</v>
      </c>
      <c r="I792" s="13"/>
      <c r="J792" s="13" t="s">
        <v>2502</v>
      </c>
      <c r="K792" s="13"/>
      <c r="L792" s="13"/>
      <c r="M792" s="13"/>
      <c r="N792" s="13"/>
      <c r="O792" s="13" t="s">
        <v>9551</v>
      </c>
      <c r="P792" s="13"/>
      <c r="Q792" s="13"/>
    </row>
    <row r="793" spans="1:17" x14ac:dyDescent="0.25">
      <c r="A793" t="s">
        <v>9518</v>
      </c>
      <c r="B793" cm="1">
        <f t="array" ref="B793">IF(ROW() &lt; ROW(INDEX(treatments[experiment_ID],ROWS(treatments[experiment_ID]))), COUNTIF(INDEX(treatments[experiment_ID],1):treatments[[#This Row],[experiment_ID]],treatments[[#This Row],[experiment_ID]]), "")</f>
        <v>8</v>
      </c>
      <c r="C793" s="127" t="s">
        <v>9561</v>
      </c>
      <c r="D793" s="13" t="s">
        <v>9221</v>
      </c>
      <c r="E793" s="13" t="s">
        <v>2502</v>
      </c>
      <c r="F793" s="13"/>
      <c r="G793" s="13" t="s">
        <v>2502</v>
      </c>
      <c r="H793" s="13" t="s">
        <v>9546</v>
      </c>
      <c r="I793" s="13"/>
      <c r="J793" s="13" t="s">
        <v>2502</v>
      </c>
      <c r="K793" s="13"/>
      <c r="L793" s="13"/>
      <c r="M793" s="13"/>
      <c r="N793" s="13"/>
      <c r="O793" s="13" t="s">
        <v>9551</v>
      </c>
      <c r="P793" s="13"/>
      <c r="Q793" s="13"/>
    </row>
    <row r="794" spans="1:17" x14ac:dyDescent="0.25">
      <c r="A794" t="s">
        <v>9518</v>
      </c>
      <c r="B794" cm="1">
        <f t="array" ref="B794">IF(ROW() &lt; ROW(INDEX(treatments[experiment_ID],ROWS(treatments[experiment_ID]))), COUNTIF(INDEX(treatments[experiment_ID],1):treatments[[#This Row],[experiment_ID]],treatments[[#This Row],[experiment_ID]]), "")</f>
        <v>9</v>
      </c>
      <c r="C794" s="127" t="s">
        <v>9562</v>
      </c>
      <c r="D794" s="13" t="s">
        <v>9222</v>
      </c>
      <c r="E794" s="13" t="s">
        <v>2502</v>
      </c>
      <c r="F794" s="13"/>
      <c r="G794" s="13" t="s">
        <v>2502</v>
      </c>
      <c r="H794" s="13" t="s">
        <v>9546</v>
      </c>
      <c r="I794" s="13"/>
      <c r="J794" s="13" t="s">
        <v>2502</v>
      </c>
      <c r="K794" s="13"/>
      <c r="L794" s="13"/>
      <c r="M794" s="13"/>
      <c r="N794" s="13"/>
      <c r="O794" s="13" t="s">
        <v>9551</v>
      </c>
      <c r="P794" s="13"/>
      <c r="Q794" s="13"/>
    </row>
    <row r="795" spans="1:17" x14ac:dyDescent="0.25">
      <c r="A795" t="s">
        <v>9518</v>
      </c>
      <c r="B795" cm="1">
        <f t="array" ref="B795">IF(ROW() &lt; ROW(INDEX(treatments[experiment_ID],ROWS(treatments[experiment_ID]))), COUNTIF(INDEX(treatments[experiment_ID],1):treatments[[#This Row],[experiment_ID]],treatments[[#This Row],[experiment_ID]]), "")</f>
        <v>10</v>
      </c>
      <c r="C795" s="127" t="s">
        <v>9563</v>
      </c>
      <c r="D795" s="13" t="s">
        <v>9220</v>
      </c>
      <c r="E795" s="13" t="s">
        <v>8622</v>
      </c>
      <c r="F795" s="13"/>
      <c r="G795" s="13" t="s">
        <v>2502</v>
      </c>
      <c r="H795" s="13" t="s">
        <v>9547</v>
      </c>
      <c r="I795" s="13"/>
      <c r="J795" s="13" t="s">
        <v>2502</v>
      </c>
      <c r="K795" s="13"/>
      <c r="L795" s="13"/>
      <c r="M795" s="13"/>
      <c r="N795" s="13"/>
      <c r="O795" s="13" t="s">
        <v>9552</v>
      </c>
      <c r="P795" s="13"/>
      <c r="Q795" s="13"/>
    </row>
    <row r="796" spans="1:17" x14ac:dyDescent="0.25">
      <c r="A796" t="s">
        <v>9518</v>
      </c>
      <c r="B796" cm="1">
        <f t="array" ref="B796">IF(ROW() &lt; ROW(INDEX(treatments[experiment_ID],ROWS(treatments[experiment_ID]))), COUNTIF(INDEX(treatments[experiment_ID],1):treatments[[#This Row],[experiment_ID]],treatments[[#This Row],[experiment_ID]]), "")</f>
        <v>11</v>
      </c>
      <c r="C796" s="127" t="s">
        <v>9564</v>
      </c>
      <c r="D796" s="13" t="s">
        <v>9221</v>
      </c>
      <c r="E796" s="13" t="s">
        <v>8622</v>
      </c>
      <c r="F796" s="13"/>
      <c r="G796" s="13" t="s">
        <v>2502</v>
      </c>
      <c r="H796" s="13" t="s">
        <v>9547</v>
      </c>
      <c r="I796" s="13"/>
      <c r="J796" s="13" t="s">
        <v>2502</v>
      </c>
      <c r="K796" s="13"/>
      <c r="L796" s="13"/>
      <c r="M796" s="13"/>
      <c r="N796" s="13"/>
      <c r="O796" s="13" t="s">
        <v>9552</v>
      </c>
      <c r="P796" s="13"/>
      <c r="Q796" s="13"/>
    </row>
    <row r="797" spans="1:17" x14ac:dyDescent="0.25">
      <c r="A797" t="s">
        <v>9518</v>
      </c>
      <c r="B797" cm="1">
        <f t="array" ref="B797">IF(ROW() &lt; ROW(INDEX(treatments[experiment_ID],ROWS(treatments[experiment_ID]))), COUNTIF(INDEX(treatments[experiment_ID],1):treatments[[#This Row],[experiment_ID]],treatments[[#This Row],[experiment_ID]]), "")</f>
        <v>12</v>
      </c>
      <c r="C797" s="127" t="s">
        <v>9565</v>
      </c>
      <c r="D797" s="13" t="s">
        <v>9222</v>
      </c>
      <c r="E797" s="13" t="s">
        <v>8622</v>
      </c>
      <c r="F797" s="13"/>
      <c r="G797" s="13" t="s">
        <v>2502</v>
      </c>
      <c r="H797" s="13" t="s">
        <v>9547</v>
      </c>
      <c r="I797" s="13"/>
      <c r="J797" s="13" t="s">
        <v>2502</v>
      </c>
      <c r="K797" s="13"/>
      <c r="L797" s="13"/>
      <c r="M797" s="13"/>
      <c r="N797" s="13"/>
      <c r="O797" s="13" t="s">
        <v>9552</v>
      </c>
      <c r="P797" s="13"/>
      <c r="Q797" s="13"/>
    </row>
    <row r="798" spans="1:17" x14ac:dyDescent="0.25">
      <c r="A798" t="s">
        <v>9518</v>
      </c>
      <c r="B798" cm="1">
        <f t="array" ref="B798">IF(ROW() &lt; ROW(INDEX(treatments[experiment_ID],ROWS(treatments[experiment_ID]))), COUNTIF(INDEX(treatments[experiment_ID],1):treatments[[#This Row],[experiment_ID]],treatments[[#This Row],[experiment_ID]]), "")</f>
        <v>13</v>
      </c>
      <c r="C798" s="127" t="s">
        <v>9566</v>
      </c>
      <c r="D798" s="13" t="s">
        <v>9220</v>
      </c>
      <c r="E798" s="13" t="s">
        <v>8622</v>
      </c>
      <c r="F798" s="13"/>
      <c r="G798" s="13" t="s">
        <v>2502</v>
      </c>
      <c r="H798" s="13" t="s">
        <v>9548</v>
      </c>
      <c r="I798" s="13"/>
      <c r="J798" s="13" t="s">
        <v>2502</v>
      </c>
      <c r="K798" s="13"/>
      <c r="L798" s="13"/>
      <c r="M798" s="13"/>
      <c r="N798" s="13"/>
      <c r="O798" s="13" t="s">
        <v>9548</v>
      </c>
      <c r="P798" s="13"/>
      <c r="Q798" s="13"/>
    </row>
    <row r="799" spans="1:17" x14ac:dyDescent="0.25">
      <c r="A799" t="s">
        <v>9518</v>
      </c>
      <c r="B799" cm="1">
        <f t="array" ref="B799">IF(ROW() &lt; ROW(INDEX(treatments[experiment_ID],ROWS(treatments[experiment_ID]))), COUNTIF(INDEX(treatments[experiment_ID],1):treatments[[#This Row],[experiment_ID]],treatments[[#This Row],[experiment_ID]]), "")</f>
        <v>14</v>
      </c>
      <c r="C799" s="127" t="s">
        <v>9567</v>
      </c>
      <c r="D799" s="13" t="s">
        <v>9221</v>
      </c>
      <c r="E799" s="13" t="s">
        <v>8622</v>
      </c>
      <c r="F799" s="13"/>
      <c r="G799" s="13" t="s">
        <v>2502</v>
      </c>
      <c r="H799" s="13" t="s">
        <v>9548</v>
      </c>
      <c r="I799" s="13"/>
      <c r="J799" s="13" t="s">
        <v>2502</v>
      </c>
      <c r="K799" s="13"/>
      <c r="L799" s="13"/>
      <c r="M799" s="13"/>
      <c r="N799" s="13"/>
      <c r="O799" s="13" t="s">
        <v>9548</v>
      </c>
      <c r="P799" s="13"/>
      <c r="Q799" s="13"/>
    </row>
    <row r="800" spans="1:17" x14ac:dyDescent="0.25">
      <c r="A800" t="s">
        <v>9518</v>
      </c>
      <c r="B800" cm="1">
        <f t="array" ref="B800">IF(ROW() &lt; ROW(INDEX(treatments[experiment_ID],ROWS(treatments[experiment_ID]))), COUNTIF(INDEX(treatments[experiment_ID],1):treatments[[#This Row],[experiment_ID]],treatments[[#This Row],[experiment_ID]]), "")</f>
        <v>15</v>
      </c>
      <c r="C800" s="127" t="s">
        <v>9568</v>
      </c>
      <c r="D800" s="13" t="s">
        <v>9222</v>
      </c>
      <c r="E800" s="13" t="s">
        <v>8622</v>
      </c>
      <c r="F800" s="13"/>
      <c r="G800" s="13" t="s">
        <v>2502</v>
      </c>
      <c r="H800" s="13" t="s">
        <v>9548</v>
      </c>
      <c r="I800" s="13"/>
      <c r="J800" s="13" t="s">
        <v>2502</v>
      </c>
      <c r="K800" s="13"/>
      <c r="L800" s="13"/>
      <c r="M800" s="13"/>
      <c r="N800" s="13"/>
      <c r="O800" s="13" t="s">
        <v>9548</v>
      </c>
      <c r="P800" s="13"/>
      <c r="Q800" s="13"/>
    </row>
    <row r="801" spans="1:17" x14ac:dyDescent="0.25">
      <c r="A801" t="s">
        <v>9518</v>
      </c>
      <c r="B801" cm="1">
        <f t="array" ref="B801">IF(ROW() &lt; ROW(INDEX(treatments[experiment_ID],ROWS(treatments[experiment_ID]))), COUNTIF(INDEX(treatments[experiment_ID],1):treatments[[#This Row],[experiment_ID]],treatments[[#This Row],[experiment_ID]]), "")</f>
        <v>16</v>
      </c>
      <c r="C801" s="127" t="s">
        <v>9569</v>
      </c>
      <c r="D801" s="13" t="s">
        <v>9220</v>
      </c>
      <c r="E801" s="13" t="s">
        <v>8622</v>
      </c>
      <c r="F801" s="13"/>
      <c r="G801" s="13" t="s">
        <v>2502</v>
      </c>
      <c r="H801" s="13" t="s">
        <v>9549</v>
      </c>
      <c r="I801" s="13"/>
      <c r="J801" s="13" t="s">
        <v>2502</v>
      </c>
      <c r="K801" s="13"/>
      <c r="L801" s="13"/>
      <c r="M801" s="13"/>
      <c r="N801" s="13"/>
      <c r="O801" s="13" t="s">
        <v>9553</v>
      </c>
      <c r="P801" s="13"/>
      <c r="Q801" s="13"/>
    </row>
    <row r="802" spans="1:17" x14ac:dyDescent="0.25">
      <c r="A802" t="s">
        <v>9518</v>
      </c>
      <c r="B802" cm="1">
        <f t="array" ref="B802">IF(ROW() &lt; ROW(INDEX(treatments[experiment_ID],ROWS(treatments[experiment_ID]))), COUNTIF(INDEX(treatments[experiment_ID],1):treatments[[#This Row],[experiment_ID]],treatments[[#This Row],[experiment_ID]]), "")</f>
        <v>17</v>
      </c>
      <c r="C802" s="127" t="s">
        <v>9570</v>
      </c>
      <c r="D802" s="13" t="s">
        <v>9221</v>
      </c>
      <c r="E802" s="13" t="s">
        <v>8622</v>
      </c>
      <c r="F802" s="13"/>
      <c r="G802" s="13" t="s">
        <v>2502</v>
      </c>
      <c r="H802" s="13" t="s">
        <v>9549</v>
      </c>
      <c r="I802" s="13"/>
      <c r="J802" s="13" t="s">
        <v>2502</v>
      </c>
      <c r="K802" s="13"/>
      <c r="L802" s="13"/>
      <c r="M802" s="13"/>
      <c r="N802" s="13"/>
      <c r="O802" s="13" t="s">
        <v>9553</v>
      </c>
      <c r="P802" s="13"/>
      <c r="Q802" s="13"/>
    </row>
    <row r="803" spans="1:17" x14ac:dyDescent="0.25">
      <c r="A803" t="s">
        <v>9518</v>
      </c>
      <c r="B803" cm="1">
        <f t="array" ref="B803">IF(ROW() &lt; ROW(INDEX(treatments[experiment_ID],ROWS(treatments[experiment_ID]))), COUNTIF(INDEX(treatments[experiment_ID],1):treatments[[#This Row],[experiment_ID]],treatments[[#This Row],[experiment_ID]]), "")</f>
        <v>18</v>
      </c>
      <c r="C803" s="127" t="s">
        <v>9571</v>
      </c>
      <c r="D803" s="13" t="s">
        <v>9222</v>
      </c>
      <c r="E803" s="13" t="s">
        <v>8622</v>
      </c>
      <c r="F803" s="13"/>
      <c r="G803" s="13" t="s">
        <v>2502</v>
      </c>
      <c r="H803" s="13" t="s">
        <v>9549</v>
      </c>
      <c r="I803" s="13"/>
      <c r="J803" s="13" t="s">
        <v>2502</v>
      </c>
      <c r="K803" s="13"/>
      <c r="L803" s="13"/>
      <c r="M803" s="13"/>
      <c r="N803" s="13"/>
      <c r="O803" s="13" t="s">
        <v>9553</v>
      </c>
      <c r="P803" s="13"/>
      <c r="Q803" s="13"/>
    </row>
    <row r="804" spans="1:17" x14ac:dyDescent="0.25">
      <c r="A804" t="s">
        <v>9519</v>
      </c>
      <c r="B804" cm="1">
        <f t="array" ref="B804">IF(ROW() &lt; ROW(INDEX(treatments[experiment_ID],ROWS(treatments[experiment_ID]))), COUNTIF(INDEX(treatments[experiment_ID],1):treatments[[#This Row],[experiment_ID]],treatments[[#This Row],[experiment_ID]]), "")</f>
        <v>1</v>
      </c>
      <c r="C804" s="127" t="s">
        <v>9554</v>
      </c>
      <c r="D804" s="13" t="s">
        <v>9220</v>
      </c>
      <c r="E804" s="13" t="s">
        <v>2502</v>
      </c>
      <c r="F804" s="13"/>
      <c r="G804" s="13" t="s">
        <v>2502</v>
      </c>
      <c r="H804" s="13" t="s">
        <v>9544</v>
      </c>
      <c r="I804" s="13"/>
      <c r="J804" s="13" t="s">
        <v>2502</v>
      </c>
      <c r="K804" s="13"/>
      <c r="L804" s="13"/>
      <c r="M804" s="13"/>
      <c r="N804" s="13"/>
      <c r="O804" s="13" t="s">
        <v>9550</v>
      </c>
      <c r="P804" s="13"/>
      <c r="Q804" s="13"/>
    </row>
    <row r="805" spans="1:17" x14ac:dyDescent="0.25">
      <c r="A805" t="s">
        <v>9519</v>
      </c>
      <c r="B805" cm="1">
        <f t="array" ref="B805">IF(ROW() &lt; ROW(INDEX(treatments[experiment_ID],ROWS(treatments[experiment_ID]))), COUNTIF(INDEX(treatments[experiment_ID],1):treatments[[#This Row],[experiment_ID]],treatments[[#This Row],[experiment_ID]]), "")</f>
        <v>2</v>
      </c>
      <c r="C805" s="127" t="s">
        <v>9555</v>
      </c>
      <c r="D805" s="13" t="s">
        <v>9221</v>
      </c>
      <c r="E805" s="13" t="s">
        <v>2502</v>
      </c>
      <c r="F805" s="13"/>
      <c r="G805" s="13" t="s">
        <v>2502</v>
      </c>
      <c r="H805" s="13" t="s">
        <v>9544</v>
      </c>
      <c r="I805" s="13"/>
      <c r="J805" s="13" t="s">
        <v>2502</v>
      </c>
      <c r="K805" s="13"/>
      <c r="L805" s="13"/>
      <c r="M805" s="13"/>
      <c r="N805" s="13"/>
      <c r="O805" s="13" t="s">
        <v>9550</v>
      </c>
      <c r="P805" s="13"/>
      <c r="Q805" s="13"/>
    </row>
    <row r="806" spans="1:17" x14ac:dyDescent="0.25">
      <c r="A806" t="s">
        <v>9519</v>
      </c>
      <c r="B806" cm="1">
        <f t="array" ref="B806">IF(ROW() &lt; ROW(INDEX(treatments[experiment_ID],ROWS(treatments[experiment_ID]))), COUNTIF(INDEX(treatments[experiment_ID],1):treatments[[#This Row],[experiment_ID]],treatments[[#This Row],[experiment_ID]]), "")</f>
        <v>3</v>
      </c>
      <c r="C806" s="127" t="s">
        <v>9556</v>
      </c>
      <c r="D806" s="13" t="s">
        <v>9222</v>
      </c>
      <c r="E806" s="13" t="s">
        <v>2502</v>
      </c>
      <c r="F806" s="13"/>
      <c r="G806" s="13" t="s">
        <v>2502</v>
      </c>
      <c r="H806" s="13" t="s">
        <v>9544</v>
      </c>
      <c r="I806" s="13"/>
      <c r="J806" s="13" t="s">
        <v>2502</v>
      </c>
      <c r="K806" s="13"/>
      <c r="L806" s="13"/>
      <c r="M806" s="13"/>
      <c r="N806" s="13"/>
      <c r="O806" s="13" t="s">
        <v>9550</v>
      </c>
      <c r="P806" s="13"/>
      <c r="Q806" s="13"/>
    </row>
    <row r="807" spans="1:17" x14ac:dyDescent="0.25">
      <c r="A807" t="s">
        <v>9519</v>
      </c>
      <c r="B807" cm="1">
        <f t="array" ref="B807">IF(ROW() &lt; ROW(INDEX(treatments[experiment_ID],ROWS(treatments[experiment_ID]))), COUNTIF(INDEX(treatments[experiment_ID],1):treatments[[#This Row],[experiment_ID]],treatments[[#This Row],[experiment_ID]]), "")</f>
        <v>4</v>
      </c>
      <c r="C807" s="127" t="s">
        <v>9557</v>
      </c>
      <c r="D807" s="13" t="s">
        <v>9220</v>
      </c>
      <c r="E807" s="13" t="s">
        <v>2502</v>
      </c>
      <c r="F807" s="13"/>
      <c r="G807" s="13" t="s">
        <v>2502</v>
      </c>
      <c r="H807" s="13" t="s">
        <v>9545</v>
      </c>
      <c r="I807" s="13"/>
      <c r="J807" s="13" t="s">
        <v>2502</v>
      </c>
      <c r="K807" s="13"/>
      <c r="L807" s="13"/>
      <c r="M807" s="13"/>
      <c r="N807" s="13"/>
      <c r="O807" s="13" t="s">
        <v>9545</v>
      </c>
      <c r="P807" s="13"/>
      <c r="Q807" s="13"/>
    </row>
    <row r="808" spans="1:17" x14ac:dyDescent="0.25">
      <c r="A808" t="s">
        <v>9519</v>
      </c>
      <c r="B808" cm="1">
        <f t="array" ref="B808">IF(ROW() &lt; ROW(INDEX(treatments[experiment_ID],ROWS(treatments[experiment_ID]))), COUNTIF(INDEX(treatments[experiment_ID],1):treatments[[#This Row],[experiment_ID]],treatments[[#This Row],[experiment_ID]]), "")</f>
        <v>5</v>
      </c>
      <c r="C808" s="127" t="s">
        <v>9558</v>
      </c>
      <c r="D808" s="13" t="s">
        <v>9221</v>
      </c>
      <c r="E808" s="13" t="s">
        <v>2502</v>
      </c>
      <c r="F808" s="13"/>
      <c r="G808" s="13" t="s">
        <v>2502</v>
      </c>
      <c r="H808" s="13" t="s">
        <v>9545</v>
      </c>
      <c r="I808" s="13"/>
      <c r="J808" s="13" t="s">
        <v>2502</v>
      </c>
      <c r="K808" s="13"/>
      <c r="L808" s="13"/>
      <c r="M808" s="13"/>
      <c r="N808" s="13"/>
      <c r="O808" s="13" t="s">
        <v>9545</v>
      </c>
      <c r="P808" s="13"/>
      <c r="Q808" s="13"/>
    </row>
    <row r="809" spans="1:17" x14ac:dyDescent="0.25">
      <c r="A809" t="s">
        <v>9519</v>
      </c>
      <c r="B809" cm="1">
        <f t="array" ref="B809">IF(ROW() &lt; ROW(INDEX(treatments[experiment_ID],ROWS(treatments[experiment_ID]))), COUNTIF(INDEX(treatments[experiment_ID],1):treatments[[#This Row],[experiment_ID]],treatments[[#This Row],[experiment_ID]]), "")</f>
        <v>6</v>
      </c>
      <c r="C809" s="127" t="s">
        <v>9559</v>
      </c>
      <c r="D809" s="13" t="s">
        <v>9222</v>
      </c>
      <c r="E809" s="13" t="s">
        <v>2502</v>
      </c>
      <c r="F809" s="13"/>
      <c r="G809" s="13" t="s">
        <v>2502</v>
      </c>
      <c r="H809" s="13" t="s">
        <v>9545</v>
      </c>
      <c r="I809" s="13"/>
      <c r="J809" s="13" t="s">
        <v>2502</v>
      </c>
      <c r="K809" s="13"/>
      <c r="L809" s="13"/>
      <c r="M809" s="13"/>
      <c r="N809" s="13"/>
      <c r="O809" s="13" t="s">
        <v>9545</v>
      </c>
      <c r="P809" s="13"/>
      <c r="Q809" s="13"/>
    </row>
    <row r="810" spans="1:17" x14ac:dyDescent="0.25">
      <c r="A810" t="s">
        <v>9519</v>
      </c>
      <c r="B810" cm="1">
        <f t="array" ref="B810">IF(ROW() &lt; ROW(INDEX(treatments[experiment_ID],ROWS(treatments[experiment_ID]))), COUNTIF(INDEX(treatments[experiment_ID],1):treatments[[#This Row],[experiment_ID]],treatments[[#This Row],[experiment_ID]]), "")</f>
        <v>7</v>
      </c>
      <c r="C810" s="127" t="s">
        <v>9560</v>
      </c>
      <c r="D810" s="13" t="s">
        <v>9220</v>
      </c>
      <c r="E810" s="13" t="s">
        <v>2502</v>
      </c>
      <c r="F810" s="13"/>
      <c r="G810" s="13" t="s">
        <v>2502</v>
      </c>
      <c r="H810" s="13" t="s">
        <v>9546</v>
      </c>
      <c r="I810" s="13"/>
      <c r="J810" s="13" t="s">
        <v>2502</v>
      </c>
      <c r="K810" s="13"/>
      <c r="L810" s="13"/>
      <c r="M810" s="13"/>
      <c r="N810" s="13"/>
      <c r="O810" s="13" t="s">
        <v>9551</v>
      </c>
      <c r="P810" s="13"/>
      <c r="Q810" s="13"/>
    </row>
    <row r="811" spans="1:17" x14ac:dyDescent="0.25">
      <c r="A811" t="s">
        <v>9519</v>
      </c>
      <c r="B811" cm="1">
        <f t="array" ref="B811">IF(ROW() &lt; ROW(INDEX(treatments[experiment_ID],ROWS(treatments[experiment_ID]))), COUNTIF(INDEX(treatments[experiment_ID],1):treatments[[#This Row],[experiment_ID]],treatments[[#This Row],[experiment_ID]]), "")</f>
        <v>8</v>
      </c>
      <c r="C811" s="127" t="s">
        <v>9561</v>
      </c>
      <c r="D811" s="13" t="s">
        <v>9221</v>
      </c>
      <c r="E811" s="13" t="s">
        <v>2502</v>
      </c>
      <c r="F811" s="13"/>
      <c r="G811" s="13" t="s">
        <v>2502</v>
      </c>
      <c r="H811" s="13" t="s">
        <v>9546</v>
      </c>
      <c r="I811" s="13"/>
      <c r="J811" s="13" t="s">
        <v>2502</v>
      </c>
      <c r="K811" s="13"/>
      <c r="L811" s="13"/>
      <c r="M811" s="13"/>
      <c r="N811" s="13"/>
      <c r="O811" s="13" t="s">
        <v>9551</v>
      </c>
      <c r="P811" s="13"/>
      <c r="Q811" s="13"/>
    </row>
    <row r="812" spans="1:17" x14ac:dyDescent="0.25">
      <c r="A812" t="s">
        <v>9519</v>
      </c>
      <c r="B812" cm="1">
        <f t="array" ref="B812">IF(ROW() &lt; ROW(INDEX(treatments[experiment_ID],ROWS(treatments[experiment_ID]))), COUNTIF(INDEX(treatments[experiment_ID],1):treatments[[#This Row],[experiment_ID]],treatments[[#This Row],[experiment_ID]]), "")</f>
        <v>9</v>
      </c>
      <c r="C812" s="127" t="s">
        <v>9562</v>
      </c>
      <c r="D812" s="13" t="s">
        <v>9222</v>
      </c>
      <c r="E812" s="13" t="s">
        <v>2502</v>
      </c>
      <c r="F812" s="13"/>
      <c r="G812" s="13" t="s">
        <v>2502</v>
      </c>
      <c r="H812" s="13" t="s">
        <v>9546</v>
      </c>
      <c r="I812" s="13"/>
      <c r="J812" s="13" t="s">
        <v>2502</v>
      </c>
      <c r="K812" s="13"/>
      <c r="L812" s="13"/>
      <c r="M812" s="13"/>
      <c r="N812" s="13"/>
      <c r="O812" s="13" t="s">
        <v>9551</v>
      </c>
      <c r="P812" s="13"/>
      <c r="Q812" s="13"/>
    </row>
    <row r="813" spans="1:17" x14ac:dyDescent="0.25">
      <c r="A813" t="s">
        <v>9519</v>
      </c>
      <c r="B813" cm="1">
        <f t="array" ref="B813">IF(ROW() &lt; ROW(INDEX(treatments[experiment_ID],ROWS(treatments[experiment_ID]))), COUNTIF(INDEX(treatments[experiment_ID],1):treatments[[#This Row],[experiment_ID]],treatments[[#This Row],[experiment_ID]]), "")</f>
        <v>10</v>
      </c>
      <c r="C813" s="127" t="s">
        <v>9563</v>
      </c>
      <c r="D813" s="13" t="s">
        <v>9220</v>
      </c>
      <c r="E813" s="13" t="s">
        <v>8622</v>
      </c>
      <c r="F813" s="13"/>
      <c r="G813" s="13" t="s">
        <v>2502</v>
      </c>
      <c r="H813" s="13" t="s">
        <v>9547</v>
      </c>
      <c r="I813" s="13"/>
      <c r="J813" s="13" t="s">
        <v>2502</v>
      </c>
      <c r="K813" s="13"/>
      <c r="L813" s="13"/>
      <c r="M813" s="13"/>
      <c r="N813" s="13"/>
      <c r="O813" s="13" t="s">
        <v>9552</v>
      </c>
      <c r="P813" s="13"/>
      <c r="Q813" s="13"/>
    </row>
    <row r="814" spans="1:17" x14ac:dyDescent="0.25">
      <c r="A814" t="s">
        <v>9519</v>
      </c>
      <c r="B814" cm="1">
        <f t="array" ref="B814">IF(ROW() &lt; ROW(INDEX(treatments[experiment_ID],ROWS(treatments[experiment_ID]))), COUNTIF(INDEX(treatments[experiment_ID],1):treatments[[#This Row],[experiment_ID]],treatments[[#This Row],[experiment_ID]]), "")</f>
        <v>11</v>
      </c>
      <c r="C814" s="127" t="s">
        <v>9564</v>
      </c>
      <c r="D814" s="13" t="s">
        <v>9221</v>
      </c>
      <c r="E814" s="13" t="s">
        <v>8622</v>
      </c>
      <c r="F814" s="13"/>
      <c r="G814" s="13" t="s">
        <v>2502</v>
      </c>
      <c r="H814" s="13" t="s">
        <v>9547</v>
      </c>
      <c r="I814" s="13"/>
      <c r="J814" s="13" t="s">
        <v>2502</v>
      </c>
      <c r="K814" s="13"/>
      <c r="L814" s="13"/>
      <c r="M814" s="13"/>
      <c r="N814" s="13"/>
      <c r="O814" s="13" t="s">
        <v>9552</v>
      </c>
      <c r="P814" s="13"/>
      <c r="Q814" s="13"/>
    </row>
    <row r="815" spans="1:17" x14ac:dyDescent="0.25">
      <c r="A815" t="s">
        <v>9519</v>
      </c>
      <c r="B815" cm="1">
        <f t="array" ref="B815">IF(ROW() &lt; ROW(INDEX(treatments[experiment_ID],ROWS(treatments[experiment_ID]))), COUNTIF(INDEX(treatments[experiment_ID],1):treatments[[#This Row],[experiment_ID]],treatments[[#This Row],[experiment_ID]]), "")</f>
        <v>12</v>
      </c>
      <c r="C815" s="127" t="s">
        <v>9565</v>
      </c>
      <c r="D815" s="13" t="s">
        <v>9222</v>
      </c>
      <c r="E815" s="13" t="s">
        <v>8622</v>
      </c>
      <c r="F815" s="13"/>
      <c r="G815" s="13" t="s">
        <v>2502</v>
      </c>
      <c r="H815" s="13" t="s">
        <v>9547</v>
      </c>
      <c r="I815" s="13"/>
      <c r="J815" s="13" t="s">
        <v>2502</v>
      </c>
      <c r="K815" s="13"/>
      <c r="L815" s="13"/>
      <c r="M815" s="13"/>
      <c r="N815" s="13"/>
      <c r="O815" s="13" t="s">
        <v>9552</v>
      </c>
      <c r="P815" s="13"/>
      <c r="Q815" s="13"/>
    </row>
    <row r="816" spans="1:17" x14ac:dyDescent="0.25">
      <c r="A816" t="s">
        <v>9519</v>
      </c>
      <c r="B816" cm="1">
        <f t="array" ref="B816">IF(ROW() &lt; ROW(INDEX(treatments[experiment_ID],ROWS(treatments[experiment_ID]))), COUNTIF(INDEX(treatments[experiment_ID],1):treatments[[#This Row],[experiment_ID]],treatments[[#This Row],[experiment_ID]]), "")</f>
        <v>13</v>
      </c>
      <c r="C816" s="127" t="s">
        <v>9566</v>
      </c>
      <c r="D816" s="13" t="s">
        <v>9220</v>
      </c>
      <c r="E816" s="13" t="s">
        <v>8622</v>
      </c>
      <c r="F816" s="13"/>
      <c r="G816" s="13" t="s">
        <v>2502</v>
      </c>
      <c r="H816" s="13" t="s">
        <v>9548</v>
      </c>
      <c r="I816" s="13"/>
      <c r="J816" s="13" t="s">
        <v>2502</v>
      </c>
      <c r="K816" s="13"/>
      <c r="L816" s="13"/>
      <c r="M816" s="13"/>
      <c r="N816" s="13"/>
      <c r="O816" s="13" t="s">
        <v>9548</v>
      </c>
      <c r="P816" s="13"/>
      <c r="Q816" s="13"/>
    </row>
    <row r="817" spans="1:17" x14ac:dyDescent="0.25">
      <c r="A817" t="s">
        <v>9519</v>
      </c>
      <c r="B817" cm="1">
        <f t="array" ref="B817">IF(ROW() &lt; ROW(INDEX(treatments[experiment_ID],ROWS(treatments[experiment_ID]))), COUNTIF(INDEX(treatments[experiment_ID],1):treatments[[#This Row],[experiment_ID]],treatments[[#This Row],[experiment_ID]]), "")</f>
        <v>14</v>
      </c>
      <c r="C817" s="127" t="s">
        <v>9567</v>
      </c>
      <c r="D817" s="13" t="s">
        <v>9221</v>
      </c>
      <c r="E817" s="13" t="s">
        <v>8622</v>
      </c>
      <c r="F817" s="13"/>
      <c r="G817" s="13" t="s">
        <v>2502</v>
      </c>
      <c r="H817" s="13" t="s">
        <v>9548</v>
      </c>
      <c r="I817" s="13"/>
      <c r="J817" s="13" t="s">
        <v>2502</v>
      </c>
      <c r="K817" s="13"/>
      <c r="L817" s="13"/>
      <c r="M817" s="13"/>
      <c r="N817" s="13"/>
      <c r="O817" s="13" t="s">
        <v>9548</v>
      </c>
      <c r="P817" s="13"/>
      <c r="Q817" s="13"/>
    </row>
    <row r="818" spans="1:17" x14ac:dyDescent="0.25">
      <c r="A818" t="s">
        <v>9519</v>
      </c>
      <c r="B818" cm="1">
        <f t="array" ref="B818">IF(ROW() &lt; ROW(INDEX(treatments[experiment_ID],ROWS(treatments[experiment_ID]))), COUNTIF(INDEX(treatments[experiment_ID],1):treatments[[#This Row],[experiment_ID]],treatments[[#This Row],[experiment_ID]]), "")</f>
        <v>15</v>
      </c>
      <c r="C818" s="127" t="s">
        <v>9568</v>
      </c>
      <c r="D818" s="13" t="s">
        <v>9222</v>
      </c>
      <c r="E818" s="13" t="s">
        <v>8622</v>
      </c>
      <c r="F818" s="13"/>
      <c r="G818" s="13" t="s">
        <v>2502</v>
      </c>
      <c r="H818" s="13" t="s">
        <v>9548</v>
      </c>
      <c r="I818" s="13"/>
      <c r="J818" s="13" t="s">
        <v>2502</v>
      </c>
      <c r="K818" s="13"/>
      <c r="L818" s="13"/>
      <c r="M818" s="13"/>
      <c r="N818" s="13"/>
      <c r="O818" s="13" t="s">
        <v>9548</v>
      </c>
      <c r="P818" s="13"/>
      <c r="Q818" s="13"/>
    </row>
    <row r="819" spans="1:17" x14ac:dyDescent="0.25">
      <c r="A819" t="s">
        <v>9519</v>
      </c>
      <c r="B819" cm="1">
        <f t="array" ref="B819">IF(ROW() &lt; ROW(INDEX(treatments[experiment_ID],ROWS(treatments[experiment_ID]))), COUNTIF(INDEX(treatments[experiment_ID],1):treatments[[#This Row],[experiment_ID]],treatments[[#This Row],[experiment_ID]]), "")</f>
        <v>16</v>
      </c>
      <c r="C819" s="127" t="s">
        <v>9569</v>
      </c>
      <c r="D819" s="13" t="s">
        <v>9220</v>
      </c>
      <c r="E819" s="13" t="s">
        <v>8622</v>
      </c>
      <c r="F819" s="13"/>
      <c r="G819" s="13" t="s">
        <v>2502</v>
      </c>
      <c r="H819" s="13" t="s">
        <v>9549</v>
      </c>
      <c r="I819" s="13"/>
      <c r="J819" s="13" t="s">
        <v>2502</v>
      </c>
      <c r="K819" s="13"/>
      <c r="L819" s="13"/>
      <c r="M819" s="13"/>
      <c r="N819" s="13"/>
      <c r="O819" s="13" t="s">
        <v>9553</v>
      </c>
      <c r="P819" s="13"/>
      <c r="Q819" s="13"/>
    </row>
    <row r="820" spans="1:17" x14ac:dyDescent="0.25">
      <c r="A820" t="s">
        <v>9519</v>
      </c>
      <c r="B820" cm="1">
        <f t="array" ref="B820">IF(ROW() &lt; ROW(INDEX(treatments[experiment_ID],ROWS(treatments[experiment_ID]))), COUNTIF(INDEX(treatments[experiment_ID],1):treatments[[#This Row],[experiment_ID]],treatments[[#This Row],[experiment_ID]]), "")</f>
        <v>17</v>
      </c>
      <c r="C820" s="127" t="s">
        <v>9570</v>
      </c>
      <c r="D820" s="13" t="s">
        <v>9221</v>
      </c>
      <c r="E820" s="13" t="s">
        <v>8622</v>
      </c>
      <c r="F820" s="13"/>
      <c r="G820" s="13" t="s">
        <v>2502</v>
      </c>
      <c r="H820" s="13" t="s">
        <v>9549</v>
      </c>
      <c r="I820" s="13"/>
      <c r="J820" s="13" t="s">
        <v>2502</v>
      </c>
      <c r="K820" s="13"/>
      <c r="L820" s="13"/>
      <c r="M820" s="13"/>
      <c r="N820" s="13"/>
      <c r="O820" s="13" t="s">
        <v>9553</v>
      </c>
      <c r="P820" s="13"/>
      <c r="Q820" s="13"/>
    </row>
    <row r="821" spans="1:17" x14ac:dyDescent="0.25">
      <c r="A821" t="s">
        <v>9519</v>
      </c>
      <c r="B821" cm="1">
        <f t="array" ref="B821">IF(ROW() &lt; ROW(INDEX(treatments[experiment_ID],ROWS(treatments[experiment_ID]))), COUNTIF(INDEX(treatments[experiment_ID],1):treatments[[#This Row],[experiment_ID]],treatments[[#This Row],[experiment_ID]]), "")</f>
        <v>18</v>
      </c>
      <c r="C821" s="127" t="s">
        <v>9571</v>
      </c>
      <c r="D821" s="13" t="s">
        <v>9222</v>
      </c>
      <c r="E821" s="13" t="s">
        <v>8622</v>
      </c>
      <c r="F821" s="13"/>
      <c r="G821" s="13" t="s">
        <v>2502</v>
      </c>
      <c r="H821" s="13" t="s">
        <v>9549</v>
      </c>
      <c r="I821" s="13"/>
      <c r="J821" s="13" t="s">
        <v>2502</v>
      </c>
      <c r="K821" s="13"/>
      <c r="L821" s="13"/>
      <c r="M821" s="13"/>
      <c r="N821" s="13"/>
      <c r="O821" s="13" t="s">
        <v>9553</v>
      </c>
      <c r="P821" s="13"/>
      <c r="Q821" s="13"/>
    </row>
    <row r="822" spans="1:17" x14ac:dyDescent="0.25">
      <c r="A822" t="s">
        <v>9520</v>
      </c>
      <c r="B822" cm="1">
        <f t="array" ref="B822">IF(ROW() &lt; ROW(INDEX(treatments[experiment_ID],ROWS(treatments[experiment_ID]))), COUNTIF(INDEX(treatments[experiment_ID],1):treatments[[#This Row],[experiment_ID]],treatments[[#This Row],[experiment_ID]]), "")</f>
        <v>1</v>
      </c>
      <c r="C822" s="127" t="s">
        <v>9554</v>
      </c>
      <c r="D822" s="13" t="s">
        <v>9220</v>
      </c>
      <c r="E822" s="13" t="s">
        <v>2502</v>
      </c>
      <c r="F822" s="13"/>
      <c r="G822" s="13" t="s">
        <v>2502</v>
      </c>
      <c r="H822" s="13" t="s">
        <v>9544</v>
      </c>
      <c r="I822" s="13"/>
      <c r="J822" s="13" t="s">
        <v>2502</v>
      </c>
      <c r="K822" s="13"/>
      <c r="L822" s="13"/>
      <c r="M822" s="13"/>
      <c r="N822" s="13"/>
      <c r="O822" s="13" t="s">
        <v>9550</v>
      </c>
      <c r="P822" s="13"/>
      <c r="Q822" s="13"/>
    </row>
    <row r="823" spans="1:17" x14ac:dyDescent="0.25">
      <c r="A823" t="s">
        <v>9520</v>
      </c>
      <c r="B823" cm="1">
        <f t="array" ref="B823">IF(ROW() &lt; ROW(INDEX(treatments[experiment_ID],ROWS(treatments[experiment_ID]))), COUNTIF(INDEX(treatments[experiment_ID],1):treatments[[#This Row],[experiment_ID]],treatments[[#This Row],[experiment_ID]]), "")</f>
        <v>2</v>
      </c>
      <c r="C823" s="127" t="s">
        <v>9555</v>
      </c>
      <c r="D823" s="13" t="s">
        <v>9221</v>
      </c>
      <c r="E823" s="13" t="s">
        <v>2502</v>
      </c>
      <c r="F823" s="13"/>
      <c r="G823" s="13" t="s">
        <v>2502</v>
      </c>
      <c r="H823" s="13" t="s">
        <v>9544</v>
      </c>
      <c r="I823" s="13"/>
      <c r="J823" s="13" t="s">
        <v>2502</v>
      </c>
      <c r="K823" s="13"/>
      <c r="L823" s="13"/>
      <c r="M823" s="13"/>
      <c r="N823" s="13"/>
      <c r="O823" s="13" t="s">
        <v>9550</v>
      </c>
      <c r="P823" s="13"/>
      <c r="Q823" s="13"/>
    </row>
    <row r="824" spans="1:17" x14ac:dyDescent="0.25">
      <c r="A824" t="s">
        <v>9520</v>
      </c>
      <c r="B824" cm="1">
        <f t="array" ref="B824">IF(ROW() &lt; ROW(INDEX(treatments[experiment_ID],ROWS(treatments[experiment_ID]))), COUNTIF(INDEX(treatments[experiment_ID],1):treatments[[#This Row],[experiment_ID]],treatments[[#This Row],[experiment_ID]]), "")</f>
        <v>3</v>
      </c>
      <c r="C824" s="127" t="s">
        <v>9556</v>
      </c>
      <c r="D824" s="13" t="s">
        <v>9222</v>
      </c>
      <c r="E824" s="13" t="s">
        <v>2502</v>
      </c>
      <c r="F824" s="13"/>
      <c r="G824" s="13" t="s">
        <v>2502</v>
      </c>
      <c r="H824" s="13" t="s">
        <v>9544</v>
      </c>
      <c r="I824" s="13"/>
      <c r="J824" s="13" t="s">
        <v>2502</v>
      </c>
      <c r="K824" s="13"/>
      <c r="L824" s="13"/>
      <c r="M824" s="13"/>
      <c r="N824" s="13"/>
      <c r="O824" s="13" t="s">
        <v>9550</v>
      </c>
      <c r="P824" s="13"/>
      <c r="Q824" s="13"/>
    </row>
    <row r="825" spans="1:17" x14ac:dyDescent="0.25">
      <c r="A825" t="s">
        <v>9520</v>
      </c>
      <c r="B825" cm="1">
        <f t="array" ref="B825">IF(ROW() &lt; ROW(INDEX(treatments[experiment_ID],ROWS(treatments[experiment_ID]))), COUNTIF(INDEX(treatments[experiment_ID],1):treatments[[#This Row],[experiment_ID]],treatments[[#This Row],[experiment_ID]]), "")</f>
        <v>4</v>
      </c>
      <c r="C825" s="127" t="s">
        <v>9557</v>
      </c>
      <c r="D825" s="13" t="s">
        <v>9220</v>
      </c>
      <c r="E825" s="13" t="s">
        <v>2502</v>
      </c>
      <c r="F825" s="13"/>
      <c r="G825" s="13" t="s">
        <v>2502</v>
      </c>
      <c r="H825" s="13" t="s">
        <v>9545</v>
      </c>
      <c r="I825" s="13"/>
      <c r="J825" s="13" t="s">
        <v>2502</v>
      </c>
      <c r="K825" s="13"/>
      <c r="L825" s="13"/>
      <c r="M825" s="13"/>
      <c r="N825" s="13"/>
      <c r="O825" s="13" t="s">
        <v>9545</v>
      </c>
      <c r="P825" s="13"/>
      <c r="Q825" s="13"/>
    </row>
    <row r="826" spans="1:17" x14ac:dyDescent="0.25">
      <c r="A826" t="s">
        <v>9520</v>
      </c>
      <c r="B826" cm="1">
        <f t="array" ref="B826">IF(ROW() &lt; ROW(INDEX(treatments[experiment_ID],ROWS(treatments[experiment_ID]))), COUNTIF(INDEX(treatments[experiment_ID],1):treatments[[#This Row],[experiment_ID]],treatments[[#This Row],[experiment_ID]]), "")</f>
        <v>5</v>
      </c>
      <c r="C826" s="127" t="s">
        <v>9558</v>
      </c>
      <c r="D826" s="13" t="s">
        <v>9221</v>
      </c>
      <c r="E826" s="13" t="s">
        <v>2502</v>
      </c>
      <c r="F826" s="13"/>
      <c r="G826" s="13" t="s">
        <v>2502</v>
      </c>
      <c r="H826" s="13" t="s">
        <v>9545</v>
      </c>
      <c r="I826" s="13"/>
      <c r="J826" s="13" t="s">
        <v>2502</v>
      </c>
      <c r="K826" s="13"/>
      <c r="L826" s="13"/>
      <c r="M826" s="13"/>
      <c r="N826" s="13"/>
      <c r="O826" s="13" t="s">
        <v>9545</v>
      </c>
      <c r="P826" s="13"/>
      <c r="Q826" s="13"/>
    </row>
    <row r="827" spans="1:17" x14ac:dyDescent="0.25">
      <c r="A827" t="s">
        <v>9520</v>
      </c>
      <c r="B827" cm="1">
        <f t="array" ref="B827">IF(ROW() &lt; ROW(INDEX(treatments[experiment_ID],ROWS(treatments[experiment_ID]))), COUNTIF(INDEX(treatments[experiment_ID],1):treatments[[#This Row],[experiment_ID]],treatments[[#This Row],[experiment_ID]]), "")</f>
        <v>6</v>
      </c>
      <c r="C827" s="127" t="s">
        <v>9559</v>
      </c>
      <c r="D827" s="13" t="s">
        <v>9222</v>
      </c>
      <c r="E827" s="13" t="s">
        <v>2502</v>
      </c>
      <c r="F827" s="13"/>
      <c r="G827" s="13" t="s">
        <v>2502</v>
      </c>
      <c r="H827" s="13" t="s">
        <v>9545</v>
      </c>
      <c r="I827" s="13"/>
      <c r="J827" s="13" t="s">
        <v>2502</v>
      </c>
      <c r="K827" s="13"/>
      <c r="L827" s="13"/>
      <c r="M827" s="13"/>
      <c r="N827" s="13"/>
      <c r="O827" s="13" t="s">
        <v>9545</v>
      </c>
      <c r="P827" s="13"/>
      <c r="Q827" s="13"/>
    </row>
    <row r="828" spans="1:17" x14ac:dyDescent="0.25">
      <c r="A828" t="s">
        <v>9520</v>
      </c>
      <c r="B828" cm="1">
        <f t="array" ref="B828">IF(ROW() &lt; ROW(INDEX(treatments[experiment_ID],ROWS(treatments[experiment_ID]))), COUNTIF(INDEX(treatments[experiment_ID],1):treatments[[#This Row],[experiment_ID]],treatments[[#This Row],[experiment_ID]]), "")</f>
        <v>7</v>
      </c>
      <c r="C828" s="127" t="s">
        <v>9560</v>
      </c>
      <c r="D828" s="13" t="s">
        <v>9220</v>
      </c>
      <c r="E828" s="13" t="s">
        <v>2502</v>
      </c>
      <c r="F828" s="13"/>
      <c r="G828" s="13" t="s">
        <v>2502</v>
      </c>
      <c r="H828" s="13" t="s">
        <v>9546</v>
      </c>
      <c r="I828" s="13"/>
      <c r="J828" s="13" t="s">
        <v>2502</v>
      </c>
      <c r="K828" s="13"/>
      <c r="L828" s="13"/>
      <c r="M828" s="13"/>
      <c r="N828" s="13"/>
      <c r="O828" s="13" t="s">
        <v>9551</v>
      </c>
      <c r="P828" s="13"/>
      <c r="Q828" s="13"/>
    </row>
    <row r="829" spans="1:17" x14ac:dyDescent="0.25">
      <c r="A829" t="s">
        <v>9520</v>
      </c>
      <c r="B829" cm="1">
        <f t="array" ref="B829">IF(ROW() &lt; ROW(INDEX(treatments[experiment_ID],ROWS(treatments[experiment_ID]))), COUNTIF(INDEX(treatments[experiment_ID],1):treatments[[#This Row],[experiment_ID]],treatments[[#This Row],[experiment_ID]]), "")</f>
        <v>8</v>
      </c>
      <c r="C829" s="127" t="s">
        <v>9561</v>
      </c>
      <c r="D829" s="13" t="s">
        <v>9221</v>
      </c>
      <c r="E829" s="13" t="s">
        <v>2502</v>
      </c>
      <c r="F829" s="13"/>
      <c r="G829" s="13" t="s">
        <v>2502</v>
      </c>
      <c r="H829" s="13" t="s">
        <v>9546</v>
      </c>
      <c r="I829" s="13"/>
      <c r="J829" s="13" t="s">
        <v>2502</v>
      </c>
      <c r="K829" s="13"/>
      <c r="L829" s="13"/>
      <c r="M829" s="13"/>
      <c r="N829" s="13"/>
      <c r="O829" s="13" t="s">
        <v>9551</v>
      </c>
      <c r="P829" s="13"/>
      <c r="Q829" s="13"/>
    </row>
    <row r="830" spans="1:17" x14ac:dyDescent="0.25">
      <c r="A830" t="s">
        <v>9520</v>
      </c>
      <c r="B830" cm="1">
        <f t="array" ref="B830">IF(ROW() &lt; ROW(INDEX(treatments[experiment_ID],ROWS(treatments[experiment_ID]))), COUNTIF(INDEX(treatments[experiment_ID],1):treatments[[#This Row],[experiment_ID]],treatments[[#This Row],[experiment_ID]]), "")</f>
        <v>9</v>
      </c>
      <c r="C830" s="127" t="s">
        <v>9562</v>
      </c>
      <c r="D830" s="13" t="s">
        <v>9222</v>
      </c>
      <c r="E830" s="13" t="s">
        <v>2502</v>
      </c>
      <c r="F830" s="13"/>
      <c r="G830" s="13" t="s">
        <v>2502</v>
      </c>
      <c r="H830" s="13" t="s">
        <v>9546</v>
      </c>
      <c r="I830" s="13"/>
      <c r="J830" s="13" t="s">
        <v>2502</v>
      </c>
      <c r="K830" s="13"/>
      <c r="L830" s="13"/>
      <c r="M830" s="13"/>
      <c r="N830" s="13"/>
      <c r="O830" s="13" t="s">
        <v>9551</v>
      </c>
      <c r="P830" s="13"/>
      <c r="Q830" s="13"/>
    </row>
    <row r="831" spans="1:17" x14ac:dyDescent="0.25">
      <c r="A831" t="s">
        <v>9520</v>
      </c>
      <c r="B831" cm="1">
        <f t="array" ref="B831">IF(ROW() &lt; ROW(INDEX(treatments[experiment_ID],ROWS(treatments[experiment_ID]))), COUNTIF(INDEX(treatments[experiment_ID],1):treatments[[#This Row],[experiment_ID]],treatments[[#This Row],[experiment_ID]]), "")</f>
        <v>10</v>
      </c>
      <c r="C831" s="127" t="s">
        <v>9563</v>
      </c>
      <c r="D831" s="13" t="s">
        <v>9220</v>
      </c>
      <c r="E831" s="13" t="s">
        <v>8622</v>
      </c>
      <c r="F831" s="13"/>
      <c r="G831" s="13" t="s">
        <v>2502</v>
      </c>
      <c r="H831" s="13" t="s">
        <v>9547</v>
      </c>
      <c r="I831" s="13"/>
      <c r="J831" s="13" t="s">
        <v>2502</v>
      </c>
      <c r="K831" s="13"/>
      <c r="L831" s="13"/>
      <c r="M831" s="13"/>
      <c r="N831" s="13"/>
      <c r="O831" s="13" t="s">
        <v>9552</v>
      </c>
      <c r="P831" s="13"/>
      <c r="Q831" s="13"/>
    </row>
    <row r="832" spans="1:17" x14ac:dyDescent="0.25">
      <c r="A832" t="s">
        <v>9520</v>
      </c>
      <c r="B832" cm="1">
        <f t="array" ref="B832">IF(ROW() &lt; ROW(INDEX(treatments[experiment_ID],ROWS(treatments[experiment_ID]))), COUNTIF(INDEX(treatments[experiment_ID],1):treatments[[#This Row],[experiment_ID]],treatments[[#This Row],[experiment_ID]]), "")</f>
        <v>11</v>
      </c>
      <c r="C832" s="127" t="s">
        <v>9564</v>
      </c>
      <c r="D832" s="13" t="s">
        <v>9221</v>
      </c>
      <c r="E832" s="13" t="s">
        <v>8622</v>
      </c>
      <c r="F832" s="13"/>
      <c r="G832" s="13" t="s">
        <v>2502</v>
      </c>
      <c r="H832" s="13" t="s">
        <v>9547</v>
      </c>
      <c r="I832" s="13"/>
      <c r="J832" s="13" t="s">
        <v>2502</v>
      </c>
      <c r="K832" s="13"/>
      <c r="L832" s="13"/>
      <c r="M832" s="13"/>
      <c r="N832" s="13"/>
      <c r="O832" s="13" t="s">
        <v>9552</v>
      </c>
      <c r="P832" s="13"/>
      <c r="Q832" s="13"/>
    </row>
    <row r="833" spans="1:17" x14ac:dyDescent="0.25">
      <c r="A833" t="s">
        <v>9520</v>
      </c>
      <c r="B833" cm="1">
        <f t="array" ref="B833">IF(ROW() &lt; ROW(INDEX(treatments[experiment_ID],ROWS(treatments[experiment_ID]))), COUNTIF(INDEX(treatments[experiment_ID],1):treatments[[#This Row],[experiment_ID]],treatments[[#This Row],[experiment_ID]]), "")</f>
        <v>12</v>
      </c>
      <c r="C833" s="127" t="s">
        <v>9565</v>
      </c>
      <c r="D833" s="13" t="s">
        <v>9222</v>
      </c>
      <c r="E833" s="13" t="s">
        <v>8622</v>
      </c>
      <c r="F833" s="13"/>
      <c r="G833" s="13" t="s">
        <v>2502</v>
      </c>
      <c r="H833" s="13" t="s">
        <v>9547</v>
      </c>
      <c r="I833" s="13"/>
      <c r="J833" s="13" t="s">
        <v>2502</v>
      </c>
      <c r="K833" s="13"/>
      <c r="L833" s="13"/>
      <c r="M833" s="13"/>
      <c r="N833" s="13"/>
      <c r="O833" s="13" t="s">
        <v>9552</v>
      </c>
      <c r="P833" s="13"/>
      <c r="Q833" s="13"/>
    </row>
    <row r="834" spans="1:17" x14ac:dyDescent="0.25">
      <c r="A834" t="s">
        <v>9520</v>
      </c>
      <c r="B834" cm="1">
        <f t="array" ref="B834">IF(ROW() &lt; ROW(INDEX(treatments[experiment_ID],ROWS(treatments[experiment_ID]))), COUNTIF(INDEX(treatments[experiment_ID],1):treatments[[#This Row],[experiment_ID]],treatments[[#This Row],[experiment_ID]]), "")</f>
        <v>13</v>
      </c>
      <c r="C834" s="127" t="s">
        <v>9566</v>
      </c>
      <c r="D834" s="13" t="s">
        <v>9220</v>
      </c>
      <c r="E834" s="13" t="s">
        <v>8622</v>
      </c>
      <c r="F834" s="13"/>
      <c r="G834" s="13" t="s">
        <v>2502</v>
      </c>
      <c r="H834" s="13" t="s">
        <v>9548</v>
      </c>
      <c r="I834" s="13"/>
      <c r="J834" s="13" t="s">
        <v>2502</v>
      </c>
      <c r="K834" s="13"/>
      <c r="L834" s="13"/>
      <c r="M834" s="13"/>
      <c r="N834" s="13"/>
      <c r="O834" s="13" t="s">
        <v>9548</v>
      </c>
      <c r="P834" s="13"/>
      <c r="Q834" s="13"/>
    </row>
    <row r="835" spans="1:17" x14ac:dyDescent="0.25">
      <c r="A835" t="s">
        <v>9520</v>
      </c>
      <c r="B835" cm="1">
        <f t="array" ref="B835">IF(ROW() &lt; ROW(INDEX(treatments[experiment_ID],ROWS(treatments[experiment_ID]))), COUNTIF(INDEX(treatments[experiment_ID],1):treatments[[#This Row],[experiment_ID]],treatments[[#This Row],[experiment_ID]]), "")</f>
        <v>14</v>
      </c>
      <c r="C835" s="127" t="s">
        <v>9567</v>
      </c>
      <c r="D835" s="13" t="s">
        <v>9221</v>
      </c>
      <c r="E835" s="13" t="s">
        <v>8622</v>
      </c>
      <c r="F835" s="13"/>
      <c r="G835" s="13" t="s">
        <v>2502</v>
      </c>
      <c r="H835" s="13" t="s">
        <v>9548</v>
      </c>
      <c r="I835" s="13"/>
      <c r="J835" s="13" t="s">
        <v>2502</v>
      </c>
      <c r="K835" s="13"/>
      <c r="L835" s="13"/>
      <c r="M835" s="13"/>
      <c r="N835" s="13"/>
      <c r="O835" s="13" t="s">
        <v>9548</v>
      </c>
      <c r="P835" s="13"/>
      <c r="Q835" s="13"/>
    </row>
    <row r="836" spans="1:17" x14ac:dyDescent="0.25">
      <c r="A836" t="s">
        <v>9520</v>
      </c>
      <c r="B836" cm="1">
        <f t="array" ref="B836">IF(ROW() &lt; ROW(INDEX(treatments[experiment_ID],ROWS(treatments[experiment_ID]))), COUNTIF(INDEX(treatments[experiment_ID],1):treatments[[#This Row],[experiment_ID]],treatments[[#This Row],[experiment_ID]]), "")</f>
        <v>15</v>
      </c>
      <c r="C836" s="127" t="s">
        <v>9568</v>
      </c>
      <c r="D836" s="13" t="s">
        <v>9222</v>
      </c>
      <c r="E836" s="13" t="s">
        <v>8622</v>
      </c>
      <c r="F836" s="13"/>
      <c r="G836" s="13" t="s">
        <v>2502</v>
      </c>
      <c r="H836" s="13" t="s">
        <v>9548</v>
      </c>
      <c r="I836" s="13"/>
      <c r="J836" s="13" t="s">
        <v>2502</v>
      </c>
      <c r="K836" s="13"/>
      <c r="L836" s="13"/>
      <c r="M836" s="13"/>
      <c r="N836" s="13"/>
      <c r="O836" s="13" t="s">
        <v>9548</v>
      </c>
      <c r="P836" s="13"/>
      <c r="Q836" s="13"/>
    </row>
    <row r="837" spans="1:17" x14ac:dyDescent="0.25">
      <c r="A837" t="s">
        <v>9520</v>
      </c>
      <c r="B837" cm="1">
        <f t="array" ref="B837">IF(ROW() &lt; ROW(INDEX(treatments[experiment_ID],ROWS(treatments[experiment_ID]))), COUNTIF(INDEX(treatments[experiment_ID],1):treatments[[#This Row],[experiment_ID]],treatments[[#This Row],[experiment_ID]]), "")</f>
        <v>16</v>
      </c>
      <c r="C837" s="127" t="s">
        <v>9569</v>
      </c>
      <c r="D837" s="13" t="s">
        <v>9220</v>
      </c>
      <c r="E837" s="13" t="s">
        <v>8622</v>
      </c>
      <c r="F837" s="13"/>
      <c r="G837" s="13" t="s">
        <v>2502</v>
      </c>
      <c r="H837" s="13" t="s">
        <v>9549</v>
      </c>
      <c r="I837" s="13"/>
      <c r="J837" s="13" t="s">
        <v>2502</v>
      </c>
      <c r="K837" s="13"/>
      <c r="L837" s="13"/>
      <c r="M837" s="13"/>
      <c r="N837" s="13"/>
      <c r="O837" s="13" t="s">
        <v>9553</v>
      </c>
      <c r="P837" s="13"/>
      <c r="Q837" s="13"/>
    </row>
    <row r="838" spans="1:17" x14ac:dyDescent="0.25">
      <c r="A838" t="s">
        <v>9520</v>
      </c>
      <c r="B838" cm="1">
        <f t="array" ref="B838">IF(ROW() &lt; ROW(INDEX(treatments[experiment_ID],ROWS(treatments[experiment_ID]))), COUNTIF(INDEX(treatments[experiment_ID],1):treatments[[#This Row],[experiment_ID]],treatments[[#This Row],[experiment_ID]]), "")</f>
        <v>17</v>
      </c>
      <c r="C838" s="127" t="s">
        <v>9570</v>
      </c>
      <c r="D838" s="13" t="s">
        <v>9221</v>
      </c>
      <c r="E838" s="13" t="s">
        <v>8622</v>
      </c>
      <c r="F838" s="13"/>
      <c r="G838" s="13" t="s">
        <v>2502</v>
      </c>
      <c r="H838" s="13" t="s">
        <v>9549</v>
      </c>
      <c r="I838" s="13"/>
      <c r="J838" s="13" t="s">
        <v>2502</v>
      </c>
      <c r="K838" s="13"/>
      <c r="L838" s="13"/>
      <c r="M838" s="13"/>
      <c r="N838" s="13"/>
      <c r="O838" s="13" t="s">
        <v>9553</v>
      </c>
      <c r="P838" s="13"/>
      <c r="Q838" s="13"/>
    </row>
    <row r="839" spans="1:17" x14ac:dyDescent="0.25">
      <c r="A839" t="s">
        <v>9520</v>
      </c>
      <c r="B839" cm="1">
        <f t="array" ref="B839">IF(ROW() &lt; ROW(INDEX(treatments[experiment_ID],ROWS(treatments[experiment_ID]))), COUNTIF(INDEX(treatments[experiment_ID],1):treatments[[#This Row],[experiment_ID]],treatments[[#This Row],[experiment_ID]]), "")</f>
        <v>18</v>
      </c>
      <c r="C839" s="127" t="s">
        <v>9571</v>
      </c>
      <c r="D839" s="13" t="s">
        <v>9222</v>
      </c>
      <c r="E839" s="13" t="s">
        <v>8622</v>
      </c>
      <c r="F839" s="13"/>
      <c r="G839" s="13" t="s">
        <v>2502</v>
      </c>
      <c r="H839" s="13" t="s">
        <v>9549</v>
      </c>
      <c r="I839" s="13"/>
      <c r="J839" s="13" t="s">
        <v>2502</v>
      </c>
      <c r="K839" s="13"/>
      <c r="L839" s="13"/>
      <c r="M839" s="13"/>
      <c r="N839" s="13"/>
      <c r="O839" s="13" t="s">
        <v>9553</v>
      </c>
      <c r="P839" s="13"/>
      <c r="Q839" s="13"/>
    </row>
    <row r="840" spans="1:17" x14ac:dyDescent="0.25">
      <c r="A840" t="s">
        <v>9521</v>
      </c>
      <c r="B840" cm="1">
        <f t="array" ref="B840">IF(ROW() &lt; ROW(INDEX(treatments[experiment_ID],ROWS(treatments[experiment_ID]))), COUNTIF(INDEX(treatments[experiment_ID],1):treatments[[#This Row],[experiment_ID]],treatments[[#This Row],[experiment_ID]]), "")</f>
        <v>1</v>
      </c>
      <c r="C840" s="127" t="s">
        <v>9554</v>
      </c>
      <c r="D840" s="13" t="s">
        <v>9220</v>
      </c>
      <c r="E840" s="13" t="s">
        <v>2502</v>
      </c>
      <c r="F840" s="13"/>
      <c r="G840" s="13" t="s">
        <v>2502</v>
      </c>
      <c r="H840" s="13" t="s">
        <v>9544</v>
      </c>
      <c r="I840" s="13"/>
      <c r="J840" s="13" t="s">
        <v>2502</v>
      </c>
      <c r="K840" s="13"/>
      <c r="L840" s="13"/>
      <c r="M840" s="13"/>
      <c r="N840" s="13"/>
      <c r="O840" s="13" t="s">
        <v>9550</v>
      </c>
      <c r="P840" s="13"/>
      <c r="Q840" s="13"/>
    </row>
    <row r="841" spans="1:17" x14ac:dyDescent="0.25">
      <c r="A841" t="s">
        <v>9521</v>
      </c>
      <c r="B841" cm="1">
        <f t="array" ref="B841">IF(ROW() &lt; ROW(INDEX(treatments[experiment_ID],ROWS(treatments[experiment_ID]))), COUNTIF(INDEX(treatments[experiment_ID],1):treatments[[#This Row],[experiment_ID]],treatments[[#This Row],[experiment_ID]]), "")</f>
        <v>2</v>
      </c>
      <c r="C841" s="127" t="s">
        <v>9555</v>
      </c>
      <c r="D841" s="13" t="s">
        <v>9221</v>
      </c>
      <c r="E841" s="13" t="s">
        <v>2502</v>
      </c>
      <c r="F841" s="13"/>
      <c r="G841" s="13" t="s">
        <v>2502</v>
      </c>
      <c r="H841" s="13" t="s">
        <v>9544</v>
      </c>
      <c r="I841" s="13"/>
      <c r="J841" s="13" t="s">
        <v>2502</v>
      </c>
      <c r="K841" s="13"/>
      <c r="L841" s="13"/>
      <c r="M841" s="13"/>
      <c r="N841" s="13"/>
      <c r="O841" s="13" t="s">
        <v>9550</v>
      </c>
      <c r="P841" s="13"/>
      <c r="Q841" s="13"/>
    </row>
    <row r="842" spans="1:17" x14ac:dyDescent="0.25">
      <c r="A842" t="s">
        <v>9521</v>
      </c>
      <c r="B842" cm="1">
        <f t="array" ref="B842">IF(ROW() &lt; ROW(INDEX(treatments[experiment_ID],ROWS(treatments[experiment_ID]))), COUNTIF(INDEX(treatments[experiment_ID],1):treatments[[#This Row],[experiment_ID]],treatments[[#This Row],[experiment_ID]]), "")</f>
        <v>3</v>
      </c>
      <c r="C842" s="127" t="s">
        <v>9556</v>
      </c>
      <c r="D842" s="13" t="s">
        <v>9222</v>
      </c>
      <c r="E842" s="13" t="s">
        <v>2502</v>
      </c>
      <c r="F842" s="13"/>
      <c r="G842" s="13" t="s">
        <v>2502</v>
      </c>
      <c r="H842" s="13" t="s">
        <v>9544</v>
      </c>
      <c r="I842" s="13"/>
      <c r="J842" s="13" t="s">
        <v>2502</v>
      </c>
      <c r="K842" s="13"/>
      <c r="L842" s="13"/>
      <c r="M842" s="13"/>
      <c r="N842" s="13"/>
      <c r="O842" s="13" t="s">
        <v>9550</v>
      </c>
      <c r="P842" s="13"/>
      <c r="Q842" s="13"/>
    </row>
    <row r="843" spans="1:17" x14ac:dyDescent="0.25">
      <c r="A843" t="s">
        <v>9521</v>
      </c>
      <c r="B843" cm="1">
        <f t="array" ref="B843">IF(ROW() &lt; ROW(INDEX(treatments[experiment_ID],ROWS(treatments[experiment_ID]))), COUNTIF(INDEX(treatments[experiment_ID],1):treatments[[#This Row],[experiment_ID]],treatments[[#This Row],[experiment_ID]]), "")</f>
        <v>4</v>
      </c>
      <c r="C843" s="127" t="s">
        <v>9557</v>
      </c>
      <c r="D843" s="13" t="s">
        <v>9220</v>
      </c>
      <c r="E843" s="13" t="s">
        <v>2502</v>
      </c>
      <c r="F843" s="13"/>
      <c r="G843" s="13" t="s">
        <v>2502</v>
      </c>
      <c r="H843" s="13" t="s">
        <v>9545</v>
      </c>
      <c r="I843" s="13"/>
      <c r="J843" s="13" t="s">
        <v>2502</v>
      </c>
      <c r="K843" s="13"/>
      <c r="L843" s="13"/>
      <c r="M843" s="13"/>
      <c r="N843" s="13"/>
      <c r="O843" s="13" t="s">
        <v>9545</v>
      </c>
      <c r="P843" s="13"/>
      <c r="Q843" s="13"/>
    </row>
    <row r="844" spans="1:17" x14ac:dyDescent="0.25">
      <c r="A844" t="s">
        <v>9521</v>
      </c>
      <c r="B844" cm="1">
        <f t="array" ref="B844">IF(ROW() &lt; ROW(INDEX(treatments[experiment_ID],ROWS(treatments[experiment_ID]))), COUNTIF(INDEX(treatments[experiment_ID],1):treatments[[#This Row],[experiment_ID]],treatments[[#This Row],[experiment_ID]]), "")</f>
        <v>5</v>
      </c>
      <c r="C844" s="127" t="s">
        <v>9558</v>
      </c>
      <c r="D844" s="13" t="s">
        <v>9221</v>
      </c>
      <c r="E844" s="13" t="s">
        <v>2502</v>
      </c>
      <c r="F844" s="13"/>
      <c r="G844" s="13" t="s">
        <v>2502</v>
      </c>
      <c r="H844" s="13" t="s">
        <v>9545</v>
      </c>
      <c r="I844" s="13"/>
      <c r="J844" s="13" t="s">
        <v>2502</v>
      </c>
      <c r="K844" s="13"/>
      <c r="L844" s="13"/>
      <c r="M844" s="13"/>
      <c r="N844" s="13"/>
      <c r="O844" s="13" t="s">
        <v>9545</v>
      </c>
      <c r="P844" s="13"/>
      <c r="Q844" s="13"/>
    </row>
    <row r="845" spans="1:17" x14ac:dyDescent="0.25">
      <c r="A845" t="s">
        <v>9521</v>
      </c>
      <c r="B845" cm="1">
        <f t="array" ref="B845">IF(ROW() &lt; ROW(INDEX(treatments[experiment_ID],ROWS(treatments[experiment_ID]))), COUNTIF(INDEX(treatments[experiment_ID],1):treatments[[#This Row],[experiment_ID]],treatments[[#This Row],[experiment_ID]]), "")</f>
        <v>6</v>
      </c>
      <c r="C845" s="127" t="s">
        <v>9559</v>
      </c>
      <c r="D845" s="13" t="s">
        <v>9222</v>
      </c>
      <c r="E845" s="13" t="s">
        <v>2502</v>
      </c>
      <c r="F845" s="13"/>
      <c r="G845" s="13" t="s">
        <v>2502</v>
      </c>
      <c r="H845" s="13" t="s">
        <v>9545</v>
      </c>
      <c r="I845" s="13"/>
      <c r="J845" s="13" t="s">
        <v>2502</v>
      </c>
      <c r="K845" s="13"/>
      <c r="L845" s="13"/>
      <c r="M845" s="13"/>
      <c r="N845" s="13"/>
      <c r="O845" s="13" t="s">
        <v>9545</v>
      </c>
      <c r="P845" s="13"/>
      <c r="Q845" s="13"/>
    </row>
    <row r="846" spans="1:17" x14ac:dyDescent="0.25">
      <c r="A846" t="s">
        <v>9521</v>
      </c>
      <c r="B846" cm="1">
        <f t="array" ref="B846">IF(ROW() &lt; ROW(INDEX(treatments[experiment_ID],ROWS(treatments[experiment_ID]))), COUNTIF(INDEX(treatments[experiment_ID],1):treatments[[#This Row],[experiment_ID]],treatments[[#This Row],[experiment_ID]]), "")</f>
        <v>7</v>
      </c>
      <c r="C846" s="127" t="s">
        <v>9560</v>
      </c>
      <c r="D846" s="13" t="s">
        <v>9220</v>
      </c>
      <c r="E846" s="13" t="s">
        <v>2502</v>
      </c>
      <c r="F846" s="13"/>
      <c r="G846" s="13" t="s">
        <v>2502</v>
      </c>
      <c r="H846" s="13" t="s">
        <v>9546</v>
      </c>
      <c r="I846" s="13"/>
      <c r="J846" s="13" t="s">
        <v>2502</v>
      </c>
      <c r="K846" s="13"/>
      <c r="L846" s="13"/>
      <c r="M846" s="13"/>
      <c r="N846" s="13"/>
      <c r="O846" s="13" t="s">
        <v>9551</v>
      </c>
      <c r="P846" s="13"/>
      <c r="Q846" s="13"/>
    </row>
    <row r="847" spans="1:17" x14ac:dyDescent="0.25">
      <c r="A847" t="s">
        <v>9521</v>
      </c>
      <c r="B847" cm="1">
        <f t="array" ref="B847">IF(ROW() &lt; ROW(INDEX(treatments[experiment_ID],ROWS(treatments[experiment_ID]))), COUNTIF(INDEX(treatments[experiment_ID],1):treatments[[#This Row],[experiment_ID]],treatments[[#This Row],[experiment_ID]]), "")</f>
        <v>8</v>
      </c>
      <c r="C847" s="127" t="s">
        <v>9561</v>
      </c>
      <c r="D847" s="13" t="s">
        <v>9221</v>
      </c>
      <c r="E847" s="13" t="s">
        <v>2502</v>
      </c>
      <c r="F847" s="13"/>
      <c r="G847" s="13" t="s">
        <v>2502</v>
      </c>
      <c r="H847" s="13" t="s">
        <v>9546</v>
      </c>
      <c r="I847" s="13"/>
      <c r="J847" s="13" t="s">
        <v>2502</v>
      </c>
      <c r="K847" s="13"/>
      <c r="L847" s="13"/>
      <c r="M847" s="13"/>
      <c r="N847" s="13"/>
      <c r="O847" s="13" t="s">
        <v>9551</v>
      </c>
      <c r="P847" s="13"/>
      <c r="Q847" s="13"/>
    </row>
    <row r="848" spans="1:17" x14ac:dyDescent="0.25">
      <c r="A848" t="s">
        <v>9521</v>
      </c>
      <c r="B848" cm="1">
        <f t="array" ref="B848">IF(ROW() &lt; ROW(INDEX(treatments[experiment_ID],ROWS(treatments[experiment_ID]))), COUNTIF(INDEX(treatments[experiment_ID],1):treatments[[#This Row],[experiment_ID]],treatments[[#This Row],[experiment_ID]]), "")</f>
        <v>9</v>
      </c>
      <c r="C848" s="127" t="s">
        <v>9562</v>
      </c>
      <c r="D848" s="13" t="s">
        <v>9222</v>
      </c>
      <c r="E848" s="13" t="s">
        <v>2502</v>
      </c>
      <c r="F848" s="13"/>
      <c r="G848" s="13" t="s">
        <v>2502</v>
      </c>
      <c r="H848" s="13" t="s">
        <v>9546</v>
      </c>
      <c r="I848" s="13"/>
      <c r="J848" s="13" t="s">
        <v>2502</v>
      </c>
      <c r="K848" s="13"/>
      <c r="L848" s="13"/>
      <c r="M848" s="13"/>
      <c r="N848" s="13"/>
      <c r="O848" s="13" t="s">
        <v>9551</v>
      </c>
      <c r="P848" s="13"/>
      <c r="Q848" s="13"/>
    </row>
    <row r="849" spans="1:17" x14ac:dyDescent="0.25">
      <c r="A849" t="s">
        <v>9521</v>
      </c>
      <c r="B849" cm="1">
        <f t="array" ref="B849">IF(ROW() &lt; ROW(INDEX(treatments[experiment_ID],ROWS(treatments[experiment_ID]))), COUNTIF(INDEX(treatments[experiment_ID],1):treatments[[#This Row],[experiment_ID]],treatments[[#This Row],[experiment_ID]]), "")</f>
        <v>10</v>
      </c>
      <c r="C849" s="127" t="s">
        <v>9563</v>
      </c>
      <c r="D849" s="13" t="s">
        <v>9220</v>
      </c>
      <c r="E849" s="13" t="s">
        <v>8622</v>
      </c>
      <c r="F849" s="13"/>
      <c r="G849" s="13" t="s">
        <v>2502</v>
      </c>
      <c r="H849" s="13" t="s">
        <v>9547</v>
      </c>
      <c r="I849" s="13"/>
      <c r="J849" s="13" t="s">
        <v>2502</v>
      </c>
      <c r="K849" s="13"/>
      <c r="L849" s="13"/>
      <c r="M849" s="13"/>
      <c r="N849" s="13"/>
      <c r="O849" s="13" t="s">
        <v>9552</v>
      </c>
      <c r="P849" s="13"/>
      <c r="Q849" s="13"/>
    </row>
    <row r="850" spans="1:17" x14ac:dyDescent="0.25">
      <c r="A850" t="s">
        <v>9521</v>
      </c>
      <c r="B850" cm="1">
        <f t="array" ref="B850">IF(ROW() &lt; ROW(INDEX(treatments[experiment_ID],ROWS(treatments[experiment_ID]))), COUNTIF(INDEX(treatments[experiment_ID],1):treatments[[#This Row],[experiment_ID]],treatments[[#This Row],[experiment_ID]]), "")</f>
        <v>11</v>
      </c>
      <c r="C850" s="127" t="s">
        <v>9564</v>
      </c>
      <c r="D850" s="13" t="s">
        <v>9221</v>
      </c>
      <c r="E850" s="13" t="s">
        <v>8622</v>
      </c>
      <c r="F850" s="13"/>
      <c r="G850" s="13" t="s">
        <v>2502</v>
      </c>
      <c r="H850" s="13" t="s">
        <v>9547</v>
      </c>
      <c r="I850" s="13"/>
      <c r="J850" s="13" t="s">
        <v>2502</v>
      </c>
      <c r="K850" s="13"/>
      <c r="L850" s="13"/>
      <c r="M850" s="13"/>
      <c r="N850" s="13"/>
      <c r="O850" s="13" t="s">
        <v>9552</v>
      </c>
      <c r="P850" s="13"/>
      <c r="Q850" s="13"/>
    </row>
    <row r="851" spans="1:17" x14ac:dyDescent="0.25">
      <c r="A851" t="s">
        <v>9521</v>
      </c>
      <c r="B851" cm="1">
        <f t="array" ref="B851">IF(ROW() &lt; ROW(INDEX(treatments[experiment_ID],ROWS(treatments[experiment_ID]))), COUNTIF(INDEX(treatments[experiment_ID],1):treatments[[#This Row],[experiment_ID]],treatments[[#This Row],[experiment_ID]]), "")</f>
        <v>12</v>
      </c>
      <c r="C851" s="127" t="s">
        <v>9565</v>
      </c>
      <c r="D851" s="13" t="s">
        <v>9222</v>
      </c>
      <c r="E851" s="13" t="s">
        <v>8622</v>
      </c>
      <c r="F851" s="13"/>
      <c r="G851" s="13" t="s">
        <v>2502</v>
      </c>
      <c r="H851" s="13" t="s">
        <v>9547</v>
      </c>
      <c r="I851" s="13"/>
      <c r="J851" s="13" t="s">
        <v>2502</v>
      </c>
      <c r="K851" s="13"/>
      <c r="L851" s="13"/>
      <c r="M851" s="13"/>
      <c r="N851" s="13"/>
      <c r="O851" s="13" t="s">
        <v>9552</v>
      </c>
      <c r="P851" s="13"/>
      <c r="Q851" s="13"/>
    </row>
    <row r="852" spans="1:17" x14ac:dyDescent="0.25">
      <c r="A852" t="s">
        <v>9521</v>
      </c>
      <c r="B852" cm="1">
        <f t="array" ref="B852">IF(ROW() &lt; ROW(INDEX(treatments[experiment_ID],ROWS(treatments[experiment_ID]))), COUNTIF(INDEX(treatments[experiment_ID],1):treatments[[#This Row],[experiment_ID]],treatments[[#This Row],[experiment_ID]]), "")</f>
        <v>13</v>
      </c>
      <c r="C852" s="127" t="s">
        <v>9566</v>
      </c>
      <c r="D852" s="13" t="s">
        <v>9220</v>
      </c>
      <c r="E852" s="13" t="s">
        <v>8622</v>
      </c>
      <c r="F852" s="13"/>
      <c r="G852" s="13" t="s">
        <v>2502</v>
      </c>
      <c r="H852" s="13" t="s">
        <v>9548</v>
      </c>
      <c r="I852" s="13"/>
      <c r="J852" s="13" t="s">
        <v>2502</v>
      </c>
      <c r="K852" s="13"/>
      <c r="L852" s="13"/>
      <c r="M852" s="13"/>
      <c r="N852" s="13"/>
      <c r="O852" s="13" t="s">
        <v>9548</v>
      </c>
      <c r="P852" s="13"/>
      <c r="Q852" s="13"/>
    </row>
    <row r="853" spans="1:17" x14ac:dyDescent="0.25">
      <c r="A853" t="s">
        <v>9521</v>
      </c>
      <c r="B853" cm="1">
        <f t="array" ref="B853">IF(ROW() &lt; ROW(INDEX(treatments[experiment_ID],ROWS(treatments[experiment_ID]))), COUNTIF(INDEX(treatments[experiment_ID],1):treatments[[#This Row],[experiment_ID]],treatments[[#This Row],[experiment_ID]]), "")</f>
        <v>14</v>
      </c>
      <c r="C853" s="127" t="s">
        <v>9567</v>
      </c>
      <c r="D853" s="13" t="s">
        <v>9221</v>
      </c>
      <c r="E853" s="13" t="s">
        <v>8622</v>
      </c>
      <c r="F853" s="13"/>
      <c r="G853" s="13" t="s">
        <v>2502</v>
      </c>
      <c r="H853" s="13" t="s">
        <v>9548</v>
      </c>
      <c r="I853" s="13"/>
      <c r="J853" s="13" t="s">
        <v>2502</v>
      </c>
      <c r="K853" s="13"/>
      <c r="L853" s="13"/>
      <c r="M853" s="13"/>
      <c r="N853" s="13"/>
      <c r="O853" s="13" t="s">
        <v>9548</v>
      </c>
      <c r="P853" s="13"/>
      <c r="Q853" s="13"/>
    </row>
    <row r="854" spans="1:17" x14ac:dyDescent="0.25">
      <c r="A854" t="s">
        <v>9521</v>
      </c>
      <c r="B854" cm="1">
        <f t="array" ref="B854">IF(ROW() &lt; ROW(INDEX(treatments[experiment_ID],ROWS(treatments[experiment_ID]))), COUNTIF(INDEX(treatments[experiment_ID],1):treatments[[#This Row],[experiment_ID]],treatments[[#This Row],[experiment_ID]]), "")</f>
        <v>15</v>
      </c>
      <c r="C854" s="127" t="s">
        <v>9568</v>
      </c>
      <c r="D854" s="13" t="s">
        <v>9222</v>
      </c>
      <c r="E854" s="13" t="s">
        <v>8622</v>
      </c>
      <c r="F854" s="13"/>
      <c r="G854" s="13" t="s">
        <v>2502</v>
      </c>
      <c r="H854" s="13" t="s">
        <v>9548</v>
      </c>
      <c r="I854" s="13"/>
      <c r="J854" s="13" t="s">
        <v>2502</v>
      </c>
      <c r="K854" s="13"/>
      <c r="L854" s="13"/>
      <c r="M854" s="13"/>
      <c r="N854" s="13"/>
      <c r="O854" s="13" t="s">
        <v>9548</v>
      </c>
      <c r="P854" s="13"/>
      <c r="Q854" s="13"/>
    </row>
    <row r="855" spans="1:17" x14ac:dyDescent="0.25">
      <c r="A855" t="s">
        <v>9521</v>
      </c>
      <c r="B855" cm="1">
        <f t="array" ref="B855">IF(ROW() &lt; ROW(INDEX(treatments[experiment_ID],ROWS(treatments[experiment_ID]))), COUNTIF(INDEX(treatments[experiment_ID],1):treatments[[#This Row],[experiment_ID]],treatments[[#This Row],[experiment_ID]]), "")</f>
        <v>16</v>
      </c>
      <c r="C855" s="127" t="s">
        <v>9569</v>
      </c>
      <c r="D855" s="13" t="s">
        <v>9220</v>
      </c>
      <c r="E855" s="13" t="s">
        <v>8622</v>
      </c>
      <c r="F855" s="13"/>
      <c r="G855" s="13" t="s">
        <v>2502</v>
      </c>
      <c r="H855" s="13" t="s">
        <v>9549</v>
      </c>
      <c r="I855" s="13"/>
      <c r="J855" s="13" t="s">
        <v>2502</v>
      </c>
      <c r="K855" s="13"/>
      <c r="L855" s="13"/>
      <c r="M855" s="13"/>
      <c r="N855" s="13"/>
      <c r="O855" s="13" t="s">
        <v>9553</v>
      </c>
      <c r="P855" s="13"/>
      <c r="Q855" s="13"/>
    </row>
    <row r="856" spans="1:17" x14ac:dyDescent="0.25">
      <c r="A856" t="s">
        <v>9521</v>
      </c>
      <c r="B856" cm="1">
        <f t="array" ref="B856">IF(ROW() &lt; ROW(INDEX(treatments[experiment_ID],ROWS(treatments[experiment_ID]))), COUNTIF(INDEX(treatments[experiment_ID],1):treatments[[#This Row],[experiment_ID]],treatments[[#This Row],[experiment_ID]]), "")</f>
        <v>17</v>
      </c>
      <c r="C856" s="127" t="s">
        <v>9570</v>
      </c>
      <c r="D856" s="13" t="s">
        <v>9221</v>
      </c>
      <c r="E856" s="13" t="s">
        <v>8622</v>
      </c>
      <c r="F856" s="13"/>
      <c r="G856" s="13" t="s">
        <v>2502</v>
      </c>
      <c r="H856" s="13" t="s">
        <v>9549</v>
      </c>
      <c r="I856" s="13"/>
      <c r="J856" s="13" t="s">
        <v>2502</v>
      </c>
      <c r="K856" s="13"/>
      <c r="L856" s="13"/>
      <c r="M856" s="13"/>
      <c r="N856" s="13"/>
      <c r="O856" s="13" t="s">
        <v>9553</v>
      </c>
      <c r="P856" s="13"/>
      <c r="Q856" s="13"/>
    </row>
    <row r="857" spans="1:17" x14ac:dyDescent="0.25">
      <c r="A857" t="s">
        <v>9521</v>
      </c>
      <c r="B857" cm="1">
        <f t="array" ref="B857">IF(ROW() &lt; ROW(INDEX(treatments[experiment_ID],ROWS(treatments[experiment_ID]))), COUNTIF(INDEX(treatments[experiment_ID],1):treatments[[#This Row],[experiment_ID]],treatments[[#This Row],[experiment_ID]]), "")</f>
        <v>18</v>
      </c>
      <c r="C857" s="127" t="s">
        <v>9571</v>
      </c>
      <c r="D857" s="13" t="s">
        <v>9222</v>
      </c>
      <c r="E857" s="13" t="s">
        <v>8622</v>
      </c>
      <c r="F857" s="13"/>
      <c r="G857" s="13" t="s">
        <v>2502</v>
      </c>
      <c r="H857" s="13" t="s">
        <v>9549</v>
      </c>
      <c r="I857" s="13"/>
      <c r="J857" s="13" t="s">
        <v>2502</v>
      </c>
      <c r="K857" s="13"/>
      <c r="L857" s="13"/>
      <c r="M857" s="13"/>
      <c r="N857" s="13"/>
      <c r="O857" s="13" t="s">
        <v>9553</v>
      </c>
      <c r="P857" s="13"/>
      <c r="Q857" s="13"/>
    </row>
    <row r="858" spans="1:17" x14ac:dyDescent="0.25">
      <c r="A858" t="s">
        <v>9522</v>
      </c>
      <c r="B858" cm="1">
        <f t="array" ref="B858">IF(ROW() &lt; ROW(INDEX(treatments[experiment_ID],ROWS(treatments[experiment_ID]))), COUNTIF(INDEX(treatments[experiment_ID],1):treatments[[#This Row],[experiment_ID]],treatments[[#This Row],[experiment_ID]]), "")</f>
        <v>1</v>
      </c>
      <c r="C858" s="127" t="s">
        <v>9554</v>
      </c>
      <c r="D858" s="13" t="s">
        <v>9220</v>
      </c>
      <c r="E858" s="13" t="s">
        <v>2502</v>
      </c>
      <c r="F858" s="13"/>
      <c r="G858" s="13" t="s">
        <v>2502</v>
      </c>
      <c r="H858" s="13" t="s">
        <v>9544</v>
      </c>
      <c r="I858" s="13"/>
      <c r="J858" s="13" t="s">
        <v>2502</v>
      </c>
      <c r="K858" s="13"/>
      <c r="L858" s="13"/>
      <c r="M858" s="13"/>
      <c r="N858" s="13"/>
      <c r="O858" s="13" t="s">
        <v>9550</v>
      </c>
      <c r="P858" s="13"/>
      <c r="Q858" s="13"/>
    </row>
    <row r="859" spans="1:17" x14ac:dyDescent="0.25">
      <c r="A859" t="s">
        <v>9522</v>
      </c>
      <c r="B859" cm="1">
        <f t="array" ref="B859">IF(ROW() &lt; ROW(INDEX(treatments[experiment_ID],ROWS(treatments[experiment_ID]))), COUNTIF(INDEX(treatments[experiment_ID],1):treatments[[#This Row],[experiment_ID]],treatments[[#This Row],[experiment_ID]]), "")</f>
        <v>2</v>
      </c>
      <c r="C859" s="127" t="s">
        <v>9555</v>
      </c>
      <c r="D859" s="13" t="s">
        <v>9221</v>
      </c>
      <c r="E859" s="13" t="s">
        <v>2502</v>
      </c>
      <c r="F859" s="13"/>
      <c r="G859" s="13" t="s">
        <v>2502</v>
      </c>
      <c r="H859" s="13" t="s">
        <v>9544</v>
      </c>
      <c r="I859" s="13"/>
      <c r="J859" s="13" t="s">
        <v>2502</v>
      </c>
      <c r="K859" s="13"/>
      <c r="L859" s="13"/>
      <c r="M859" s="13"/>
      <c r="N859" s="13"/>
      <c r="O859" s="13" t="s">
        <v>9550</v>
      </c>
      <c r="P859" s="13"/>
      <c r="Q859" s="13"/>
    </row>
    <row r="860" spans="1:17" x14ac:dyDescent="0.25">
      <c r="A860" t="s">
        <v>9522</v>
      </c>
      <c r="B860" cm="1">
        <f t="array" ref="B860">IF(ROW() &lt; ROW(INDEX(treatments[experiment_ID],ROWS(treatments[experiment_ID]))), COUNTIF(INDEX(treatments[experiment_ID],1):treatments[[#This Row],[experiment_ID]],treatments[[#This Row],[experiment_ID]]), "")</f>
        <v>3</v>
      </c>
      <c r="C860" s="127" t="s">
        <v>9556</v>
      </c>
      <c r="D860" s="13" t="s">
        <v>9222</v>
      </c>
      <c r="E860" s="13" t="s">
        <v>2502</v>
      </c>
      <c r="F860" s="13"/>
      <c r="G860" s="13" t="s">
        <v>2502</v>
      </c>
      <c r="H860" s="13" t="s">
        <v>9544</v>
      </c>
      <c r="I860" s="13"/>
      <c r="J860" s="13" t="s">
        <v>2502</v>
      </c>
      <c r="K860" s="13"/>
      <c r="L860" s="13"/>
      <c r="M860" s="13"/>
      <c r="N860" s="13"/>
      <c r="O860" s="13" t="s">
        <v>9550</v>
      </c>
      <c r="P860" s="13"/>
      <c r="Q860" s="13"/>
    </row>
    <row r="861" spans="1:17" x14ac:dyDescent="0.25">
      <c r="A861" t="s">
        <v>9522</v>
      </c>
      <c r="B861" cm="1">
        <f t="array" ref="B861">IF(ROW() &lt; ROW(INDEX(treatments[experiment_ID],ROWS(treatments[experiment_ID]))), COUNTIF(INDEX(treatments[experiment_ID],1):treatments[[#This Row],[experiment_ID]],treatments[[#This Row],[experiment_ID]]), "")</f>
        <v>4</v>
      </c>
      <c r="C861" s="127" t="s">
        <v>9557</v>
      </c>
      <c r="D861" s="13" t="s">
        <v>9220</v>
      </c>
      <c r="E861" s="13" t="s">
        <v>2502</v>
      </c>
      <c r="F861" s="13"/>
      <c r="G861" s="13" t="s">
        <v>2502</v>
      </c>
      <c r="H861" s="13" t="s">
        <v>9545</v>
      </c>
      <c r="I861" s="13"/>
      <c r="J861" s="13" t="s">
        <v>2502</v>
      </c>
      <c r="K861" s="13"/>
      <c r="L861" s="13"/>
      <c r="M861" s="13"/>
      <c r="N861" s="13"/>
      <c r="O861" s="13" t="s">
        <v>9545</v>
      </c>
      <c r="P861" s="13"/>
      <c r="Q861" s="13"/>
    </row>
    <row r="862" spans="1:17" x14ac:dyDescent="0.25">
      <c r="A862" t="s">
        <v>9522</v>
      </c>
      <c r="B862" cm="1">
        <f t="array" ref="B862">IF(ROW() &lt; ROW(INDEX(treatments[experiment_ID],ROWS(treatments[experiment_ID]))), COUNTIF(INDEX(treatments[experiment_ID],1):treatments[[#This Row],[experiment_ID]],treatments[[#This Row],[experiment_ID]]), "")</f>
        <v>5</v>
      </c>
      <c r="C862" s="127" t="s">
        <v>9558</v>
      </c>
      <c r="D862" s="13" t="s">
        <v>9221</v>
      </c>
      <c r="E862" s="13" t="s">
        <v>2502</v>
      </c>
      <c r="F862" s="13"/>
      <c r="G862" s="13" t="s">
        <v>2502</v>
      </c>
      <c r="H862" s="13" t="s">
        <v>9545</v>
      </c>
      <c r="I862" s="13"/>
      <c r="J862" s="13" t="s">
        <v>2502</v>
      </c>
      <c r="K862" s="13"/>
      <c r="L862" s="13"/>
      <c r="M862" s="13"/>
      <c r="N862" s="13"/>
      <c r="O862" s="13" t="s">
        <v>9545</v>
      </c>
      <c r="P862" s="13"/>
      <c r="Q862" s="13"/>
    </row>
    <row r="863" spans="1:17" x14ac:dyDescent="0.25">
      <c r="A863" t="s">
        <v>9522</v>
      </c>
      <c r="B863" cm="1">
        <f t="array" ref="B863">IF(ROW() &lt; ROW(INDEX(treatments[experiment_ID],ROWS(treatments[experiment_ID]))), COUNTIF(INDEX(treatments[experiment_ID],1):treatments[[#This Row],[experiment_ID]],treatments[[#This Row],[experiment_ID]]), "")</f>
        <v>6</v>
      </c>
      <c r="C863" s="127" t="s">
        <v>9559</v>
      </c>
      <c r="D863" s="13" t="s">
        <v>9222</v>
      </c>
      <c r="E863" s="13" t="s">
        <v>2502</v>
      </c>
      <c r="F863" s="13"/>
      <c r="G863" s="13" t="s">
        <v>2502</v>
      </c>
      <c r="H863" s="13" t="s">
        <v>9545</v>
      </c>
      <c r="I863" s="13"/>
      <c r="J863" s="13" t="s">
        <v>2502</v>
      </c>
      <c r="K863" s="13"/>
      <c r="L863" s="13"/>
      <c r="M863" s="13"/>
      <c r="N863" s="13"/>
      <c r="O863" s="13" t="s">
        <v>9545</v>
      </c>
      <c r="P863" s="13"/>
      <c r="Q863" s="13"/>
    </row>
    <row r="864" spans="1:17" x14ac:dyDescent="0.25">
      <c r="A864" t="s">
        <v>9522</v>
      </c>
      <c r="B864" cm="1">
        <f t="array" ref="B864">IF(ROW() &lt; ROW(INDEX(treatments[experiment_ID],ROWS(treatments[experiment_ID]))), COUNTIF(INDEX(treatments[experiment_ID],1):treatments[[#This Row],[experiment_ID]],treatments[[#This Row],[experiment_ID]]), "")</f>
        <v>7</v>
      </c>
      <c r="C864" s="127" t="s">
        <v>9560</v>
      </c>
      <c r="D864" s="13" t="s">
        <v>9220</v>
      </c>
      <c r="E864" s="13" t="s">
        <v>2502</v>
      </c>
      <c r="F864" s="13"/>
      <c r="G864" s="13" t="s">
        <v>2502</v>
      </c>
      <c r="H864" s="13" t="s">
        <v>9546</v>
      </c>
      <c r="I864" s="13"/>
      <c r="J864" s="13" t="s">
        <v>2502</v>
      </c>
      <c r="K864" s="13"/>
      <c r="L864" s="13"/>
      <c r="M864" s="13"/>
      <c r="N864" s="13"/>
      <c r="O864" s="13" t="s">
        <v>9551</v>
      </c>
      <c r="P864" s="13"/>
      <c r="Q864" s="13"/>
    </row>
    <row r="865" spans="1:17" x14ac:dyDescent="0.25">
      <c r="A865" t="s">
        <v>9522</v>
      </c>
      <c r="B865" cm="1">
        <f t="array" ref="B865">IF(ROW() &lt; ROW(INDEX(treatments[experiment_ID],ROWS(treatments[experiment_ID]))), COUNTIF(INDEX(treatments[experiment_ID],1):treatments[[#This Row],[experiment_ID]],treatments[[#This Row],[experiment_ID]]), "")</f>
        <v>8</v>
      </c>
      <c r="C865" s="127" t="s">
        <v>9561</v>
      </c>
      <c r="D865" s="13" t="s">
        <v>9221</v>
      </c>
      <c r="E865" s="13" t="s">
        <v>2502</v>
      </c>
      <c r="F865" s="13"/>
      <c r="G865" s="13" t="s">
        <v>2502</v>
      </c>
      <c r="H865" s="13" t="s">
        <v>9546</v>
      </c>
      <c r="I865" s="13"/>
      <c r="J865" s="13" t="s">
        <v>2502</v>
      </c>
      <c r="K865" s="13"/>
      <c r="L865" s="13"/>
      <c r="M865" s="13"/>
      <c r="N865" s="13"/>
      <c r="O865" s="13" t="s">
        <v>9551</v>
      </c>
      <c r="P865" s="13"/>
      <c r="Q865" s="13"/>
    </row>
    <row r="866" spans="1:17" x14ac:dyDescent="0.25">
      <c r="A866" t="s">
        <v>9522</v>
      </c>
      <c r="B866" cm="1">
        <f t="array" ref="B866">IF(ROW() &lt; ROW(INDEX(treatments[experiment_ID],ROWS(treatments[experiment_ID]))), COUNTIF(INDEX(treatments[experiment_ID],1):treatments[[#This Row],[experiment_ID]],treatments[[#This Row],[experiment_ID]]), "")</f>
        <v>9</v>
      </c>
      <c r="C866" s="127" t="s">
        <v>9562</v>
      </c>
      <c r="D866" s="13" t="s">
        <v>9222</v>
      </c>
      <c r="E866" s="13" t="s">
        <v>2502</v>
      </c>
      <c r="F866" s="13"/>
      <c r="G866" s="13" t="s">
        <v>2502</v>
      </c>
      <c r="H866" s="13" t="s">
        <v>9546</v>
      </c>
      <c r="I866" s="13"/>
      <c r="J866" s="13" t="s">
        <v>2502</v>
      </c>
      <c r="K866" s="13"/>
      <c r="L866" s="13"/>
      <c r="M866" s="13"/>
      <c r="N866" s="13"/>
      <c r="O866" s="13" t="s">
        <v>9551</v>
      </c>
      <c r="P866" s="13"/>
      <c r="Q866" s="13"/>
    </row>
    <row r="867" spans="1:17" x14ac:dyDescent="0.25">
      <c r="A867" t="s">
        <v>9522</v>
      </c>
      <c r="B867" cm="1">
        <f t="array" ref="B867">IF(ROW() &lt; ROW(INDEX(treatments[experiment_ID],ROWS(treatments[experiment_ID]))), COUNTIF(INDEX(treatments[experiment_ID],1):treatments[[#This Row],[experiment_ID]],treatments[[#This Row],[experiment_ID]]), "")</f>
        <v>10</v>
      </c>
      <c r="C867" s="127" t="s">
        <v>9563</v>
      </c>
      <c r="D867" s="13" t="s">
        <v>9220</v>
      </c>
      <c r="E867" s="13" t="s">
        <v>8622</v>
      </c>
      <c r="F867" s="13"/>
      <c r="G867" s="13" t="s">
        <v>2502</v>
      </c>
      <c r="H867" s="13" t="s">
        <v>9547</v>
      </c>
      <c r="I867" s="13"/>
      <c r="J867" s="13" t="s">
        <v>2502</v>
      </c>
      <c r="K867" s="13"/>
      <c r="L867" s="13"/>
      <c r="M867" s="13"/>
      <c r="N867" s="13"/>
      <c r="O867" s="13" t="s">
        <v>9552</v>
      </c>
      <c r="P867" s="13"/>
      <c r="Q867" s="13"/>
    </row>
    <row r="868" spans="1:17" x14ac:dyDescent="0.25">
      <c r="A868" t="s">
        <v>9522</v>
      </c>
      <c r="B868" cm="1">
        <f t="array" ref="B868">IF(ROW() &lt; ROW(INDEX(treatments[experiment_ID],ROWS(treatments[experiment_ID]))), COUNTIF(INDEX(treatments[experiment_ID],1):treatments[[#This Row],[experiment_ID]],treatments[[#This Row],[experiment_ID]]), "")</f>
        <v>11</v>
      </c>
      <c r="C868" s="127" t="s">
        <v>9564</v>
      </c>
      <c r="D868" s="13" t="s">
        <v>9221</v>
      </c>
      <c r="E868" s="13" t="s">
        <v>8622</v>
      </c>
      <c r="F868" s="13"/>
      <c r="G868" s="13" t="s">
        <v>2502</v>
      </c>
      <c r="H868" s="13" t="s">
        <v>9547</v>
      </c>
      <c r="I868" s="13"/>
      <c r="J868" s="13" t="s">
        <v>2502</v>
      </c>
      <c r="K868" s="13"/>
      <c r="L868" s="13"/>
      <c r="M868" s="13"/>
      <c r="N868" s="13"/>
      <c r="O868" s="13" t="s">
        <v>9552</v>
      </c>
      <c r="P868" s="13"/>
      <c r="Q868" s="13"/>
    </row>
    <row r="869" spans="1:17" x14ac:dyDescent="0.25">
      <c r="A869" t="s">
        <v>9522</v>
      </c>
      <c r="B869" cm="1">
        <f t="array" ref="B869">IF(ROW() &lt; ROW(INDEX(treatments[experiment_ID],ROWS(treatments[experiment_ID]))), COUNTIF(INDEX(treatments[experiment_ID],1):treatments[[#This Row],[experiment_ID]],treatments[[#This Row],[experiment_ID]]), "")</f>
        <v>12</v>
      </c>
      <c r="C869" s="127" t="s">
        <v>9565</v>
      </c>
      <c r="D869" s="13" t="s">
        <v>9222</v>
      </c>
      <c r="E869" s="13" t="s">
        <v>8622</v>
      </c>
      <c r="F869" s="13"/>
      <c r="G869" s="13" t="s">
        <v>2502</v>
      </c>
      <c r="H869" s="13" t="s">
        <v>9547</v>
      </c>
      <c r="I869" s="13"/>
      <c r="J869" s="13" t="s">
        <v>2502</v>
      </c>
      <c r="K869" s="13"/>
      <c r="L869" s="13"/>
      <c r="M869" s="13"/>
      <c r="N869" s="13"/>
      <c r="O869" s="13" t="s">
        <v>9552</v>
      </c>
      <c r="P869" s="13"/>
      <c r="Q869" s="13"/>
    </row>
    <row r="870" spans="1:17" x14ac:dyDescent="0.25">
      <c r="A870" t="s">
        <v>9522</v>
      </c>
      <c r="B870" cm="1">
        <f t="array" ref="B870">IF(ROW() &lt; ROW(INDEX(treatments[experiment_ID],ROWS(treatments[experiment_ID]))), COUNTIF(INDEX(treatments[experiment_ID],1):treatments[[#This Row],[experiment_ID]],treatments[[#This Row],[experiment_ID]]), "")</f>
        <v>13</v>
      </c>
      <c r="C870" s="127" t="s">
        <v>9566</v>
      </c>
      <c r="D870" s="13" t="s">
        <v>9220</v>
      </c>
      <c r="E870" s="13" t="s">
        <v>8622</v>
      </c>
      <c r="F870" s="13"/>
      <c r="G870" s="13" t="s">
        <v>2502</v>
      </c>
      <c r="H870" s="13" t="s">
        <v>9548</v>
      </c>
      <c r="I870" s="13"/>
      <c r="J870" s="13" t="s">
        <v>2502</v>
      </c>
      <c r="K870" s="13"/>
      <c r="L870" s="13"/>
      <c r="M870" s="13"/>
      <c r="N870" s="13"/>
      <c r="O870" s="13" t="s">
        <v>9548</v>
      </c>
      <c r="P870" s="13"/>
      <c r="Q870" s="13"/>
    </row>
    <row r="871" spans="1:17" x14ac:dyDescent="0.25">
      <c r="A871" t="s">
        <v>9522</v>
      </c>
      <c r="B871" cm="1">
        <f t="array" ref="B871">IF(ROW() &lt; ROW(INDEX(treatments[experiment_ID],ROWS(treatments[experiment_ID]))), COUNTIF(INDEX(treatments[experiment_ID],1):treatments[[#This Row],[experiment_ID]],treatments[[#This Row],[experiment_ID]]), "")</f>
        <v>14</v>
      </c>
      <c r="C871" s="127" t="s">
        <v>9567</v>
      </c>
      <c r="D871" s="13" t="s">
        <v>9221</v>
      </c>
      <c r="E871" s="13" t="s">
        <v>8622</v>
      </c>
      <c r="F871" s="13"/>
      <c r="G871" s="13" t="s">
        <v>2502</v>
      </c>
      <c r="H871" s="13" t="s">
        <v>9548</v>
      </c>
      <c r="I871" s="13"/>
      <c r="J871" s="13" t="s">
        <v>2502</v>
      </c>
      <c r="K871" s="13"/>
      <c r="L871" s="13"/>
      <c r="M871" s="13"/>
      <c r="N871" s="13"/>
      <c r="O871" s="13" t="s">
        <v>9548</v>
      </c>
      <c r="P871" s="13"/>
      <c r="Q871" s="13"/>
    </row>
    <row r="872" spans="1:17" x14ac:dyDescent="0.25">
      <c r="A872" t="s">
        <v>9522</v>
      </c>
      <c r="B872" cm="1">
        <f t="array" ref="B872">IF(ROW() &lt; ROW(INDEX(treatments[experiment_ID],ROWS(treatments[experiment_ID]))), COUNTIF(INDEX(treatments[experiment_ID],1):treatments[[#This Row],[experiment_ID]],treatments[[#This Row],[experiment_ID]]), "")</f>
        <v>15</v>
      </c>
      <c r="C872" s="127" t="s">
        <v>9568</v>
      </c>
      <c r="D872" s="13" t="s">
        <v>9222</v>
      </c>
      <c r="E872" s="13" t="s">
        <v>8622</v>
      </c>
      <c r="F872" s="13"/>
      <c r="G872" s="13" t="s">
        <v>2502</v>
      </c>
      <c r="H872" s="13" t="s">
        <v>9548</v>
      </c>
      <c r="I872" s="13"/>
      <c r="J872" s="13" t="s">
        <v>2502</v>
      </c>
      <c r="K872" s="13"/>
      <c r="L872" s="13"/>
      <c r="M872" s="13"/>
      <c r="N872" s="13"/>
      <c r="O872" s="13" t="s">
        <v>9548</v>
      </c>
      <c r="P872" s="13"/>
      <c r="Q872" s="13"/>
    </row>
    <row r="873" spans="1:17" x14ac:dyDescent="0.25">
      <c r="A873" t="s">
        <v>9522</v>
      </c>
      <c r="B873" cm="1">
        <f t="array" ref="B873">IF(ROW() &lt; ROW(INDEX(treatments[experiment_ID],ROWS(treatments[experiment_ID]))), COUNTIF(INDEX(treatments[experiment_ID],1):treatments[[#This Row],[experiment_ID]],treatments[[#This Row],[experiment_ID]]), "")</f>
        <v>16</v>
      </c>
      <c r="C873" s="127" t="s">
        <v>9569</v>
      </c>
      <c r="D873" s="13" t="s">
        <v>9220</v>
      </c>
      <c r="E873" s="13" t="s">
        <v>8622</v>
      </c>
      <c r="F873" s="13"/>
      <c r="G873" s="13" t="s">
        <v>2502</v>
      </c>
      <c r="H873" s="13" t="s">
        <v>9549</v>
      </c>
      <c r="I873" s="13"/>
      <c r="J873" s="13" t="s">
        <v>2502</v>
      </c>
      <c r="K873" s="13"/>
      <c r="L873" s="13"/>
      <c r="M873" s="13"/>
      <c r="N873" s="13"/>
      <c r="O873" s="13" t="s">
        <v>9553</v>
      </c>
      <c r="P873" s="13"/>
      <c r="Q873" s="13"/>
    </row>
    <row r="874" spans="1:17" x14ac:dyDescent="0.25">
      <c r="A874" t="s">
        <v>9522</v>
      </c>
      <c r="B874" cm="1">
        <f t="array" ref="B874">IF(ROW() &lt; ROW(INDEX(treatments[experiment_ID],ROWS(treatments[experiment_ID]))), COUNTIF(INDEX(treatments[experiment_ID],1):treatments[[#This Row],[experiment_ID]],treatments[[#This Row],[experiment_ID]]), "")</f>
        <v>17</v>
      </c>
      <c r="C874" s="127" t="s">
        <v>9570</v>
      </c>
      <c r="D874" s="13" t="s">
        <v>9221</v>
      </c>
      <c r="E874" s="13" t="s">
        <v>8622</v>
      </c>
      <c r="F874" s="13"/>
      <c r="G874" s="13" t="s">
        <v>2502</v>
      </c>
      <c r="H874" s="13" t="s">
        <v>9549</v>
      </c>
      <c r="I874" s="13"/>
      <c r="J874" s="13" t="s">
        <v>2502</v>
      </c>
      <c r="K874" s="13"/>
      <c r="L874" s="13"/>
      <c r="M874" s="13"/>
      <c r="N874" s="13"/>
      <c r="O874" s="13" t="s">
        <v>9553</v>
      </c>
      <c r="P874" s="13"/>
      <c r="Q874" s="13"/>
    </row>
    <row r="875" spans="1:17" x14ac:dyDescent="0.25">
      <c r="A875" t="s">
        <v>9522</v>
      </c>
      <c r="B875" cm="1">
        <f t="array" ref="B875">IF(ROW() &lt; ROW(INDEX(treatments[experiment_ID],ROWS(treatments[experiment_ID]))), COUNTIF(INDEX(treatments[experiment_ID],1):treatments[[#This Row],[experiment_ID]],treatments[[#This Row],[experiment_ID]]), "")</f>
        <v>18</v>
      </c>
      <c r="C875" s="127" t="s">
        <v>9571</v>
      </c>
      <c r="D875" s="13" t="s">
        <v>9222</v>
      </c>
      <c r="E875" s="13" t="s">
        <v>8622</v>
      </c>
      <c r="F875" s="13"/>
      <c r="G875" s="13" t="s">
        <v>2502</v>
      </c>
      <c r="H875" s="13" t="s">
        <v>9549</v>
      </c>
      <c r="I875" s="13"/>
      <c r="J875" s="13" t="s">
        <v>2502</v>
      </c>
      <c r="K875" s="13"/>
      <c r="L875" s="13"/>
      <c r="M875" s="13"/>
      <c r="N875" s="13"/>
      <c r="O875" s="13" t="s">
        <v>9553</v>
      </c>
      <c r="P875" s="13"/>
      <c r="Q875" s="13"/>
    </row>
    <row r="876" spans="1:17" x14ac:dyDescent="0.25">
      <c r="A876" t="s">
        <v>9523</v>
      </c>
      <c r="B876" cm="1">
        <f t="array" ref="B876">IF(ROW() &lt; ROW(INDEX(treatments[experiment_ID],ROWS(treatments[experiment_ID]))), COUNTIF(INDEX(treatments[experiment_ID],1):treatments[[#This Row],[experiment_ID]],treatments[[#This Row],[experiment_ID]]), "")</f>
        <v>1</v>
      </c>
      <c r="C876" s="127" t="s">
        <v>9554</v>
      </c>
      <c r="D876" s="13" t="s">
        <v>9220</v>
      </c>
      <c r="E876" s="13" t="s">
        <v>2502</v>
      </c>
      <c r="F876" s="13"/>
      <c r="G876" s="13" t="s">
        <v>2502</v>
      </c>
      <c r="H876" s="13" t="s">
        <v>9544</v>
      </c>
      <c r="I876" s="13"/>
      <c r="J876" s="13" t="s">
        <v>2502</v>
      </c>
      <c r="K876" s="13"/>
      <c r="L876" s="13"/>
      <c r="M876" s="13"/>
      <c r="N876" s="13"/>
      <c r="O876" s="13" t="s">
        <v>9550</v>
      </c>
      <c r="P876" s="13"/>
      <c r="Q876" s="13"/>
    </row>
    <row r="877" spans="1:17" x14ac:dyDescent="0.25">
      <c r="A877" t="s">
        <v>9523</v>
      </c>
      <c r="B877" cm="1">
        <f t="array" ref="B877">IF(ROW() &lt; ROW(INDEX(treatments[experiment_ID],ROWS(treatments[experiment_ID]))), COUNTIF(INDEX(treatments[experiment_ID],1):treatments[[#This Row],[experiment_ID]],treatments[[#This Row],[experiment_ID]]), "")</f>
        <v>2</v>
      </c>
      <c r="C877" s="127" t="s">
        <v>9555</v>
      </c>
      <c r="D877" s="13" t="s">
        <v>9221</v>
      </c>
      <c r="E877" s="13" t="s">
        <v>2502</v>
      </c>
      <c r="F877" s="13"/>
      <c r="G877" s="13" t="s">
        <v>2502</v>
      </c>
      <c r="H877" s="13" t="s">
        <v>9544</v>
      </c>
      <c r="I877" s="13"/>
      <c r="J877" s="13" t="s">
        <v>2502</v>
      </c>
      <c r="K877" s="13"/>
      <c r="L877" s="13"/>
      <c r="M877" s="13"/>
      <c r="N877" s="13"/>
      <c r="O877" s="13" t="s">
        <v>9550</v>
      </c>
      <c r="P877" s="13"/>
      <c r="Q877" s="13"/>
    </row>
    <row r="878" spans="1:17" x14ac:dyDescent="0.25">
      <c r="A878" t="s">
        <v>9523</v>
      </c>
      <c r="B878" cm="1">
        <f t="array" ref="B878">IF(ROW() &lt; ROW(INDEX(treatments[experiment_ID],ROWS(treatments[experiment_ID]))), COUNTIF(INDEX(treatments[experiment_ID],1):treatments[[#This Row],[experiment_ID]],treatments[[#This Row],[experiment_ID]]), "")</f>
        <v>3</v>
      </c>
      <c r="C878" s="127" t="s">
        <v>9556</v>
      </c>
      <c r="D878" s="13" t="s">
        <v>9222</v>
      </c>
      <c r="E878" s="13" t="s">
        <v>2502</v>
      </c>
      <c r="F878" s="13"/>
      <c r="G878" s="13" t="s">
        <v>2502</v>
      </c>
      <c r="H878" s="13" t="s">
        <v>9544</v>
      </c>
      <c r="I878" s="13"/>
      <c r="J878" s="13" t="s">
        <v>2502</v>
      </c>
      <c r="K878" s="13"/>
      <c r="L878" s="13"/>
      <c r="M878" s="13"/>
      <c r="N878" s="13"/>
      <c r="O878" s="13" t="s">
        <v>9550</v>
      </c>
      <c r="P878" s="13"/>
      <c r="Q878" s="13"/>
    </row>
    <row r="879" spans="1:17" x14ac:dyDescent="0.25">
      <c r="A879" t="s">
        <v>9523</v>
      </c>
      <c r="B879" cm="1">
        <f t="array" ref="B879">IF(ROW() &lt; ROW(INDEX(treatments[experiment_ID],ROWS(treatments[experiment_ID]))), COUNTIF(INDEX(treatments[experiment_ID],1):treatments[[#This Row],[experiment_ID]],treatments[[#This Row],[experiment_ID]]), "")</f>
        <v>4</v>
      </c>
      <c r="C879" s="127" t="s">
        <v>9557</v>
      </c>
      <c r="D879" s="13" t="s">
        <v>9220</v>
      </c>
      <c r="E879" s="13" t="s">
        <v>2502</v>
      </c>
      <c r="F879" s="13"/>
      <c r="G879" s="13" t="s">
        <v>2502</v>
      </c>
      <c r="H879" s="13" t="s">
        <v>9545</v>
      </c>
      <c r="I879" s="13"/>
      <c r="J879" s="13" t="s">
        <v>2502</v>
      </c>
      <c r="K879" s="13"/>
      <c r="L879" s="13"/>
      <c r="M879" s="13"/>
      <c r="N879" s="13"/>
      <c r="O879" s="13" t="s">
        <v>9545</v>
      </c>
      <c r="P879" s="13"/>
      <c r="Q879" s="13"/>
    </row>
    <row r="880" spans="1:17" x14ac:dyDescent="0.25">
      <c r="A880" t="s">
        <v>9523</v>
      </c>
      <c r="B880" cm="1">
        <f t="array" ref="B880">IF(ROW() &lt; ROW(INDEX(treatments[experiment_ID],ROWS(treatments[experiment_ID]))), COUNTIF(INDEX(treatments[experiment_ID],1):treatments[[#This Row],[experiment_ID]],treatments[[#This Row],[experiment_ID]]), "")</f>
        <v>5</v>
      </c>
      <c r="C880" s="127" t="s">
        <v>9558</v>
      </c>
      <c r="D880" s="13" t="s">
        <v>9221</v>
      </c>
      <c r="E880" s="13" t="s">
        <v>2502</v>
      </c>
      <c r="F880" s="13"/>
      <c r="G880" s="13" t="s">
        <v>2502</v>
      </c>
      <c r="H880" s="13" t="s">
        <v>9545</v>
      </c>
      <c r="I880" s="13"/>
      <c r="J880" s="13" t="s">
        <v>2502</v>
      </c>
      <c r="K880" s="13"/>
      <c r="L880" s="13"/>
      <c r="M880" s="13"/>
      <c r="N880" s="13"/>
      <c r="O880" s="13" t="s">
        <v>9545</v>
      </c>
      <c r="P880" s="13"/>
      <c r="Q880" s="13"/>
    </row>
    <row r="881" spans="1:17" x14ac:dyDescent="0.25">
      <c r="A881" t="s">
        <v>9523</v>
      </c>
      <c r="B881" cm="1">
        <f t="array" ref="B881">IF(ROW() &lt; ROW(INDEX(treatments[experiment_ID],ROWS(treatments[experiment_ID]))), COUNTIF(INDEX(treatments[experiment_ID],1):treatments[[#This Row],[experiment_ID]],treatments[[#This Row],[experiment_ID]]), "")</f>
        <v>6</v>
      </c>
      <c r="C881" s="127" t="s">
        <v>9559</v>
      </c>
      <c r="D881" s="13" t="s">
        <v>9222</v>
      </c>
      <c r="E881" s="13" t="s">
        <v>2502</v>
      </c>
      <c r="F881" s="13"/>
      <c r="G881" s="13" t="s">
        <v>2502</v>
      </c>
      <c r="H881" s="13" t="s">
        <v>9545</v>
      </c>
      <c r="I881" s="13"/>
      <c r="J881" s="13" t="s">
        <v>2502</v>
      </c>
      <c r="K881" s="13"/>
      <c r="L881" s="13"/>
      <c r="M881" s="13"/>
      <c r="N881" s="13"/>
      <c r="O881" s="13" t="s">
        <v>9545</v>
      </c>
      <c r="P881" s="13"/>
      <c r="Q881" s="13"/>
    </row>
    <row r="882" spans="1:17" x14ac:dyDescent="0.25">
      <c r="A882" t="s">
        <v>9523</v>
      </c>
      <c r="B882" cm="1">
        <f t="array" ref="B882">IF(ROW() &lt; ROW(INDEX(treatments[experiment_ID],ROWS(treatments[experiment_ID]))), COUNTIF(INDEX(treatments[experiment_ID],1):treatments[[#This Row],[experiment_ID]],treatments[[#This Row],[experiment_ID]]), "")</f>
        <v>7</v>
      </c>
      <c r="C882" s="127" t="s">
        <v>9560</v>
      </c>
      <c r="D882" s="13" t="s">
        <v>9220</v>
      </c>
      <c r="E882" s="13" t="s">
        <v>2502</v>
      </c>
      <c r="F882" s="13"/>
      <c r="G882" s="13" t="s">
        <v>2502</v>
      </c>
      <c r="H882" s="13" t="s">
        <v>9546</v>
      </c>
      <c r="I882" s="13"/>
      <c r="J882" s="13" t="s">
        <v>2502</v>
      </c>
      <c r="K882" s="13"/>
      <c r="L882" s="13"/>
      <c r="M882" s="13"/>
      <c r="N882" s="13"/>
      <c r="O882" s="13" t="s">
        <v>9551</v>
      </c>
      <c r="P882" s="13"/>
      <c r="Q882" s="13"/>
    </row>
    <row r="883" spans="1:17" x14ac:dyDescent="0.25">
      <c r="A883" t="s">
        <v>9523</v>
      </c>
      <c r="B883" cm="1">
        <f t="array" ref="B883">IF(ROW() &lt; ROW(INDEX(treatments[experiment_ID],ROWS(treatments[experiment_ID]))), COUNTIF(INDEX(treatments[experiment_ID],1):treatments[[#This Row],[experiment_ID]],treatments[[#This Row],[experiment_ID]]), "")</f>
        <v>8</v>
      </c>
      <c r="C883" s="127" t="s">
        <v>9561</v>
      </c>
      <c r="D883" s="13" t="s">
        <v>9221</v>
      </c>
      <c r="E883" s="13" t="s">
        <v>2502</v>
      </c>
      <c r="F883" s="13"/>
      <c r="G883" s="13" t="s">
        <v>2502</v>
      </c>
      <c r="H883" s="13" t="s">
        <v>9546</v>
      </c>
      <c r="I883" s="13"/>
      <c r="J883" s="13" t="s">
        <v>2502</v>
      </c>
      <c r="K883" s="13"/>
      <c r="L883" s="13"/>
      <c r="M883" s="13"/>
      <c r="N883" s="13"/>
      <c r="O883" s="13" t="s">
        <v>9551</v>
      </c>
      <c r="P883" s="13"/>
      <c r="Q883" s="13"/>
    </row>
    <row r="884" spans="1:17" x14ac:dyDescent="0.25">
      <c r="A884" t="s">
        <v>9523</v>
      </c>
      <c r="B884" cm="1">
        <f t="array" ref="B884">IF(ROW() &lt; ROW(INDEX(treatments[experiment_ID],ROWS(treatments[experiment_ID]))), COUNTIF(INDEX(treatments[experiment_ID],1):treatments[[#This Row],[experiment_ID]],treatments[[#This Row],[experiment_ID]]), "")</f>
        <v>9</v>
      </c>
      <c r="C884" s="127" t="s">
        <v>9562</v>
      </c>
      <c r="D884" s="13" t="s">
        <v>9222</v>
      </c>
      <c r="E884" s="13" t="s">
        <v>2502</v>
      </c>
      <c r="F884" s="13"/>
      <c r="G884" s="13" t="s">
        <v>2502</v>
      </c>
      <c r="H884" s="13" t="s">
        <v>9546</v>
      </c>
      <c r="I884" s="13"/>
      <c r="J884" s="13" t="s">
        <v>2502</v>
      </c>
      <c r="K884" s="13"/>
      <c r="L884" s="13"/>
      <c r="M884" s="13"/>
      <c r="N884" s="13"/>
      <c r="O884" s="13" t="s">
        <v>9551</v>
      </c>
      <c r="P884" s="13"/>
      <c r="Q884" s="13"/>
    </row>
    <row r="885" spans="1:17" x14ac:dyDescent="0.25">
      <c r="A885" t="s">
        <v>9523</v>
      </c>
      <c r="B885" cm="1">
        <f t="array" ref="B885">IF(ROW() &lt; ROW(INDEX(treatments[experiment_ID],ROWS(treatments[experiment_ID]))), COUNTIF(INDEX(treatments[experiment_ID],1):treatments[[#This Row],[experiment_ID]],treatments[[#This Row],[experiment_ID]]), "")</f>
        <v>10</v>
      </c>
      <c r="C885" s="127" t="s">
        <v>9563</v>
      </c>
      <c r="D885" s="13" t="s">
        <v>9220</v>
      </c>
      <c r="E885" s="13" t="s">
        <v>8622</v>
      </c>
      <c r="F885" s="13"/>
      <c r="G885" s="13" t="s">
        <v>2502</v>
      </c>
      <c r="H885" s="13" t="s">
        <v>9547</v>
      </c>
      <c r="I885" s="13"/>
      <c r="J885" s="13" t="s">
        <v>2502</v>
      </c>
      <c r="K885" s="13"/>
      <c r="L885" s="13"/>
      <c r="M885" s="13"/>
      <c r="N885" s="13"/>
      <c r="O885" s="13" t="s">
        <v>9552</v>
      </c>
      <c r="P885" s="13"/>
      <c r="Q885" s="13"/>
    </row>
    <row r="886" spans="1:17" x14ac:dyDescent="0.25">
      <c r="A886" t="s">
        <v>9523</v>
      </c>
      <c r="B886" cm="1">
        <f t="array" ref="B886">IF(ROW() &lt; ROW(INDEX(treatments[experiment_ID],ROWS(treatments[experiment_ID]))), COUNTIF(INDEX(treatments[experiment_ID],1):treatments[[#This Row],[experiment_ID]],treatments[[#This Row],[experiment_ID]]), "")</f>
        <v>11</v>
      </c>
      <c r="C886" s="127" t="s">
        <v>9564</v>
      </c>
      <c r="D886" s="13" t="s">
        <v>9221</v>
      </c>
      <c r="E886" s="13" t="s">
        <v>8622</v>
      </c>
      <c r="F886" s="13"/>
      <c r="G886" s="13" t="s">
        <v>2502</v>
      </c>
      <c r="H886" s="13" t="s">
        <v>9547</v>
      </c>
      <c r="I886" s="13"/>
      <c r="J886" s="13" t="s">
        <v>2502</v>
      </c>
      <c r="K886" s="13"/>
      <c r="L886" s="13"/>
      <c r="M886" s="13"/>
      <c r="N886" s="13"/>
      <c r="O886" s="13" t="s">
        <v>9552</v>
      </c>
      <c r="P886" s="13"/>
      <c r="Q886" s="13"/>
    </row>
    <row r="887" spans="1:17" x14ac:dyDescent="0.25">
      <c r="A887" t="s">
        <v>9523</v>
      </c>
      <c r="B887" cm="1">
        <f t="array" ref="B887">IF(ROW() &lt; ROW(INDEX(treatments[experiment_ID],ROWS(treatments[experiment_ID]))), COUNTIF(INDEX(treatments[experiment_ID],1):treatments[[#This Row],[experiment_ID]],treatments[[#This Row],[experiment_ID]]), "")</f>
        <v>12</v>
      </c>
      <c r="C887" s="127" t="s">
        <v>9565</v>
      </c>
      <c r="D887" s="13" t="s">
        <v>9222</v>
      </c>
      <c r="E887" s="13" t="s">
        <v>8622</v>
      </c>
      <c r="F887" s="13"/>
      <c r="G887" s="13" t="s">
        <v>2502</v>
      </c>
      <c r="H887" s="13" t="s">
        <v>9547</v>
      </c>
      <c r="I887" s="13"/>
      <c r="J887" s="13" t="s">
        <v>2502</v>
      </c>
      <c r="K887" s="13"/>
      <c r="L887" s="13"/>
      <c r="M887" s="13"/>
      <c r="N887" s="13"/>
      <c r="O887" s="13" t="s">
        <v>9552</v>
      </c>
      <c r="P887" s="13"/>
      <c r="Q887" s="13"/>
    </row>
    <row r="888" spans="1:17" x14ac:dyDescent="0.25">
      <c r="A888" t="s">
        <v>9523</v>
      </c>
      <c r="B888" cm="1">
        <f t="array" ref="B888">IF(ROW() &lt; ROW(INDEX(treatments[experiment_ID],ROWS(treatments[experiment_ID]))), COUNTIF(INDEX(treatments[experiment_ID],1):treatments[[#This Row],[experiment_ID]],treatments[[#This Row],[experiment_ID]]), "")</f>
        <v>13</v>
      </c>
      <c r="C888" s="127" t="s">
        <v>9566</v>
      </c>
      <c r="D888" s="13" t="s">
        <v>9220</v>
      </c>
      <c r="E888" s="13" t="s">
        <v>8622</v>
      </c>
      <c r="F888" s="13"/>
      <c r="G888" s="13" t="s">
        <v>2502</v>
      </c>
      <c r="H888" s="13" t="s">
        <v>9548</v>
      </c>
      <c r="I888" s="13"/>
      <c r="J888" s="13" t="s">
        <v>2502</v>
      </c>
      <c r="K888" s="13"/>
      <c r="L888" s="13"/>
      <c r="M888" s="13"/>
      <c r="N888" s="13"/>
      <c r="O888" s="13" t="s">
        <v>9548</v>
      </c>
      <c r="P888" s="13"/>
      <c r="Q888" s="13"/>
    </row>
    <row r="889" spans="1:17" x14ac:dyDescent="0.25">
      <c r="A889" t="s">
        <v>9523</v>
      </c>
      <c r="B889" cm="1">
        <f t="array" ref="B889">IF(ROW() &lt; ROW(INDEX(treatments[experiment_ID],ROWS(treatments[experiment_ID]))), COUNTIF(INDEX(treatments[experiment_ID],1):treatments[[#This Row],[experiment_ID]],treatments[[#This Row],[experiment_ID]]), "")</f>
        <v>14</v>
      </c>
      <c r="C889" s="127" t="s">
        <v>9567</v>
      </c>
      <c r="D889" s="13" t="s">
        <v>9221</v>
      </c>
      <c r="E889" s="13" t="s">
        <v>8622</v>
      </c>
      <c r="F889" s="13"/>
      <c r="G889" s="13" t="s">
        <v>2502</v>
      </c>
      <c r="H889" s="13" t="s">
        <v>9548</v>
      </c>
      <c r="I889" s="13"/>
      <c r="J889" s="13" t="s">
        <v>2502</v>
      </c>
      <c r="K889" s="13"/>
      <c r="L889" s="13"/>
      <c r="M889" s="13"/>
      <c r="N889" s="13"/>
      <c r="O889" s="13" t="s">
        <v>9548</v>
      </c>
      <c r="P889" s="13"/>
      <c r="Q889" s="13"/>
    </row>
    <row r="890" spans="1:17" x14ac:dyDescent="0.25">
      <c r="A890" t="s">
        <v>9523</v>
      </c>
      <c r="B890" cm="1">
        <f t="array" ref="B890">IF(ROW() &lt; ROW(INDEX(treatments[experiment_ID],ROWS(treatments[experiment_ID]))), COUNTIF(INDEX(treatments[experiment_ID],1):treatments[[#This Row],[experiment_ID]],treatments[[#This Row],[experiment_ID]]), "")</f>
        <v>15</v>
      </c>
      <c r="C890" s="127" t="s">
        <v>9568</v>
      </c>
      <c r="D890" s="13" t="s">
        <v>9222</v>
      </c>
      <c r="E890" s="13" t="s">
        <v>8622</v>
      </c>
      <c r="F890" s="13"/>
      <c r="G890" s="13" t="s">
        <v>2502</v>
      </c>
      <c r="H890" s="13" t="s">
        <v>9548</v>
      </c>
      <c r="I890" s="13"/>
      <c r="J890" s="13" t="s">
        <v>2502</v>
      </c>
      <c r="K890" s="13"/>
      <c r="L890" s="13"/>
      <c r="M890" s="13"/>
      <c r="N890" s="13"/>
      <c r="O890" s="13" t="s">
        <v>9548</v>
      </c>
      <c r="P890" s="13"/>
      <c r="Q890" s="13"/>
    </row>
    <row r="891" spans="1:17" x14ac:dyDescent="0.25">
      <c r="A891" t="s">
        <v>9523</v>
      </c>
      <c r="B891" cm="1">
        <f t="array" ref="B891">IF(ROW() &lt; ROW(INDEX(treatments[experiment_ID],ROWS(treatments[experiment_ID]))), COUNTIF(INDEX(treatments[experiment_ID],1):treatments[[#This Row],[experiment_ID]],treatments[[#This Row],[experiment_ID]]), "")</f>
        <v>16</v>
      </c>
      <c r="C891" s="127" t="s">
        <v>9569</v>
      </c>
      <c r="D891" s="13" t="s">
        <v>9220</v>
      </c>
      <c r="E891" s="13" t="s">
        <v>8622</v>
      </c>
      <c r="F891" s="13"/>
      <c r="G891" s="13" t="s">
        <v>2502</v>
      </c>
      <c r="H891" s="13" t="s">
        <v>9549</v>
      </c>
      <c r="I891" s="13"/>
      <c r="J891" s="13" t="s">
        <v>2502</v>
      </c>
      <c r="K891" s="13"/>
      <c r="L891" s="13"/>
      <c r="M891" s="13"/>
      <c r="N891" s="13"/>
      <c r="O891" s="13" t="s">
        <v>9553</v>
      </c>
      <c r="P891" s="13"/>
      <c r="Q891" s="13"/>
    </row>
    <row r="892" spans="1:17" x14ac:dyDescent="0.25">
      <c r="A892" t="s">
        <v>9523</v>
      </c>
      <c r="B892" cm="1">
        <f t="array" ref="B892">IF(ROW() &lt; ROW(INDEX(treatments[experiment_ID],ROWS(treatments[experiment_ID]))), COUNTIF(INDEX(treatments[experiment_ID],1):treatments[[#This Row],[experiment_ID]],treatments[[#This Row],[experiment_ID]]), "")</f>
        <v>17</v>
      </c>
      <c r="C892" s="127" t="s">
        <v>9570</v>
      </c>
      <c r="D892" s="13" t="s">
        <v>9221</v>
      </c>
      <c r="E892" s="13" t="s">
        <v>8622</v>
      </c>
      <c r="F892" s="13"/>
      <c r="G892" s="13" t="s">
        <v>2502</v>
      </c>
      <c r="H892" s="13" t="s">
        <v>9549</v>
      </c>
      <c r="I892" s="13"/>
      <c r="J892" s="13" t="s">
        <v>2502</v>
      </c>
      <c r="K892" s="13"/>
      <c r="L892" s="13"/>
      <c r="M892" s="13"/>
      <c r="N892" s="13"/>
      <c r="O892" s="13" t="s">
        <v>9553</v>
      </c>
      <c r="P892" s="13"/>
      <c r="Q892" s="13"/>
    </row>
    <row r="893" spans="1:17" x14ac:dyDescent="0.25">
      <c r="A893" t="s">
        <v>9523</v>
      </c>
      <c r="B893" cm="1">
        <f t="array" ref="B893">IF(ROW() &lt; ROW(INDEX(treatments[experiment_ID],ROWS(treatments[experiment_ID]))), COUNTIF(INDEX(treatments[experiment_ID],1):treatments[[#This Row],[experiment_ID]],treatments[[#This Row],[experiment_ID]]), "")</f>
        <v>18</v>
      </c>
      <c r="C893" s="127" t="s">
        <v>9571</v>
      </c>
      <c r="D893" s="13" t="s">
        <v>9222</v>
      </c>
      <c r="E893" s="13" t="s">
        <v>8622</v>
      </c>
      <c r="F893" s="13"/>
      <c r="G893" s="13" t="s">
        <v>2502</v>
      </c>
      <c r="H893" s="13" t="s">
        <v>9549</v>
      </c>
      <c r="I893" s="13"/>
      <c r="J893" s="13" t="s">
        <v>2502</v>
      </c>
      <c r="K893" s="13"/>
      <c r="L893" s="13"/>
      <c r="M893" s="13"/>
      <c r="N893" s="13"/>
      <c r="O893" s="13" t="s">
        <v>9553</v>
      </c>
      <c r="P893" s="13"/>
      <c r="Q893" s="13"/>
    </row>
    <row r="894" spans="1:17" x14ac:dyDescent="0.25">
      <c r="A894" t="s">
        <v>9524</v>
      </c>
      <c r="B894" cm="1">
        <f t="array" ref="B894">IF(ROW() &lt; ROW(INDEX(treatments[experiment_ID],ROWS(treatments[experiment_ID]))), COUNTIF(INDEX(treatments[experiment_ID],1):treatments[[#This Row],[experiment_ID]],treatments[[#This Row],[experiment_ID]]), "")</f>
        <v>1</v>
      </c>
      <c r="C894" s="127" t="s">
        <v>9554</v>
      </c>
      <c r="D894" s="13" t="s">
        <v>9220</v>
      </c>
      <c r="E894" s="13" t="s">
        <v>2502</v>
      </c>
      <c r="F894" s="13"/>
      <c r="G894" s="13" t="s">
        <v>2502</v>
      </c>
      <c r="H894" s="13" t="s">
        <v>9544</v>
      </c>
      <c r="I894" s="13"/>
      <c r="J894" s="13" t="s">
        <v>2502</v>
      </c>
      <c r="K894" s="13"/>
      <c r="L894" s="13"/>
      <c r="M894" s="13"/>
      <c r="N894" s="13"/>
      <c r="O894" s="13" t="s">
        <v>9550</v>
      </c>
      <c r="P894" s="13"/>
      <c r="Q894" s="13"/>
    </row>
    <row r="895" spans="1:17" x14ac:dyDescent="0.25">
      <c r="A895" t="s">
        <v>9524</v>
      </c>
      <c r="B895" cm="1">
        <f t="array" ref="B895">IF(ROW() &lt; ROW(INDEX(treatments[experiment_ID],ROWS(treatments[experiment_ID]))), COUNTIF(INDEX(treatments[experiment_ID],1):treatments[[#This Row],[experiment_ID]],treatments[[#This Row],[experiment_ID]]), "")</f>
        <v>2</v>
      </c>
      <c r="C895" s="127" t="s">
        <v>9555</v>
      </c>
      <c r="D895" s="13" t="s">
        <v>9221</v>
      </c>
      <c r="E895" s="13" t="s">
        <v>2502</v>
      </c>
      <c r="F895" s="13"/>
      <c r="G895" s="13" t="s">
        <v>2502</v>
      </c>
      <c r="H895" s="13" t="s">
        <v>9544</v>
      </c>
      <c r="I895" s="13"/>
      <c r="J895" s="13" t="s">
        <v>2502</v>
      </c>
      <c r="K895" s="13"/>
      <c r="L895" s="13"/>
      <c r="M895" s="13"/>
      <c r="N895" s="13"/>
      <c r="O895" s="13" t="s">
        <v>9550</v>
      </c>
      <c r="P895" s="13"/>
      <c r="Q895" s="13"/>
    </row>
    <row r="896" spans="1:17" x14ac:dyDescent="0.25">
      <c r="A896" t="s">
        <v>9524</v>
      </c>
      <c r="B896" cm="1">
        <f t="array" ref="B896">IF(ROW() &lt; ROW(INDEX(treatments[experiment_ID],ROWS(treatments[experiment_ID]))), COUNTIF(INDEX(treatments[experiment_ID],1):treatments[[#This Row],[experiment_ID]],treatments[[#This Row],[experiment_ID]]), "")</f>
        <v>3</v>
      </c>
      <c r="C896" s="127" t="s">
        <v>9556</v>
      </c>
      <c r="D896" s="13" t="s">
        <v>9222</v>
      </c>
      <c r="E896" s="13" t="s">
        <v>2502</v>
      </c>
      <c r="F896" s="13"/>
      <c r="G896" s="13" t="s">
        <v>2502</v>
      </c>
      <c r="H896" s="13" t="s">
        <v>9544</v>
      </c>
      <c r="I896" s="13"/>
      <c r="J896" s="13" t="s">
        <v>2502</v>
      </c>
      <c r="K896" s="13"/>
      <c r="L896" s="13"/>
      <c r="M896" s="13"/>
      <c r="N896" s="13"/>
      <c r="O896" s="13" t="s">
        <v>9550</v>
      </c>
      <c r="P896" s="13"/>
      <c r="Q896" s="13"/>
    </row>
    <row r="897" spans="1:17" x14ac:dyDescent="0.25">
      <c r="A897" t="s">
        <v>9524</v>
      </c>
      <c r="B897" cm="1">
        <f t="array" ref="B897">IF(ROW() &lt; ROW(INDEX(treatments[experiment_ID],ROWS(treatments[experiment_ID]))), COUNTIF(INDEX(treatments[experiment_ID],1):treatments[[#This Row],[experiment_ID]],treatments[[#This Row],[experiment_ID]]), "")</f>
        <v>4</v>
      </c>
      <c r="C897" s="127" t="s">
        <v>9557</v>
      </c>
      <c r="D897" s="13" t="s">
        <v>9220</v>
      </c>
      <c r="E897" s="13" t="s">
        <v>2502</v>
      </c>
      <c r="F897" s="13"/>
      <c r="G897" s="13" t="s">
        <v>2502</v>
      </c>
      <c r="H897" s="13" t="s">
        <v>9545</v>
      </c>
      <c r="I897" s="13"/>
      <c r="J897" s="13" t="s">
        <v>2502</v>
      </c>
      <c r="K897" s="13"/>
      <c r="L897" s="13"/>
      <c r="M897" s="13"/>
      <c r="N897" s="13"/>
      <c r="O897" s="13" t="s">
        <v>9545</v>
      </c>
      <c r="P897" s="13"/>
      <c r="Q897" s="13"/>
    </row>
    <row r="898" spans="1:17" x14ac:dyDescent="0.25">
      <c r="A898" t="s">
        <v>9524</v>
      </c>
      <c r="B898" cm="1">
        <f t="array" ref="B898">IF(ROW() &lt; ROW(INDEX(treatments[experiment_ID],ROWS(treatments[experiment_ID]))), COUNTIF(INDEX(treatments[experiment_ID],1):treatments[[#This Row],[experiment_ID]],treatments[[#This Row],[experiment_ID]]), "")</f>
        <v>5</v>
      </c>
      <c r="C898" s="127" t="s">
        <v>9558</v>
      </c>
      <c r="D898" s="13" t="s">
        <v>9221</v>
      </c>
      <c r="E898" s="13" t="s">
        <v>2502</v>
      </c>
      <c r="F898" s="13"/>
      <c r="G898" s="13" t="s">
        <v>2502</v>
      </c>
      <c r="H898" s="13" t="s">
        <v>9545</v>
      </c>
      <c r="I898" s="13"/>
      <c r="J898" s="13" t="s">
        <v>2502</v>
      </c>
      <c r="K898" s="13"/>
      <c r="L898" s="13"/>
      <c r="M898" s="13"/>
      <c r="N898" s="13"/>
      <c r="O898" s="13" t="s">
        <v>9545</v>
      </c>
      <c r="P898" s="13"/>
      <c r="Q898" s="13"/>
    </row>
    <row r="899" spans="1:17" x14ac:dyDescent="0.25">
      <c r="A899" t="s">
        <v>9524</v>
      </c>
      <c r="B899" cm="1">
        <f t="array" ref="B899">IF(ROW() &lt; ROW(INDEX(treatments[experiment_ID],ROWS(treatments[experiment_ID]))), COUNTIF(INDEX(treatments[experiment_ID],1):treatments[[#This Row],[experiment_ID]],treatments[[#This Row],[experiment_ID]]), "")</f>
        <v>6</v>
      </c>
      <c r="C899" s="127" t="s">
        <v>9559</v>
      </c>
      <c r="D899" s="13" t="s">
        <v>9222</v>
      </c>
      <c r="E899" s="13" t="s">
        <v>2502</v>
      </c>
      <c r="F899" s="13"/>
      <c r="G899" s="13" t="s">
        <v>2502</v>
      </c>
      <c r="H899" s="13" t="s">
        <v>9545</v>
      </c>
      <c r="I899" s="13"/>
      <c r="J899" s="13" t="s">
        <v>2502</v>
      </c>
      <c r="K899" s="13"/>
      <c r="L899" s="13"/>
      <c r="M899" s="13"/>
      <c r="N899" s="13"/>
      <c r="O899" s="13" t="s">
        <v>9545</v>
      </c>
      <c r="P899" s="13"/>
      <c r="Q899" s="13"/>
    </row>
    <row r="900" spans="1:17" x14ac:dyDescent="0.25">
      <c r="A900" t="s">
        <v>9524</v>
      </c>
      <c r="B900" cm="1">
        <f t="array" ref="B900">IF(ROW() &lt; ROW(INDEX(treatments[experiment_ID],ROWS(treatments[experiment_ID]))), COUNTIF(INDEX(treatments[experiment_ID],1):treatments[[#This Row],[experiment_ID]],treatments[[#This Row],[experiment_ID]]), "")</f>
        <v>7</v>
      </c>
      <c r="C900" s="127" t="s">
        <v>9560</v>
      </c>
      <c r="D900" s="13" t="s">
        <v>9220</v>
      </c>
      <c r="E900" s="13" t="s">
        <v>2502</v>
      </c>
      <c r="F900" s="13"/>
      <c r="G900" s="13" t="s">
        <v>2502</v>
      </c>
      <c r="H900" s="13" t="s">
        <v>9546</v>
      </c>
      <c r="I900" s="13"/>
      <c r="J900" s="13" t="s">
        <v>2502</v>
      </c>
      <c r="K900" s="13"/>
      <c r="L900" s="13"/>
      <c r="M900" s="13"/>
      <c r="N900" s="13"/>
      <c r="O900" s="13" t="s">
        <v>9551</v>
      </c>
      <c r="P900" s="13"/>
      <c r="Q900" s="13"/>
    </row>
    <row r="901" spans="1:17" x14ac:dyDescent="0.25">
      <c r="A901" t="s">
        <v>9524</v>
      </c>
      <c r="B901" cm="1">
        <f t="array" ref="B901">IF(ROW() &lt; ROW(INDEX(treatments[experiment_ID],ROWS(treatments[experiment_ID]))), COUNTIF(INDEX(treatments[experiment_ID],1):treatments[[#This Row],[experiment_ID]],treatments[[#This Row],[experiment_ID]]), "")</f>
        <v>8</v>
      </c>
      <c r="C901" s="127" t="s">
        <v>9561</v>
      </c>
      <c r="D901" s="13" t="s">
        <v>9221</v>
      </c>
      <c r="E901" s="13" t="s">
        <v>2502</v>
      </c>
      <c r="F901" s="13"/>
      <c r="G901" s="13" t="s">
        <v>2502</v>
      </c>
      <c r="H901" s="13" t="s">
        <v>9546</v>
      </c>
      <c r="I901" s="13"/>
      <c r="J901" s="13" t="s">
        <v>2502</v>
      </c>
      <c r="K901" s="13"/>
      <c r="L901" s="13"/>
      <c r="M901" s="13"/>
      <c r="N901" s="13"/>
      <c r="O901" s="13" t="s">
        <v>9551</v>
      </c>
      <c r="P901" s="13"/>
      <c r="Q901" s="13"/>
    </row>
    <row r="902" spans="1:17" x14ac:dyDescent="0.25">
      <c r="A902" t="s">
        <v>9524</v>
      </c>
      <c r="B902" cm="1">
        <f t="array" ref="B902">IF(ROW() &lt; ROW(INDEX(treatments[experiment_ID],ROWS(treatments[experiment_ID]))), COUNTIF(INDEX(treatments[experiment_ID],1):treatments[[#This Row],[experiment_ID]],treatments[[#This Row],[experiment_ID]]), "")</f>
        <v>9</v>
      </c>
      <c r="C902" s="127" t="s">
        <v>9562</v>
      </c>
      <c r="D902" s="13" t="s">
        <v>9222</v>
      </c>
      <c r="E902" s="13" t="s">
        <v>2502</v>
      </c>
      <c r="F902" s="13"/>
      <c r="G902" s="13" t="s">
        <v>2502</v>
      </c>
      <c r="H902" s="13" t="s">
        <v>9546</v>
      </c>
      <c r="I902" s="13"/>
      <c r="J902" s="13" t="s">
        <v>2502</v>
      </c>
      <c r="K902" s="13"/>
      <c r="L902" s="13"/>
      <c r="M902" s="13"/>
      <c r="N902" s="13"/>
      <c r="O902" s="13" t="s">
        <v>9551</v>
      </c>
      <c r="P902" s="13"/>
      <c r="Q902" s="13"/>
    </row>
    <row r="903" spans="1:17" x14ac:dyDescent="0.25">
      <c r="A903" t="s">
        <v>9524</v>
      </c>
      <c r="B903" cm="1">
        <f t="array" ref="B903">IF(ROW() &lt; ROW(INDEX(treatments[experiment_ID],ROWS(treatments[experiment_ID]))), COUNTIF(INDEX(treatments[experiment_ID],1):treatments[[#This Row],[experiment_ID]],treatments[[#This Row],[experiment_ID]]), "")</f>
        <v>10</v>
      </c>
      <c r="C903" s="127" t="s">
        <v>9563</v>
      </c>
      <c r="D903" s="13" t="s">
        <v>9220</v>
      </c>
      <c r="E903" s="13" t="s">
        <v>8622</v>
      </c>
      <c r="F903" s="13"/>
      <c r="G903" s="13" t="s">
        <v>2502</v>
      </c>
      <c r="H903" s="13" t="s">
        <v>9547</v>
      </c>
      <c r="I903" s="13"/>
      <c r="J903" s="13" t="s">
        <v>2502</v>
      </c>
      <c r="K903" s="13"/>
      <c r="L903" s="13"/>
      <c r="M903" s="13"/>
      <c r="N903" s="13"/>
      <c r="O903" s="13" t="s">
        <v>9552</v>
      </c>
      <c r="P903" s="13"/>
      <c r="Q903" s="13"/>
    </row>
    <row r="904" spans="1:17" x14ac:dyDescent="0.25">
      <c r="A904" t="s">
        <v>9524</v>
      </c>
      <c r="B904" cm="1">
        <f t="array" ref="B904">IF(ROW() &lt; ROW(INDEX(treatments[experiment_ID],ROWS(treatments[experiment_ID]))), COUNTIF(INDEX(treatments[experiment_ID],1):treatments[[#This Row],[experiment_ID]],treatments[[#This Row],[experiment_ID]]), "")</f>
        <v>11</v>
      </c>
      <c r="C904" s="127" t="s">
        <v>9564</v>
      </c>
      <c r="D904" s="13" t="s">
        <v>9221</v>
      </c>
      <c r="E904" s="13" t="s">
        <v>8622</v>
      </c>
      <c r="F904" s="13"/>
      <c r="G904" s="13" t="s">
        <v>2502</v>
      </c>
      <c r="H904" s="13" t="s">
        <v>9547</v>
      </c>
      <c r="I904" s="13"/>
      <c r="J904" s="13" t="s">
        <v>2502</v>
      </c>
      <c r="K904" s="13"/>
      <c r="L904" s="13"/>
      <c r="M904" s="13"/>
      <c r="N904" s="13"/>
      <c r="O904" s="13" t="s">
        <v>9552</v>
      </c>
      <c r="P904" s="13"/>
      <c r="Q904" s="13"/>
    </row>
    <row r="905" spans="1:17" x14ac:dyDescent="0.25">
      <c r="A905" t="s">
        <v>9524</v>
      </c>
      <c r="B905" cm="1">
        <f t="array" ref="B905">IF(ROW() &lt; ROW(INDEX(treatments[experiment_ID],ROWS(treatments[experiment_ID]))), COUNTIF(INDEX(treatments[experiment_ID],1):treatments[[#This Row],[experiment_ID]],treatments[[#This Row],[experiment_ID]]), "")</f>
        <v>12</v>
      </c>
      <c r="C905" s="127" t="s">
        <v>9565</v>
      </c>
      <c r="D905" s="13" t="s">
        <v>9222</v>
      </c>
      <c r="E905" s="13" t="s">
        <v>8622</v>
      </c>
      <c r="F905" s="13"/>
      <c r="G905" s="13" t="s">
        <v>2502</v>
      </c>
      <c r="H905" s="13" t="s">
        <v>9547</v>
      </c>
      <c r="I905" s="13"/>
      <c r="J905" s="13" t="s">
        <v>2502</v>
      </c>
      <c r="K905" s="13"/>
      <c r="L905" s="13"/>
      <c r="M905" s="13"/>
      <c r="N905" s="13"/>
      <c r="O905" s="13" t="s">
        <v>9552</v>
      </c>
      <c r="P905" s="13"/>
      <c r="Q905" s="13"/>
    </row>
    <row r="906" spans="1:17" x14ac:dyDescent="0.25">
      <c r="A906" t="s">
        <v>9524</v>
      </c>
      <c r="B906" cm="1">
        <f t="array" ref="B906">IF(ROW() &lt; ROW(INDEX(treatments[experiment_ID],ROWS(treatments[experiment_ID]))), COUNTIF(INDEX(treatments[experiment_ID],1):treatments[[#This Row],[experiment_ID]],treatments[[#This Row],[experiment_ID]]), "")</f>
        <v>13</v>
      </c>
      <c r="C906" s="127" t="s">
        <v>9566</v>
      </c>
      <c r="D906" s="13" t="s">
        <v>9220</v>
      </c>
      <c r="E906" s="13" t="s">
        <v>8622</v>
      </c>
      <c r="F906" s="13"/>
      <c r="G906" s="13" t="s">
        <v>2502</v>
      </c>
      <c r="H906" s="13" t="s">
        <v>9548</v>
      </c>
      <c r="I906" s="13"/>
      <c r="J906" s="13" t="s">
        <v>2502</v>
      </c>
      <c r="K906" s="13"/>
      <c r="L906" s="13"/>
      <c r="M906" s="13"/>
      <c r="N906" s="13"/>
      <c r="O906" s="13" t="s">
        <v>9548</v>
      </c>
      <c r="P906" s="13"/>
      <c r="Q906" s="13"/>
    </row>
    <row r="907" spans="1:17" x14ac:dyDescent="0.25">
      <c r="A907" t="s">
        <v>9524</v>
      </c>
      <c r="B907" cm="1">
        <f t="array" ref="B907">IF(ROW() &lt; ROW(INDEX(treatments[experiment_ID],ROWS(treatments[experiment_ID]))), COUNTIF(INDEX(treatments[experiment_ID],1):treatments[[#This Row],[experiment_ID]],treatments[[#This Row],[experiment_ID]]), "")</f>
        <v>14</v>
      </c>
      <c r="C907" s="127" t="s">
        <v>9567</v>
      </c>
      <c r="D907" s="13" t="s">
        <v>9221</v>
      </c>
      <c r="E907" s="13" t="s">
        <v>8622</v>
      </c>
      <c r="F907" s="13"/>
      <c r="G907" s="13" t="s">
        <v>2502</v>
      </c>
      <c r="H907" s="13" t="s">
        <v>9548</v>
      </c>
      <c r="I907" s="13"/>
      <c r="J907" s="13" t="s">
        <v>2502</v>
      </c>
      <c r="K907" s="13"/>
      <c r="L907" s="13"/>
      <c r="M907" s="13"/>
      <c r="N907" s="13"/>
      <c r="O907" s="13" t="s">
        <v>9548</v>
      </c>
      <c r="P907" s="13"/>
      <c r="Q907" s="13"/>
    </row>
    <row r="908" spans="1:17" x14ac:dyDescent="0.25">
      <c r="A908" t="s">
        <v>9524</v>
      </c>
      <c r="B908" cm="1">
        <f t="array" ref="B908">IF(ROW() &lt; ROW(INDEX(treatments[experiment_ID],ROWS(treatments[experiment_ID]))), COUNTIF(INDEX(treatments[experiment_ID],1):treatments[[#This Row],[experiment_ID]],treatments[[#This Row],[experiment_ID]]), "")</f>
        <v>15</v>
      </c>
      <c r="C908" s="127" t="s">
        <v>9568</v>
      </c>
      <c r="D908" s="13" t="s">
        <v>9222</v>
      </c>
      <c r="E908" s="13" t="s">
        <v>8622</v>
      </c>
      <c r="F908" s="13"/>
      <c r="G908" s="13" t="s">
        <v>2502</v>
      </c>
      <c r="H908" s="13" t="s">
        <v>9548</v>
      </c>
      <c r="I908" s="13"/>
      <c r="J908" s="13" t="s">
        <v>2502</v>
      </c>
      <c r="K908" s="13"/>
      <c r="L908" s="13"/>
      <c r="M908" s="13"/>
      <c r="N908" s="13"/>
      <c r="O908" s="13" t="s">
        <v>9548</v>
      </c>
      <c r="P908" s="13"/>
      <c r="Q908" s="13"/>
    </row>
    <row r="909" spans="1:17" x14ac:dyDescent="0.25">
      <c r="A909" t="s">
        <v>9524</v>
      </c>
      <c r="B909" cm="1">
        <f t="array" ref="B909">IF(ROW() &lt; ROW(INDEX(treatments[experiment_ID],ROWS(treatments[experiment_ID]))), COUNTIF(INDEX(treatments[experiment_ID],1):treatments[[#This Row],[experiment_ID]],treatments[[#This Row],[experiment_ID]]), "")</f>
        <v>16</v>
      </c>
      <c r="C909" s="127" t="s">
        <v>9569</v>
      </c>
      <c r="D909" s="13" t="s">
        <v>9220</v>
      </c>
      <c r="E909" s="13" t="s">
        <v>8622</v>
      </c>
      <c r="F909" s="13"/>
      <c r="G909" s="13" t="s">
        <v>2502</v>
      </c>
      <c r="H909" s="13" t="s">
        <v>9549</v>
      </c>
      <c r="I909" s="13"/>
      <c r="J909" s="13" t="s">
        <v>2502</v>
      </c>
      <c r="K909" s="13"/>
      <c r="L909" s="13"/>
      <c r="M909" s="13"/>
      <c r="N909" s="13"/>
      <c r="O909" s="13" t="s">
        <v>9553</v>
      </c>
      <c r="P909" s="13"/>
      <c r="Q909" s="13"/>
    </row>
    <row r="910" spans="1:17" x14ac:dyDescent="0.25">
      <c r="A910" t="s">
        <v>9524</v>
      </c>
      <c r="B910" cm="1">
        <f t="array" ref="B910">IF(ROW() &lt; ROW(INDEX(treatments[experiment_ID],ROWS(treatments[experiment_ID]))), COUNTIF(INDEX(treatments[experiment_ID],1):treatments[[#This Row],[experiment_ID]],treatments[[#This Row],[experiment_ID]]), "")</f>
        <v>17</v>
      </c>
      <c r="C910" s="127" t="s">
        <v>9570</v>
      </c>
      <c r="D910" s="13" t="s">
        <v>9221</v>
      </c>
      <c r="E910" s="13" t="s">
        <v>8622</v>
      </c>
      <c r="F910" s="13"/>
      <c r="G910" s="13" t="s">
        <v>2502</v>
      </c>
      <c r="H910" s="13" t="s">
        <v>9549</v>
      </c>
      <c r="I910" s="13"/>
      <c r="J910" s="13" t="s">
        <v>2502</v>
      </c>
      <c r="K910" s="13"/>
      <c r="L910" s="13"/>
      <c r="M910" s="13"/>
      <c r="N910" s="13"/>
      <c r="O910" s="13" t="s">
        <v>9553</v>
      </c>
      <c r="P910" s="13"/>
      <c r="Q910" s="13"/>
    </row>
    <row r="911" spans="1:17" x14ac:dyDescent="0.25">
      <c r="A911" t="s">
        <v>9524</v>
      </c>
      <c r="B911" cm="1">
        <f t="array" ref="B911">IF(ROW() &lt; ROW(INDEX(treatments[experiment_ID],ROWS(treatments[experiment_ID]))), COUNTIF(INDEX(treatments[experiment_ID],1):treatments[[#This Row],[experiment_ID]],treatments[[#This Row],[experiment_ID]]), "")</f>
        <v>18</v>
      </c>
      <c r="C911" s="127" t="s">
        <v>9571</v>
      </c>
      <c r="D911" s="13" t="s">
        <v>9222</v>
      </c>
      <c r="E911" s="13" t="s">
        <v>8622</v>
      </c>
      <c r="F911" s="13"/>
      <c r="G911" s="13" t="s">
        <v>2502</v>
      </c>
      <c r="H911" s="13" t="s">
        <v>9549</v>
      </c>
      <c r="I911" s="13"/>
      <c r="J911" s="13" t="s">
        <v>2502</v>
      </c>
      <c r="K911" s="13"/>
      <c r="L911" s="13"/>
      <c r="M911" s="13"/>
      <c r="N911" s="13"/>
      <c r="O911" s="13" t="s">
        <v>9553</v>
      </c>
      <c r="P911" s="13"/>
      <c r="Q911" s="13"/>
    </row>
    <row r="912" spans="1:17" x14ac:dyDescent="0.25">
      <c r="A912" t="s">
        <v>9525</v>
      </c>
      <c r="B912" cm="1">
        <f t="array" ref="B912">IF(ROW() &lt; ROW(INDEX(treatments[experiment_ID],ROWS(treatments[experiment_ID]))), COUNTIF(INDEX(treatments[experiment_ID],1):treatments[[#This Row],[experiment_ID]],treatments[[#This Row],[experiment_ID]]), "")</f>
        <v>1</v>
      </c>
      <c r="C912" s="127" t="s">
        <v>9554</v>
      </c>
      <c r="D912" s="13" t="s">
        <v>9220</v>
      </c>
      <c r="E912" s="13" t="s">
        <v>2502</v>
      </c>
      <c r="F912" s="13"/>
      <c r="G912" s="13" t="s">
        <v>2502</v>
      </c>
      <c r="H912" s="13" t="s">
        <v>9544</v>
      </c>
      <c r="I912" s="13"/>
      <c r="J912" s="13" t="s">
        <v>2502</v>
      </c>
      <c r="K912" s="13"/>
      <c r="L912" s="13"/>
      <c r="M912" s="13"/>
      <c r="N912" s="13"/>
      <c r="O912" s="13" t="s">
        <v>9550</v>
      </c>
      <c r="P912" s="13"/>
      <c r="Q912" s="13"/>
    </row>
    <row r="913" spans="1:17" x14ac:dyDescent="0.25">
      <c r="A913" t="s">
        <v>9525</v>
      </c>
      <c r="B913" cm="1">
        <f t="array" ref="B913">IF(ROW() &lt; ROW(INDEX(treatments[experiment_ID],ROWS(treatments[experiment_ID]))), COUNTIF(INDEX(treatments[experiment_ID],1):treatments[[#This Row],[experiment_ID]],treatments[[#This Row],[experiment_ID]]), "")</f>
        <v>2</v>
      </c>
      <c r="C913" s="127" t="s">
        <v>9555</v>
      </c>
      <c r="D913" s="13" t="s">
        <v>9221</v>
      </c>
      <c r="E913" s="13" t="s">
        <v>2502</v>
      </c>
      <c r="F913" s="13"/>
      <c r="G913" s="13" t="s">
        <v>2502</v>
      </c>
      <c r="H913" s="13" t="s">
        <v>9544</v>
      </c>
      <c r="I913" s="13"/>
      <c r="J913" s="13" t="s">
        <v>2502</v>
      </c>
      <c r="K913" s="13"/>
      <c r="L913" s="13"/>
      <c r="M913" s="13"/>
      <c r="N913" s="13"/>
      <c r="O913" s="13" t="s">
        <v>9550</v>
      </c>
      <c r="P913" s="13"/>
      <c r="Q913" s="13"/>
    </row>
    <row r="914" spans="1:17" x14ac:dyDescent="0.25">
      <c r="A914" t="s">
        <v>9525</v>
      </c>
      <c r="B914" cm="1">
        <f t="array" ref="B914">IF(ROW() &lt; ROW(INDEX(treatments[experiment_ID],ROWS(treatments[experiment_ID]))), COUNTIF(INDEX(treatments[experiment_ID],1):treatments[[#This Row],[experiment_ID]],treatments[[#This Row],[experiment_ID]]), "")</f>
        <v>3</v>
      </c>
      <c r="C914" s="127" t="s">
        <v>9556</v>
      </c>
      <c r="D914" s="13" t="s">
        <v>9222</v>
      </c>
      <c r="E914" s="13" t="s">
        <v>2502</v>
      </c>
      <c r="F914" s="13"/>
      <c r="G914" s="13" t="s">
        <v>2502</v>
      </c>
      <c r="H914" s="13" t="s">
        <v>9544</v>
      </c>
      <c r="I914" s="13"/>
      <c r="J914" s="13" t="s">
        <v>2502</v>
      </c>
      <c r="K914" s="13"/>
      <c r="L914" s="13"/>
      <c r="M914" s="13"/>
      <c r="N914" s="13"/>
      <c r="O914" s="13" t="s">
        <v>9550</v>
      </c>
      <c r="P914" s="13"/>
      <c r="Q914" s="13"/>
    </row>
    <row r="915" spans="1:17" x14ac:dyDescent="0.25">
      <c r="A915" t="s">
        <v>9525</v>
      </c>
      <c r="B915" cm="1">
        <f t="array" ref="B915">IF(ROW() &lt; ROW(INDEX(treatments[experiment_ID],ROWS(treatments[experiment_ID]))), COUNTIF(INDEX(treatments[experiment_ID],1):treatments[[#This Row],[experiment_ID]],treatments[[#This Row],[experiment_ID]]), "")</f>
        <v>4</v>
      </c>
      <c r="C915" s="127" t="s">
        <v>9557</v>
      </c>
      <c r="D915" s="13" t="s">
        <v>9220</v>
      </c>
      <c r="E915" s="13" t="s">
        <v>2502</v>
      </c>
      <c r="F915" s="13"/>
      <c r="G915" s="13" t="s">
        <v>2502</v>
      </c>
      <c r="H915" s="13" t="s">
        <v>9545</v>
      </c>
      <c r="I915" s="13"/>
      <c r="J915" s="13" t="s">
        <v>2502</v>
      </c>
      <c r="K915" s="13"/>
      <c r="L915" s="13"/>
      <c r="M915" s="13"/>
      <c r="N915" s="13"/>
      <c r="O915" s="13" t="s">
        <v>9545</v>
      </c>
      <c r="P915" s="13"/>
      <c r="Q915" s="13"/>
    </row>
    <row r="916" spans="1:17" x14ac:dyDescent="0.25">
      <c r="A916" t="s">
        <v>9525</v>
      </c>
      <c r="B916" cm="1">
        <f t="array" ref="B916">IF(ROW() &lt; ROW(INDEX(treatments[experiment_ID],ROWS(treatments[experiment_ID]))), COUNTIF(INDEX(treatments[experiment_ID],1):treatments[[#This Row],[experiment_ID]],treatments[[#This Row],[experiment_ID]]), "")</f>
        <v>5</v>
      </c>
      <c r="C916" s="127" t="s">
        <v>9558</v>
      </c>
      <c r="D916" s="13" t="s">
        <v>9221</v>
      </c>
      <c r="E916" s="13" t="s">
        <v>2502</v>
      </c>
      <c r="F916" s="13"/>
      <c r="G916" s="13" t="s">
        <v>2502</v>
      </c>
      <c r="H916" s="13" t="s">
        <v>9545</v>
      </c>
      <c r="I916" s="13"/>
      <c r="J916" s="13" t="s">
        <v>2502</v>
      </c>
      <c r="K916" s="13"/>
      <c r="L916" s="13"/>
      <c r="M916" s="13"/>
      <c r="N916" s="13"/>
      <c r="O916" s="13" t="s">
        <v>9545</v>
      </c>
      <c r="P916" s="13"/>
      <c r="Q916" s="13"/>
    </row>
    <row r="917" spans="1:17" x14ac:dyDescent="0.25">
      <c r="A917" t="s">
        <v>9525</v>
      </c>
      <c r="B917" cm="1">
        <f t="array" ref="B917">IF(ROW() &lt; ROW(INDEX(treatments[experiment_ID],ROWS(treatments[experiment_ID]))), COUNTIF(INDEX(treatments[experiment_ID],1):treatments[[#This Row],[experiment_ID]],treatments[[#This Row],[experiment_ID]]), "")</f>
        <v>6</v>
      </c>
      <c r="C917" s="127" t="s">
        <v>9559</v>
      </c>
      <c r="D917" s="13" t="s">
        <v>9222</v>
      </c>
      <c r="E917" s="13" t="s">
        <v>2502</v>
      </c>
      <c r="F917" s="13"/>
      <c r="G917" s="13" t="s">
        <v>2502</v>
      </c>
      <c r="H917" s="13" t="s">
        <v>9545</v>
      </c>
      <c r="I917" s="13"/>
      <c r="J917" s="13" t="s">
        <v>2502</v>
      </c>
      <c r="K917" s="13"/>
      <c r="L917" s="13"/>
      <c r="M917" s="13"/>
      <c r="N917" s="13"/>
      <c r="O917" s="13" t="s">
        <v>9545</v>
      </c>
      <c r="P917" s="13"/>
      <c r="Q917" s="13"/>
    </row>
    <row r="918" spans="1:17" x14ac:dyDescent="0.25">
      <c r="A918" t="s">
        <v>9525</v>
      </c>
      <c r="B918" cm="1">
        <f t="array" ref="B918">IF(ROW() &lt; ROW(INDEX(treatments[experiment_ID],ROWS(treatments[experiment_ID]))), COUNTIF(INDEX(treatments[experiment_ID],1):treatments[[#This Row],[experiment_ID]],treatments[[#This Row],[experiment_ID]]), "")</f>
        <v>7</v>
      </c>
      <c r="C918" s="127" t="s">
        <v>9560</v>
      </c>
      <c r="D918" s="13" t="s">
        <v>9220</v>
      </c>
      <c r="E918" s="13" t="s">
        <v>2502</v>
      </c>
      <c r="F918" s="13"/>
      <c r="G918" s="13" t="s">
        <v>2502</v>
      </c>
      <c r="H918" s="13" t="s">
        <v>9546</v>
      </c>
      <c r="I918" s="13"/>
      <c r="J918" s="13" t="s">
        <v>2502</v>
      </c>
      <c r="K918" s="13"/>
      <c r="L918" s="13"/>
      <c r="M918" s="13"/>
      <c r="N918" s="13"/>
      <c r="O918" s="13" t="s">
        <v>9551</v>
      </c>
      <c r="P918" s="13"/>
      <c r="Q918" s="13"/>
    </row>
    <row r="919" spans="1:17" x14ac:dyDescent="0.25">
      <c r="A919" t="s">
        <v>9525</v>
      </c>
      <c r="B919" cm="1">
        <f t="array" ref="B919">IF(ROW() &lt; ROW(INDEX(treatments[experiment_ID],ROWS(treatments[experiment_ID]))), COUNTIF(INDEX(treatments[experiment_ID],1):treatments[[#This Row],[experiment_ID]],treatments[[#This Row],[experiment_ID]]), "")</f>
        <v>8</v>
      </c>
      <c r="C919" s="127" t="s">
        <v>9561</v>
      </c>
      <c r="D919" s="13" t="s">
        <v>9221</v>
      </c>
      <c r="E919" s="13" t="s">
        <v>2502</v>
      </c>
      <c r="F919" s="13"/>
      <c r="G919" s="13" t="s">
        <v>2502</v>
      </c>
      <c r="H919" s="13" t="s">
        <v>9546</v>
      </c>
      <c r="I919" s="13"/>
      <c r="J919" s="13" t="s">
        <v>2502</v>
      </c>
      <c r="K919" s="13"/>
      <c r="L919" s="13"/>
      <c r="M919" s="13"/>
      <c r="N919" s="13"/>
      <c r="O919" s="13" t="s">
        <v>9551</v>
      </c>
      <c r="P919" s="13"/>
      <c r="Q919" s="13"/>
    </row>
    <row r="920" spans="1:17" x14ac:dyDescent="0.25">
      <c r="A920" t="s">
        <v>9525</v>
      </c>
      <c r="B920" cm="1">
        <f t="array" ref="B920">IF(ROW() &lt; ROW(INDEX(treatments[experiment_ID],ROWS(treatments[experiment_ID]))), COUNTIF(INDEX(treatments[experiment_ID],1):treatments[[#This Row],[experiment_ID]],treatments[[#This Row],[experiment_ID]]), "")</f>
        <v>9</v>
      </c>
      <c r="C920" s="127" t="s">
        <v>9562</v>
      </c>
      <c r="D920" s="13" t="s">
        <v>9222</v>
      </c>
      <c r="E920" s="13" t="s">
        <v>2502</v>
      </c>
      <c r="F920" s="13"/>
      <c r="G920" s="13" t="s">
        <v>2502</v>
      </c>
      <c r="H920" s="13" t="s">
        <v>9546</v>
      </c>
      <c r="I920" s="13"/>
      <c r="J920" s="13" t="s">
        <v>2502</v>
      </c>
      <c r="K920" s="13"/>
      <c r="L920" s="13"/>
      <c r="M920" s="13"/>
      <c r="N920" s="13"/>
      <c r="O920" s="13" t="s">
        <v>9551</v>
      </c>
      <c r="P920" s="13"/>
      <c r="Q920" s="13"/>
    </row>
    <row r="921" spans="1:17" x14ac:dyDescent="0.25">
      <c r="A921" t="s">
        <v>9525</v>
      </c>
      <c r="B921" cm="1">
        <f t="array" ref="B921">IF(ROW() &lt; ROW(INDEX(treatments[experiment_ID],ROWS(treatments[experiment_ID]))), COUNTIF(INDEX(treatments[experiment_ID],1):treatments[[#This Row],[experiment_ID]],treatments[[#This Row],[experiment_ID]]), "")</f>
        <v>10</v>
      </c>
      <c r="C921" s="127" t="s">
        <v>9563</v>
      </c>
      <c r="D921" s="13" t="s">
        <v>9220</v>
      </c>
      <c r="E921" s="13" t="s">
        <v>8622</v>
      </c>
      <c r="F921" s="13"/>
      <c r="G921" s="13" t="s">
        <v>2502</v>
      </c>
      <c r="H921" s="13" t="s">
        <v>9547</v>
      </c>
      <c r="I921" s="13"/>
      <c r="J921" s="13" t="s">
        <v>2502</v>
      </c>
      <c r="K921" s="13"/>
      <c r="L921" s="13"/>
      <c r="M921" s="13"/>
      <c r="N921" s="13"/>
      <c r="O921" s="13" t="s">
        <v>9552</v>
      </c>
      <c r="P921" s="13"/>
      <c r="Q921" s="13"/>
    </row>
    <row r="922" spans="1:17" x14ac:dyDescent="0.25">
      <c r="A922" t="s">
        <v>9525</v>
      </c>
      <c r="B922" cm="1">
        <f t="array" ref="B922">IF(ROW() &lt; ROW(INDEX(treatments[experiment_ID],ROWS(treatments[experiment_ID]))), COUNTIF(INDEX(treatments[experiment_ID],1):treatments[[#This Row],[experiment_ID]],treatments[[#This Row],[experiment_ID]]), "")</f>
        <v>11</v>
      </c>
      <c r="C922" s="127" t="s">
        <v>9564</v>
      </c>
      <c r="D922" s="13" t="s">
        <v>9221</v>
      </c>
      <c r="E922" s="13" t="s">
        <v>8622</v>
      </c>
      <c r="F922" s="13"/>
      <c r="G922" s="13" t="s">
        <v>2502</v>
      </c>
      <c r="H922" s="13" t="s">
        <v>9547</v>
      </c>
      <c r="I922" s="13"/>
      <c r="J922" s="13" t="s">
        <v>2502</v>
      </c>
      <c r="K922" s="13"/>
      <c r="L922" s="13"/>
      <c r="M922" s="13"/>
      <c r="N922" s="13"/>
      <c r="O922" s="13" t="s">
        <v>9552</v>
      </c>
      <c r="P922" s="13"/>
      <c r="Q922" s="13"/>
    </row>
    <row r="923" spans="1:17" x14ac:dyDescent="0.25">
      <c r="A923" t="s">
        <v>9525</v>
      </c>
      <c r="B923" cm="1">
        <f t="array" ref="B923">IF(ROW() &lt; ROW(INDEX(treatments[experiment_ID],ROWS(treatments[experiment_ID]))), COUNTIF(INDEX(treatments[experiment_ID],1):treatments[[#This Row],[experiment_ID]],treatments[[#This Row],[experiment_ID]]), "")</f>
        <v>12</v>
      </c>
      <c r="C923" s="127" t="s">
        <v>9565</v>
      </c>
      <c r="D923" s="13" t="s">
        <v>9222</v>
      </c>
      <c r="E923" s="13" t="s">
        <v>8622</v>
      </c>
      <c r="F923" s="13"/>
      <c r="G923" s="13" t="s">
        <v>2502</v>
      </c>
      <c r="H923" s="13" t="s">
        <v>9547</v>
      </c>
      <c r="I923" s="13"/>
      <c r="J923" s="13" t="s">
        <v>2502</v>
      </c>
      <c r="K923" s="13"/>
      <c r="L923" s="13"/>
      <c r="M923" s="13"/>
      <c r="N923" s="13"/>
      <c r="O923" s="13" t="s">
        <v>9552</v>
      </c>
      <c r="P923" s="13"/>
      <c r="Q923" s="13"/>
    </row>
    <row r="924" spans="1:17" x14ac:dyDescent="0.25">
      <c r="A924" t="s">
        <v>9525</v>
      </c>
      <c r="B924" cm="1">
        <f t="array" ref="B924">IF(ROW() &lt; ROW(INDEX(treatments[experiment_ID],ROWS(treatments[experiment_ID]))), COUNTIF(INDEX(treatments[experiment_ID],1):treatments[[#This Row],[experiment_ID]],treatments[[#This Row],[experiment_ID]]), "")</f>
        <v>13</v>
      </c>
      <c r="C924" s="127" t="s">
        <v>9566</v>
      </c>
      <c r="D924" s="13" t="s">
        <v>9220</v>
      </c>
      <c r="E924" s="13" t="s">
        <v>8622</v>
      </c>
      <c r="F924" s="13"/>
      <c r="G924" s="13" t="s">
        <v>2502</v>
      </c>
      <c r="H924" s="13" t="s">
        <v>9548</v>
      </c>
      <c r="I924" s="13"/>
      <c r="J924" s="13" t="s">
        <v>2502</v>
      </c>
      <c r="K924" s="13"/>
      <c r="L924" s="13"/>
      <c r="M924" s="13"/>
      <c r="N924" s="13"/>
      <c r="O924" s="13" t="s">
        <v>9548</v>
      </c>
      <c r="P924" s="13"/>
      <c r="Q924" s="13"/>
    </row>
    <row r="925" spans="1:17" x14ac:dyDescent="0.25">
      <c r="A925" t="s">
        <v>9525</v>
      </c>
      <c r="B925" cm="1">
        <f t="array" ref="B925">IF(ROW() &lt; ROW(INDEX(treatments[experiment_ID],ROWS(treatments[experiment_ID]))), COUNTIF(INDEX(treatments[experiment_ID],1):treatments[[#This Row],[experiment_ID]],treatments[[#This Row],[experiment_ID]]), "")</f>
        <v>14</v>
      </c>
      <c r="C925" s="127" t="s">
        <v>9567</v>
      </c>
      <c r="D925" s="13" t="s">
        <v>9221</v>
      </c>
      <c r="E925" s="13" t="s">
        <v>8622</v>
      </c>
      <c r="F925" s="13"/>
      <c r="G925" s="13" t="s">
        <v>2502</v>
      </c>
      <c r="H925" s="13" t="s">
        <v>9548</v>
      </c>
      <c r="I925" s="13"/>
      <c r="J925" s="13" t="s">
        <v>2502</v>
      </c>
      <c r="K925" s="13"/>
      <c r="L925" s="13"/>
      <c r="M925" s="13"/>
      <c r="N925" s="13"/>
      <c r="O925" s="13" t="s">
        <v>9548</v>
      </c>
      <c r="P925" s="13"/>
      <c r="Q925" s="13"/>
    </row>
    <row r="926" spans="1:17" x14ac:dyDescent="0.25">
      <c r="A926" t="s">
        <v>9525</v>
      </c>
      <c r="B926" cm="1">
        <f t="array" ref="B926">IF(ROW() &lt; ROW(INDEX(treatments[experiment_ID],ROWS(treatments[experiment_ID]))), COUNTIF(INDEX(treatments[experiment_ID],1):treatments[[#This Row],[experiment_ID]],treatments[[#This Row],[experiment_ID]]), "")</f>
        <v>15</v>
      </c>
      <c r="C926" s="127" t="s">
        <v>9568</v>
      </c>
      <c r="D926" s="13" t="s">
        <v>9222</v>
      </c>
      <c r="E926" s="13" t="s">
        <v>8622</v>
      </c>
      <c r="F926" s="13"/>
      <c r="G926" s="13" t="s">
        <v>2502</v>
      </c>
      <c r="H926" s="13" t="s">
        <v>9548</v>
      </c>
      <c r="I926" s="13"/>
      <c r="J926" s="13" t="s">
        <v>2502</v>
      </c>
      <c r="K926" s="13"/>
      <c r="L926" s="13"/>
      <c r="M926" s="13"/>
      <c r="N926" s="13"/>
      <c r="O926" s="13" t="s">
        <v>9548</v>
      </c>
      <c r="P926" s="13"/>
      <c r="Q926" s="13"/>
    </row>
    <row r="927" spans="1:17" x14ac:dyDescent="0.25">
      <c r="A927" t="s">
        <v>9525</v>
      </c>
      <c r="B927" cm="1">
        <f t="array" ref="B927">IF(ROW() &lt; ROW(INDEX(treatments[experiment_ID],ROWS(treatments[experiment_ID]))), COUNTIF(INDEX(treatments[experiment_ID],1):treatments[[#This Row],[experiment_ID]],treatments[[#This Row],[experiment_ID]]), "")</f>
        <v>16</v>
      </c>
      <c r="C927" s="127" t="s">
        <v>9569</v>
      </c>
      <c r="D927" s="13" t="s">
        <v>9220</v>
      </c>
      <c r="E927" s="13" t="s">
        <v>8622</v>
      </c>
      <c r="F927" s="13"/>
      <c r="G927" s="13" t="s">
        <v>2502</v>
      </c>
      <c r="H927" s="13" t="s">
        <v>9549</v>
      </c>
      <c r="I927" s="13"/>
      <c r="J927" s="13" t="s">
        <v>2502</v>
      </c>
      <c r="K927" s="13"/>
      <c r="L927" s="13"/>
      <c r="M927" s="13"/>
      <c r="N927" s="13"/>
      <c r="O927" s="13" t="s">
        <v>9553</v>
      </c>
      <c r="P927" s="13"/>
      <c r="Q927" s="13"/>
    </row>
    <row r="928" spans="1:17" x14ac:dyDescent="0.25">
      <c r="A928" t="s">
        <v>9525</v>
      </c>
      <c r="B928" cm="1">
        <f t="array" ref="B928">IF(ROW() &lt; ROW(INDEX(treatments[experiment_ID],ROWS(treatments[experiment_ID]))), COUNTIF(INDEX(treatments[experiment_ID],1):treatments[[#This Row],[experiment_ID]],treatments[[#This Row],[experiment_ID]]), "")</f>
        <v>17</v>
      </c>
      <c r="C928" s="127" t="s">
        <v>9570</v>
      </c>
      <c r="D928" s="13" t="s">
        <v>9221</v>
      </c>
      <c r="E928" s="13" t="s">
        <v>8622</v>
      </c>
      <c r="F928" s="13"/>
      <c r="G928" s="13" t="s">
        <v>2502</v>
      </c>
      <c r="H928" s="13" t="s">
        <v>9549</v>
      </c>
      <c r="I928" s="13"/>
      <c r="J928" s="13" t="s">
        <v>2502</v>
      </c>
      <c r="K928" s="13"/>
      <c r="L928" s="13"/>
      <c r="M928" s="13"/>
      <c r="N928" s="13"/>
      <c r="O928" s="13" t="s">
        <v>9553</v>
      </c>
      <c r="P928" s="13"/>
      <c r="Q928" s="13"/>
    </row>
    <row r="929" spans="1:17" x14ac:dyDescent="0.25">
      <c r="A929" t="s">
        <v>9525</v>
      </c>
      <c r="B929" cm="1">
        <f t="array" ref="B929">IF(ROW() &lt; ROW(INDEX(treatments[experiment_ID],ROWS(treatments[experiment_ID]))), COUNTIF(INDEX(treatments[experiment_ID],1):treatments[[#This Row],[experiment_ID]],treatments[[#This Row],[experiment_ID]]), "")</f>
        <v>18</v>
      </c>
      <c r="C929" s="127" t="s">
        <v>9571</v>
      </c>
      <c r="D929" s="13" t="s">
        <v>9222</v>
      </c>
      <c r="E929" s="13" t="s">
        <v>8622</v>
      </c>
      <c r="F929" s="13"/>
      <c r="G929" s="13" t="s">
        <v>2502</v>
      </c>
      <c r="H929" s="13" t="s">
        <v>9549</v>
      </c>
      <c r="I929" s="13"/>
      <c r="J929" s="13" t="s">
        <v>2502</v>
      </c>
      <c r="K929" s="13"/>
      <c r="L929" s="13"/>
      <c r="M929" s="13"/>
      <c r="N929" s="13"/>
      <c r="O929" s="13" t="s">
        <v>9553</v>
      </c>
      <c r="P929" s="13"/>
      <c r="Q929" s="13"/>
    </row>
    <row r="930" spans="1:17" x14ac:dyDescent="0.25">
      <c r="A930" t="s">
        <v>9526</v>
      </c>
      <c r="B930" cm="1">
        <f t="array" ref="B930">IF(ROW() &lt; ROW(INDEX(treatments[experiment_ID],ROWS(treatments[experiment_ID]))), COUNTIF(INDEX(treatments[experiment_ID],1):treatments[[#This Row],[experiment_ID]],treatments[[#This Row],[experiment_ID]]), "")</f>
        <v>1</v>
      </c>
      <c r="C930" s="127" t="s">
        <v>9554</v>
      </c>
      <c r="D930" s="13" t="s">
        <v>9220</v>
      </c>
      <c r="E930" s="13" t="s">
        <v>2502</v>
      </c>
      <c r="F930" s="13"/>
      <c r="G930" s="13" t="s">
        <v>2502</v>
      </c>
      <c r="H930" s="13" t="s">
        <v>9544</v>
      </c>
      <c r="I930" s="13"/>
      <c r="J930" s="13" t="s">
        <v>2502</v>
      </c>
      <c r="K930" s="13"/>
      <c r="L930" s="13"/>
      <c r="M930" s="13"/>
      <c r="N930" s="13"/>
      <c r="O930" s="13" t="s">
        <v>9550</v>
      </c>
      <c r="P930" s="13"/>
      <c r="Q930" s="13"/>
    </row>
    <row r="931" spans="1:17" x14ac:dyDescent="0.25">
      <c r="A931" t="s">
        <v>9526</v>
      </c>
      <c r="B931" cm="1">
        <f t="array" ref="B931">IF(ROW() &lt; ROW(INDEX(treatments[experiment_ID],ROWS(treatments[experiment_ID]))), COUNTIF(INDEX(treatments[experiment_ID],1):treatments[[#This Row],[experiment_ID]],treatments[[#This Row],[experiment_ID]]), "")</f>
        <v>2</v>
      </c>
      <c r="C931" s="127" t="s">
        <v>9555</v>
      </c>
      <c r="D931" s="13" t="s">
        <v>9221</v>
      </c>
      <c r="E931" s="13" t="s">
        <v>2502</v>
      </c>
      <c r="F931" s="13"/>
      <c r="G931" s="13" t="s">
        <v>2502</v>
      </c>
      <c r="H931" s="13" t="s">
        <v>9544</v>
      </c>
      <c r="I931" s="13"/>
      <c r="J931" s="13" t="s">
        <v>2502</v>
      </c>
      <c r="K931" s="13"/>
      <c r="L931" s="13"/>
      <c r="M931" s="13"/>
      <c r="N931" s="13"/>
      <c r="O931" s="13" t="s">
        <v>9550</v>
      </c>
      <c r="P931" s="13"/>
      <c r="Q931" s="13"/>
    </row>
    <row r="932" spans="1:17" x14ac:dyDescent="0.25">
      <c r="A932" t="s">
        <v>9526</v>
      </c>
      <c r="B932" cm="1">
        <f t="array" ref="B932">IF(ROW() &lt; ROW(INDEX(treatments[experiment_ID],ROWS(treatments[experiment_ID]))), COUNTIF(INDEX(treatments[experiment_ID],1):treatments[[#This Row],[experiment_ID]],treatments[[#This Row],[experiment_ID]]), "")</f>
        <v>3</v>
      </c>
      <c r="C932" s="127" t="s">
        <v>9556</v>
      </c>
      <c r="D932" s="13" t="s">
        <v>9222</v>
      </c>
      <c r="E932" s="13" t="s">
        <v>2502</v>
      </c>
      <c r="F932" s="13"/>
      <c r="G932" s="13" t="s">
        <v>2502</v>
      </c>
      <c r="H932" s="13" t="s">
        <v>9544</v>
      </c>
      <c r="I932" s="13"/>
      <c r="J932" s="13" t="s">
        <v>2502</v>
      </c>
      <c r="K932" s="13"/>
      <c r="L932" s="13"/>
      <c r="M932" s="13"/>
      <c r="N932" s="13"/>
      <c r="O932" s="13" t="s">
        <v>9550</v>
      </c>
      <c r="P932" s="13"/>
      <c r="Q932" s="13"/>
    </row>
    <row r="933" spans="1:17" x14ac:dyDescent="0.25">
      <c r="A933" t="s">
        <v>9526</v>
      </c>
      <c r="B933" cm="1">
        <f t="array" ref="B933">IF(ROW() &lt; ROW(INDEX(treatments[experiment_ID],ROWS(treatments[experiment_ID]))), COUNTIF(INDEX(treatments[experiment_ID],1):treatments[[#This Row],[experiment_ID]],treatments[[#This Row],[experiment_ID]]), "")</f>
        <v>4</v>
      </c>
      <c r="C933" s="127" t="s">
        <v>9557</v>
      </c>
      <c r="D933" s="13" t="s">
        <v>9220</v>
      </c>
      <c r="E933" s="13" t="s">
        <v>2502</v>
      </c>
      <c r="F933" s="13"/>
      <c r="G933" s="13" t="s">
        <v>2502</v>
      </c>
      <c r="H933" s="13" t="s">
        <v>9545</v>
      </c>
      <c r="I933" s="13"/>
      <c r="J933" s="13" t="s">
        <v>2502</v>
      </c>
      <c r="K933" s="13"/>
      <c r="L933" s="13"/>
      <c r="M933" s="13"/>
      <c r="N933" s="13"/>
      <c r="O933" s="13" t="s">
        <v>9545</v>
      </c>
      <c r="P933" s="13"/>
      <c r="Q933" s="13"/>
    </row>
    <row r="934" spans="1:17" x14ac:dyDescent="0.25">
      <c r="A934" t="s">
        <v>9526</v>
      </c>
      <c r="B934" cm="1">
        <f t="array" ref="B934">IF(ROW() &lt; ROW(INDEX(treatments[experiment_ID],ROWS(treatments[experiment_ID]))), COUNTIF(INDEX(treatments[experiment_ID],1):treatments[[#This Row],[experiment_ID]],treatments[[#This Row],[experiment_ID]]), "")</f>
        <v>5</v>
      </c>
      <c r="C934" s="127" t="s">
        <v>9558</v>
      </c>
      <c r="D934" s="13" t="s">
        <v>9221</v>
      </c>
      <c r="E934" s="13" t="s">
        <v>2502</v>
      </c>
      <c r="F934" s="13"/>
      <c r="G934" s="13" t="s">
        <v>2502</v>
      </c>
      <c r="H934" s="13" t="s">
        <v>9545</v>
      </c>
      <c r="I934" s="13"/>
      <c r="J934" s="13" t="s">
        <v>2502</v>
      </c>
      <c r="K934" s="13"/>
      <c r="L934" s="13"/>
      <c r="M934" s="13"/>
      <c r="N934" s="13"/>
      <c r="O934" s="13" t="s">
        <v>9545</v>
      </c>
      <c r="P934" s="13"/>
      <c r="Q934" s="13"/>
    </row>
    <row r="935" spans="1:17" x14ac:dyDescent="0.25">
      <c r="A935" t="s">
        <v>9526</v>
      </c>
      <c r="B935" cm="1">
        <f t="array" ref="B935">IF(ROW() &lt; ROW(INDEX(treatments[experiment_ID],ROWS(treatments[experiment_ID]))), COUNTIF(INDEX(treatments[experiment_ID],1):treatments[[#This Row],[experiment_ID]],treatments[[#This Row],[experiment_ID]]), "")</f>
        <v>6</v>
      </c>
      <c r="C935" s="127" t="s">
        <v>9559</v>
      </c>
      <c r="D935" s="13" t="s">
        <v>9222</v>
      </c>
      <c r="E935" s="13" t="s">
        <v>2502</v>
      </c>
      <c r="F935" s="13"/>
      <c r="G935" s="13" t="s">
        <v>2502</v>
      </c>
      <c r="H935" s="13" t="s">
        <v>9545</v>
      </c>
      <c r="I935" s="13"/>
      <c r="J935" s="13" t="s">
        <v>2502</v>
      </c>
      <c r="K935" s="13"/>
      <c r="L935" s="13"/>
      <c r="M935" s="13"/>
      <c r="N935" s="13"/>
      <c r="O935" s="13" t="s">
        <v>9545</v>
      </c>
      <c r="P935" s="13"/>
      <c r="Q935" s="13"/>
    </row>
    <row r="936" spans="1:17" x14ac:dyDescent="0.25">
      <c r="A936" t="s">
        <v>9526</v>
      </c>
      <c r="B936" cm="1">
        <f t="array" ref="B936">IF(ROW() &lt; ROW(INDEX(treatments[experiment_ID],ROWS(treatments[experiment_ID]))), COUNTIF(INDEX(treatments[experiment_ID],1):treatments[[#This Row],[experiment_ID]],treatments[[#This Row],[experiment_ID]]), "")</f>
        <v>7</v>
      </c>
      <c r="C936" s="127" t="s">
        <v>9560</v>
      </c>
      <c r="D936" s="13" t="s">
        <v>9220</v>
      </c>
      <c r="E936" s="13" t="s">
        <v>2502</v>
      </c>
      <c r="F936" s="13"/>
      <c r="G936" s="13" t="s">
        <v>2502</v>
      </c>
      <c r="H936" s="13" t="s">
        <v>9546</v>
      </c>
      <c r="I936" s="13"/>
      <c r="J936" s="13" t="s">
        <v>2502</v>
      </c>
      <c r="K936" s="13"/>
      <c r="L936" s="13"/>
      <c r="M936" s="13"/>
      <c r="N936" s="13"/>
      <c r="O936" s="13" t="s">
        <v>9551</v>
      </c>
      <c r="P936" s="13"/>
      <c r="Q936" s="13"/>
    </row>
    <row r="937" spans="1:17" x14ac:dyDescent="0.25">
      <c r="A937" t="s">
        <v>9526</v>
      </c>
      <c r="B937" cm="1">
        <f t="array" ref="B937">IF(ROW() &lt; ROW(INDEX(treatments[experiment_ID],ROWS(treatments[experiment_ID]))), COUNTIF(INDEX(treatments[experiment_ID],1):treatments[[#This Row],[experiment_ID]],treatments[[#This Row],[experiment_ID]]), "")</f>
        <v>8</v>
      </c>
      <c r="C937" s="127" t="s">
        <v>9561</v>
      </c>
      <c r="D937" s="13" t="s">
        <v>9221</v>
      </c>
      <c r="E937" s="13" t="s">
        <v>2502</v>
      </c>
      <c r="F937" s="13"/>
      <c r="G937" s="13" t="s">
        <v>2502</v>
      </c>
      <c r="H937" s="13" t="s">
        <v>9546</v>
      </c>
      <c r="I937" s="13"/>
      <c r="J937" s="13" t="s">
        <v>2502</v>
      </c>
      <c r="K937" s="13"/>
      <c r="L937" s="13"/>
      <c r="M937" s="13"/>
      <c r="N937" s="13"/>
      <c r="O937" s="13" t="s">
        <v>9551</v>
      </c>
      <c r="P937" s="13"/>
      <c r="Q937" s="13"/>
    </row>
    <row r="938" spans="1:17" x14ac:dyDescent="0.25">
      <c r="A938" t="s">
        <v>9526</v>
      </c>
      <c r="B938" cm="1">
        <f t="array" ref="B938">IF(ROW() &lt; ROW(INDEX(treatments[experiment_ID],ROWS(treatments[experiment_ID]))), COUNTIF(INDEX(treatments[experiment_ID],1):treatments[[#This Row],[experiment_ID]],treatments[[#This Row],[experiment_ID]]), "")</f>
        <v>9</v>
      </c>
      <c r="C938" s="127" t="s">
        <v>9562</v>
      </c>
      <c r="D938" s="13" t="s">
        <v>9222</v>
      </c>
      <c r="E938" s="13" t="s">
        <v>2502</v>
      </c>
      <c r="F938" s="13"/>
      <c r="G938" s="13" t="s">
        <v>2502</v>
      </c>
      <c r="H938" s="13" t="s">
        <v>9546</v>
      </c>
      <c r="I938" s="13"/>
      <c r="J938" s="13" t="s">
        <v>2502</v>
      </c>
      <c r="K938" s="13"/>
      <c r="L938" s="13"/>
      <c r="M938" s="13"/>
      <c r="N938" s="13"/>
      <c r="O938" s="13" t="s">
        <v>9551</v>
      </c>
      <c r="P938" s="13"/>
      <c r="Q938" s="13"/>
    </row>
    <row r="939" spans="1:17" x14ac:dyDescent="0.25">
      <c r="A939" t="s">
        <v>9526</v>
      </c>
      <c r="B939" cm="1">
        <f t="array" ref="B939">IF(ROW() &lt; ROW(INDEX(treatments[experiment_ID],ROWS(treatments[experiment_ID]))), COUNTIF(INDEX(treatments[experiment_ID],1):treatments[[#This Row],[experiment_ID]],treatments[[#This Row],[experiment_ID]]), "")</f>
        <v>10</v>
      </c>
      <c r="C939" s="127" t="s">
        <v>9563</v>
      </c>
      <c r="D939" s="13" t="s">
        <v>9220</v>
      </c>
      <c r="E939" s="13" t="s">
        <v>8622</v>
      </c>
      <c r="F939" s="13"/>
      <c r="G939" s="13" t="s">
        <v>2502</v>
      </c>
      <c r="H939" s="13" t="s">
        <v>9547</v>
      </c>
      <c r="I939" s="13"/>
      <c r="J939" s="13" t="s">
        <v>2502</v>
      </c>
      <c r="K939" s="13"/>
      <c r="L939" s="13"/>
      <c r="M939" s="13"/>
      <c r="N939" s="13"/>
      <c r="O939" s="13" t="s">
        <v>9552</v>
      </c>
      <c r="P939" s="13"/>
      <c r="Q939" s="13"/>
    </row>
    <row r="940" spans="1:17" x14ac:dyDescent="0.25">
      <c r="A940" t="s">
        <v>9526</v>
      </c>
      <c r="B940" cm="1">
        <f t="array" ref="B940">IF(ROW() &lt; ROW(INDEX(treatments[experiment_ID],ROWS(treatments[experiment_ID]))), COUNTIF(INDEX(treatments[experiment_ID],1):treatments[[#This Row],[experiment_ID]],treatments[[#This Row],[experiment_ID]]), "")</f>
        <v>11</v>
      </c>
      <c r="C940" s="127" t="s">
        <v>9564</v>
      </c>
      <c r="D940" s="13" t="s">
        <v>9221</v>
      </c>
      <c r="E940" s="13" t="s">
        <v>8622</v>
      </c>
      <c r="F940" s="13"/>
      <c r="G940" s="13" t="s">
        <v>2502</v>
      </c>
      <c r="H940" s="13" t="s">
        <v>9547</v>
      </c>
      <c r="I940" s="13"/>
      <c r="J940" s="13" t="s">
        <v>2502</v>
      </c>
      <c r="K940" s="13"/>
      <c r="L940" s="13"/>
      <c r="M940" s="13"/>
      <c r="N940" s="13"/>
      <c r="O940" s="13" t="s">
        <v>9552</v>
      </c>
      <c r="P940" s="13"/>
      <c r="Q940" s="13"/>
    </row>
    <row r="941" spans="1:17" x14ac:dyDescent="0.25">
      <c r="A941" t="s">
        <v>9526</v>
      </c>
      <c r="B941" cm="1">
        <f t="array" ref="B941">IF(ROW() &lt; ROW(INDEX(treatments[experiment_ID],ROWS(treatments[experiment_ID]))), COUNTIF(INDEX(treatments[experiment_ID],1):treatments[[#This Row],[experiment_ID]],treatments[[#This Row],[experiment_ID]]), "")</f>
        <v>12</v>
      </c>
      <c r="C941" s="127" t="s">
        <v>9565</v>
      </c>
      <c r="D941" s="13" t="s">
        <v>9222</v>
      </c>
      <c r="E941" s="13" t="s">
        <v>8622</v>
      </c>
      <c r="F941" s="13"/>
      <c r="G941" s="13" t="s">
        <v>2502</v>
      </c>
      <c r="H941" s="13" t="s">
        <v>9547</v>
      </c>
      <c r="I941" s="13"/>
      <c r="J941" s="13" t="s">
        <v>2502</v>
      </c>
      <c r="K941" s="13"/>
      <c r="L941" s="13"/>
      <c r="M941" s="13"/>
      <c r="N941" s="13"/>
      <c r="O941" s="13" t="s">
        <v>9552</v>
      </c>
      <c r="P941" s="13"/>
      <c r="Q941" s="13"/>
    </row>
    <row r="942" spans="1:17" x14ac:dyDescent="0.25">
      <c r="A942" t="s">
        <v>9526</v>
      </c>
      <c r="B942" cm="1">
        <f t="array" ref="B942">IF(ROW() &lt; ROW(INDEX(treatments[experiment_ID],ROWS(treatments[experiment_ID]))), COUNTIF(INDEX(treatments[experiment_ID],1):treatments[[#This Row],[experiment_ID]],treatments[[#This Row],[experiment_ID]]), "")</f>
        <v>13</v>
      </c>
      <c r="C942" s="127" t="s">
        <v>9566</v>
      </c>
      <c r="D942" s="13" t="s">
        <v>9220</v>
      </c>
      <c r="E942" s="13" t="s">
        <v>8622</v>
      </c>
      <c r="F942" s="13"/>
      <c r="G942" s="13" t="s">
        <v>2502</v>
      </c>
      <c r="H942" s="13" t="s">
        <v>9548</v>
      </c>
      <c r="I942" s="13"/>
      <c r="J942" s="13" t="s">
        <v>2502</v>
      </c>
      <c r="K942" s="13"/>
      <c r="L942" s="13"/>
      <c r="M942" s="13"/>
      <c r="N942" s="13"/>
      <c r="O942" s="13" t="s">
        <v>9548</v>
      </c>
      <c r="P942" s="13"/>
      <c r="Q942" s="13"/>
    </row>
    <row r="943" spans="1:17" x14ac:dyDescent="0.25">
      <c r="A943" t="s">
        <v>9526</v>
      </c>
      <c r="B943" cm="1">
        <f t="array" ref="B943">IF(ROW() &lt; ROW(INDEX(treatments[experiment_ID],ROWS(treatments[experiment_ID]))), COUNTIF(INDEX(treatments[experiment_ID],1):treatments[[#This Row],[experiment_ID]],treatments[[#This Row],[experiment_ID]]), "")</f>
        <v>14</v>
      </c>
      <c r="C943" s="127" t="s">
        <v>9567</v>
      </c>
      <c r="D943" s="13" t="s">
        <v>9221</v>
      </c>
      <c r="E943" s="13" t="s">
        <v>8622</v>
      </c>
      <c r="F943" s="13"/>
      <c r="G943" s="13" t="s">
        <v>2502</v>
      </c>
      <c r="H943" s="13" t="s">
        <v>9548</v>
      </c>
      <c r="I943" s="13"/>
      <c r="J943" s="13" t="s">
        <v>2502</v>
      </c>
      <c r="K943" s="13"/>
      <c r="L943" s="13"/>
      <c r="M943" s="13"/>
      <c r="N943" s="13"/>
      <c r="O943" s="13" t="s">
        <v>9548</v>
      </c>
      <c r="P943" s="13"/>
      <c r="Q943" s="13"/>
    </row>
    <row r="944" spans="1:17" x14ac:dyDescent="0.25">
      <c r="A944" t="s">
        <v>9526</v>
      </c>
      <c r="B944" cm="1">
        <f t="array" ref="B944">IF(ROW() &lt; ROW(INDEX(treatments[experiment_ID],ROWS(treatments[experiment_ID]))), COUNTIF(INDEX(treatments[experiment_ID],1):treatments[[#This Row],[experiment_ID]],treatments[[#This Row],[experiment_ID]]), "")</f>
        <v>15</v>
      </c>
      <c r="C944" s="127" t="s">
        <v>9568</v>
      </c>
      <c r="D944" s="13" t="s">
        <v>9222</v>
      </c>
      <c r="E944" s="13" t="s">
        <v>8622</v>
      </c>
      <c r="F944" s="13"/>
      <c r="G944" s="13" t="s">
        <v>2502</v>
      </c>
      <c r="H944" s="13" t="s">
        <v>9548</v>
      </c>
      <c r="I944" s="13"/>
      <c r="J944" s="13" t="s">
        <v>2502</v>
      </c>
      <c r="K944" s="13"/>
      <c r="L944" s="13"/>
      <c r="M944" s="13"/>
      <c r="N944" s="13"/>
      <c r="O944" s="13" t="s">
        <v>9548</v>
      </c>
      <c r="P944" s="13"/>
      <c r="Q944" s="13"/>
    </row>
    <row r="945" spans="1:17" x14ac:dyDescent="0.25">
      <c r="A945" t="s">
        <v>9526</v>
      </c>
      <c r="B945" cm="1">
        <f t="array" ref="B945">IF(ROW() &lt; ROW(INDEX(treatments[experiment_ID],ROWS(treatments[experiment_ID]))), COUNTIF(INDEX(treatments[experiment_ID],1):treatments[[#This Row],[experiment_ID]],treatments[[#This Row],[experiment_ID]]), "")</f>
        <v>16</v>
      </c>
      <c r="C945" s="127" t="s">
        <v>9569</v>
      </c>
      <c r="D945" s="13" t="s">
        <v>9220</v>
      </c>
      <c r="E945" s="13" t="s">
        <v>8622</v>
      </c>
      <c r="F945" s="13"/>
      <c r="G945" s="13" t="s">
        <v>2502</v>
      </c>
      <c r="H945" s="13" t="s">
        <v>9549</v>
      </c>
      <c r="I945" s="13"/>
      <c r="J945" s="13" t="s">
        <v>2502</v>
      </c>
      <c r="K945" s="13"/>
      <c r="L945" s="13"/>
      <c r="M945" s="13"/>
      <c r="N945" s="13"/>
      <c r="O945" s="13" t="s">
        <v>9553</v>
      </c>
      <c r="P945" s="13"/>
      <c r="Q945" s="13"/>
    </row>
    <row r="946" spans="1:17" x14ac:dyDescent="0.25">
      <c r="A946" t="s">
        <v>9526</v>
      </c>
      <c r="B946" cm="1">
        <f t="array" ref="B946">IF(ROW() &lt; ROW(INDEX(treatments[experiment_ID],ROWS(treatments[experiment_ID]))), COUNTIF(INDEX(treatments[experiment_ID],1):treatments[[#This Row],[experiment_ID]],treatments[[#This Row],[experiment_ID]]), "")</f>
        <v>17</v>
      </c>
      <c r="C946" s="127" t="s">
        <v>9570</v>
      </c>
      <c r="D946" s="13" t="s">
        <v>9221</v>
      </c>
      <c r="E946" s="13" t="s">
        <v>8622</v>
      </c>
      <c r="F946" s="13"/>
      <c r="G946" s="13" t="s">
        <v>2502</v>
      </c>
      <c r="H946" s="13" t="s">
        <v>9549</v>
      </c>
      <c r="I946" s="13"/>
      <c r="J946" s="13" t="s">
        <v>2502</v>
      </c>
      <c r="K946" s="13"/>
      <c r="L946" s="13"/>
      <c r="M946" s="13"/>
      <c r="N946" s="13"/>
      <c r="O946" s="13" t="s">
        <v>9553</v>
      </c>
      <c r="P946" s="13"/>
      <c r="Q946" s="13"/>
    </row>
    <row r="947" spans="1:17" x14ac:dyDescent="0.25">
      <c r="A947" t="s">
        <v>9526</v>
      </c>
      <c r="B947" cm="1">
        <f t="array" ref="B947">IF(ROW() &lt; ROW(INDEX(treatments[experiment_ID],ROWS(treatments[experiment_ID]))), COUNTIF(INDEX(treatments[experiment_ID],1):treatments[[#This Row],[experiment_ID]],treatments[[#This Row],[experiment_ID]]), "")</f>
        <v>18</v>
      </c>
      <c r="C947" s="127" t="s">
        <v>9571</v>
      </c>
      <c r="D947" s="13" t="s">
        <v>9222</v>
      </c>
      <c r="E947" s="13" t="s">
        <v>8622</v>
      </c>
      <c r="F947" s="13"/>
      <c r="G947" s="13" t="s">
        <v>2502</v>
      </c>
      <c r="H947" s="13" t="s">
        <v>9549</v>
      </c>
      <c r="I947" s="13"/>
      <c r="J947" s="13" t="s">
        <v>2502</v>
      </c>
      <c r="K947" s="13"/>
      <c r="L947" s="13"/>
      <c r="M947" s="13"/>
      <c r="N947" s="13"/>
      <c r="O947" s="13" t="s">
        <v>9553</v>
      </c>
      <c r="P947" s="13"/>
      <c r="Q947" s="13"/>
    </row>
    <row r="948" spans="1:17" x14ac:dyDescent="0.25">
      <c r="A948" t="s">
        <v>9527</v>
      </c>
      <c r="B948" cm="1">
        <f t="array" ref="B948">IF(ROW() &lt; ROW(INDEX(treatments[experiment_ID],ROWS(treatments[experiment_ID]))), COUNTIF(INDEX(treatments[experiment_ID],1):treatments[[#This Row],[experiment_ID]],treatments[[#This Row],[experiment_ID]]), "")</f>
        <v>1</v>
      </c>
      <c r="C948" s="127" t="s">
        <v>9554</v>
      </c>
      <c r="D948" s="13" t="s">
        <v>9220</v>
      </c>
      <c r="E948" s="13" t="s">
        <v>2502</v>
      </c>
      <c r="F948" s="13"/>
      <c r="G948" s="13" t="s">
        <v>2502</v>
      </c>
      <c r="H948" s="13" t="s">
        <v>9544</v>
      </c>
      <c r="I948" s="13"/>
      <c r="J948" s="13" t="s">
        <v>2502</v>
      </c>
      <c r="K948" s="13"/>
      <c r="L948" s="13"/>
      <c r="M948" s="13"/>
      <c r="N948" s="13"/>
      <c r="O948" s="13" t="s">
        <v>9550</v>
      </c>
      <c r="P948" s="13"/>
      <c r="Q948" s="13"/>
    </row>
    <row r="949" spans="1:17" x14ac:dyDescent="0.25">
      <c r="A949" t="s">
        <v>9527</v>
      </c>
      <c r="B949" cm="1">
        <f t="array" ref="B949">IF(ROW() &lt; ROW(INDEX(treatments[experiment_ID],ROWS(treatments[experiment_ID]))), COUNTIF(INDEX(treatments[experiment_ID],1):treatments[[#This Row],[experiment_ID]],treatments[[#This Row],[experiment_ID]]), "")</f>
        <v>2</v>
      </c>
      <c r="C949" s="127" t="s">
        <v>9555</v>
      </c>
      <c r="D949" s="13" t="s">
        <v>9221</v>
      </c>
      <c r="E949" s="13" t="s">
        <v>2502</v>
      </c>
      <c r="F949" s="13"/>
      <c r="G949" s="13" t="s">
        <v>2502</v>
      </c>
      <c r="H949" s="13" t="s">
        <v>9544</v>
      </c>
      <c r="I949" s="13"/>
      <c r="J949" s="13" t="s">
        <v>2502</v>
      </c>
      <c r="K949" s="13"/>
      <c r="L949" s="13"/>
      <c r="M949" s="13"/>
      <c r="N949" s="13"/>
      <c r="O949" s="13" t="s">
        <v>9550</v>
      </c>
      <c r="P949" s="13"/>
      <c r="Q949" s="13"/>
    </row>
    <row r="950" spans="1:17" x14ac:dyDescent="0.25">
      <c r="A950" t="s">
        <v>9527</v>
      </c>
      <c r="B950" cm="1">
        <f t="array" ref="B950">IF(ROW() &lt; ROW(INDEX(treatments[experiment_ID],ROWS(treatments[experiment_ID]))), COUNTIF(INDEX(treatments[experiment_ID],1):treatments[[#This Row],[experiment_ID]],treatments[[#This Row],[experiment_ID]]), "")</f>
        <v>3</v>
      </c>
      <c r="C950" s="127" t="s">
        <v>9556</v>
      </c>
      <c r="D950" s="13" t="s">
        <v>9222</v>
      </c>
      <c r="E950" s="13" t="s">
        <v>2502</v>
      </c>
      <c r="F950" s="13"/>
      <c r="G950" s="13" t="s">
        <v>2502</v>
      </c>
      <c r="H950" s="13" t="s">
        <v>9544</v>
      </c>
      <c r="I950" s="13"/>
      <c r="J950" s="13" t="s">
        <v>2502</v>
      </c>
      <c r="K950" s="13"/>
      <c r="L950" s="13"/>
      <c r="M950" s="13"/>
      <c r="N950" s="13"/>
      <c r="O950" s="13" t="s">
        <v>9550</v>
      </c>
      <c r="P950" s="13"/>
      <c r="Q950" s="13"/>
    </row>
    <row r="951" spans="1:17" x14ac:dyDescent="0.25">
      <c r="A951" t="s">
        <v>9527</v>
      </c>
      <c r="B951" cm="1">
        <f t="array" ref="B951">IF(ROW() &lt; ROW(INDEX(treatments[experiment_ID],ROWS(treatments[experiment_ID]))), COUNTIF(INDEX(treatments[experiment_ID],1):treatments[[#This Row],[experiment_ID]],treatments[[#This Row],[experiment_ID]]), "")</f>
        <v>4</v>
      </c>
      <c r="C951" s="127" t="s">
        <v>9557</v>
      </c>
      <c r="D951" s="13" t="s">
        <v>9220</v>
      </c>
      <c r="E951" s="13" t="s">
        <v>2502</v>
      </c>
      <c r="F951" s="13"/>
      <c r="G951" s="13" t="s">
        <v>2502</v>
      </c>
      <c r="H951" s="13" t="s">
        <v>9545</v>
      </c>
      <c r="I951" s="13"/>
      <c r="J951" s="13" t="s">
        <v>2502</v>
      </c>
      <c r="K951" s="13"/>
      <c r="L951" s="13"/>
      <c r="M951" s="13"/>
      <c r="N951" s="13"/>
      <c r="O951" s="13" t="s">
        <v>9545</v>
      </c>
      <c r="P951" s="13"/>
      <c r="Q951" s="13"/>
    </row>
    <row r="952" spans="1:17" x14ac:dyDescent="0.25">
      <c r="A952" t="s">
        <v>9527</v>
      </c>
      <c r="B952" cm="1">
        <f t="array" ref="B952">IF(ROW() &lt; ROW(INDEX(treatments[experiment_ID],ROWS(treatments[experiment_ID]))), COUNTIF(INDEX(treatments[experiment_ID],1):treatments[[#This Row],[experiment_ID]],treatments[[#This Row],[experiment_ID]]), "")</f>
        <v>5</v>
      </c>
      <c r="C952" s="127" t="s">
        <v>9558</v>
      </c>
      <c r="D952" s="13" t="s">
        <v>9221</v>
      </c>
      <c r="E952" s="13" t="s">
        <v>2502</v>
      </c>
      <c r="F952" s="13"/>
      <c r="G952" s="13" t="s">
        <v>2502</v>
      </c>
      <c r="H952" s="13" t="s">
        <v>9545</v>
      </c>
      <c r="I952" s="13"/>
      <c r="J952" s="13" t="s">
        <v>2502</v>
      </c>
      <c r="K952" s="13"/>
      <c r="L952" s="13"/>
      <c r="M952" s="13"/>
      <c r="N952" s="13"/>
      <c r="O952" s="13" t="s">
        <v>9545</v>
      </c>
      <c r="P952" s="13"/>
      <c r="Q952" s="13"/>
    </row>
    <row r="953" spans="1:17" x14ac:dyDescent="0.25">
      <c r="A953" t="s">
        <v>9527</v>
      </c>
      <c r="B953" cm="1">
        <f t="array" ref="B953">IF(ROW() &lt; ROW(INDEX(treatments[experiment_ID],ROWS(treatments[experiment_ID]))), COUNTIF(INDEX(treatments[experiment_ID],1):treatments[[#This Row],[experiment_ID]],treatments[[#This Row],[experiment_ID]]), "")</f>
        <v>6</v>
      </c>
      <c r="C953" s="127" t="s">
        <v>9559</v>
      </c>
      <c r="D953" s="13" t="s">
        <v>9222</v>
      </c>
      <c r="E953" s="13" t="s">
        <v>2502</v>
      </c>
      <c r="F953" s="13"/>
      <c r="G953" s="13" t="s">
        <v>2502</v>
      </c>
      <c r="H953" s="13" t="s">
        <v>9545</v>
      </c>
      <c r="I953" s="13"/>
      <c r="J953" s="13" t="s">
        <v>2502</v>
      </c>
      <c r="K953" s="13"/>
      <c r="L953" s="13"/>
      <c r="M953" s="13"/>
      <c r="N953" s="13"/>
      <c r="O953" s="13" t="s">
        <v>9545</v>
      </c>
      <c r="P953" s="13"/>
      <c r="Q953" s="13"/>
    </row>
    <row r="954" spans="1:17" x14ac:dyDescent="0.25">
      <c r="A954" t="s">
        <v>9527</v>
      </c>
      <c r="B954" cm="1">
        <f t="array" ref="B954">IF(ROW() &lt; ROW(INDEX(treatments[experiment_ID],ROWS(treatments[experiment_ID]))), COUNTIF(INDEX(treatments[experiment_ID],1):treatments[[#This Row],[experiment_ID]],treatments[[#This Row],[experiment_ID]]), "")</f>
        <v>7</v>
      </c>
      <c r="C954" s="127" t="s">
        <v>9560</v>
      </c>
      <c r="D954" s="13" t="s">
        <v>9220</v>
      </c>
      <c r="E954" s="13" t="s">
        <v>2502</v>
      </c>
      <c r="F954" s="13"/>
      <c r="G954" s="13" t="s">
        <v>2502</v>
      </c>
      <c r="H954" s="13" t="s">
        <v>9546</v>
      </c>
      <c r="I954" s="13"/>
      <c r="J954" s="13" t="s">
        <v>2502</v>
      </c>
      <c r="K954" s="13"/>
      <c r="L954" s="13"/>
      <c r="M954" s="13"/>
      <c r="N954" s="13"/>
      <c r="O954" s="13" t="s">
        <v>9551</v>
      </c>
      <c r="P954" s="13"/>
      <c r="Q954" s="13"/>
    </row>
    <row r="955" spans="1:17" x14ac:dyDescent="0.25">
      <c r="A955" t="s">
        <v>9527</v>
      </c>
      <c r="B955" cm="1">
        <f t="array" ref="B955">IF(ROW() &lt; ROW(INDEX(treatments[experiment_ID],ROWS(treatments[experiment_ID]))), COUNTIF(INDEX(treatments[experiment_ID],1):treatments[[#This Row],[experiment_ID]],treatments[[#This Row],[experiment_ID]]), "")</f>
        <v>8</v>
      </c>
      <c r="C955" s="127" t="s">
        <v>9561</v>
      </c>
      <c r="D955" s="13" t="s">
        <v>9221</v>
      </c>
      <c r="E955" s="13" t="s">
        <v>2502</v>
      </c>
      <c r="F955" s="13"/>
      <c r="G955" s="13" t="s">
        <v>2502</v>
      </c>
      <c r="H955" s="13" t="s">
        <v>9546</v>
      </c>
      <c r="I955" s="13"/>
      <c r="J955" s="13" t="s">
        <v>2502</v>
      </c>
      <c r="K955" s="13"/>
      <c r="L955" s="13"/>
      <c r="M955" s="13"/>
      <c r="N955" s="13"/>
      <c r="O955" s="13" t="s">
        <v>9551</v>
      </c>
      <c r="P955" s="13"/>
      <c r="Q955" s="13"/>
    </row>
    <row r="956" spans="1:17" x14ac:dyDescent="0.25">
      <c r="A956" t="s">
        <v>9527</v>
      </c>
      <c r="B956" cm="1">
        <f t="array" ref="B956">IF(ROW() &lt; ROW(INDEX(treatments[experiment_ID],ROWS(treatments[experiment_ID]))), COUNTIF(INDEX(treatments[experiment_ID],1):treatments[[#This Row],[experiment_ID]],treatments[[#This Row],[experiment_ID]]), "")</f>
        <v>9</v>
      </c>
      <c r="C956" s="127" t="s">
        <v>9562</v>
      </c>
      <c r="D956" s="13" t="s">
        <v>9222</v>
      </c>
      <c r="E956" s="13" t="s">
        <v>2502</v>
      </c>
      <c r="F956" s="13"/>
      <c r="G956" s="13" t="s">
        <v>2502</v>
      </c>
      <c r="H956" s="13" t="s">
        <v>9546</v>
      </c>
      <c r="I956" s="13"/>
      <c r="J956" s="13" t="s">
        <v>2502</v>
      </c>
      <c r="K956" s="13"/>
      <c r="L956" s="13"/>
      <c r="M956" s="13"/>
      <c r="N956" s="13"/>
      <c r="O956" s="13" t="s">
        <v>9551</v>
      </c>
      <c r="P956" s="13"/>
      <c r="Q956" s="13"/>
    </row>
    <row r="957" spans="1:17" x14ac:dyDescent="0.25">
      <c r="A957" t="s">
        <v>9527</v>
      </c>
      <c r="B957" cm="1">
        <f t="array" ref="B957">IF(ROW() &lt; ROW(INDEX(treatments[experiment_ID],ROWS(treatments[experiment_ID]))), COUNTIF(INDEX(treatments[experiment_ID],1):treatments[[#This Row],[experiment_ID]],treatments[[#This Row],[experiment_ID]]), "")</f>
        <v>10</v>
      </c>
      <c r="C957" s="127" t="s">
        <v>9563</v>
      </c>
      <c r="D957" s="13" t="s">
        <v>9220</v>
      </c>
      <c r="E957" s="13" t="s">
        <v>8622</v>
      </c>
      <c r="F957" s="13"/>
      <c r="G957" s="13" t="s">
        <v>2502</v>
      </c>
      <c r="H957" s="13" t="s">
        <v>9547</v>
      </c>
      <c r="I957" s="13"/>
      <c r="J957" s="13" t="s">
        <v>2502</v>
      </c>
      <c r="K957" s="13"/>
      <c r="L957" s="13"/>
      <c r="M957" s="13"/>
      <c r="N957" s="13"/>
      <c r="O957" s="13" t="s">
        <v>9552</v>
      </c>
      <c r="P957" s="13"/>
      <c r="Q957" s="13"/>
    </row>
    <row r="958" spans="1:17" x14ac:dyDescent="0.25">
      <c r="A958" t="s">
        <v>9527</v>
      </c>
      <c r="B958" cm="1">
        <f t="array" ref="B958">IF(ROW() &lt; ROW(INDEX(treatments[experiment_ID],ROWS(treatments[experiment_ID]))), COUNTIF(INDEX(treatments[experiment_ID],1):treatments[[#This Row],[experiment_ID]],treatments[[#This Row],[experiment_ID]]), "")</f>
        <v>11</v>
      </c>
      <c r="C958" s="127" t="s">
        <v>9564</v>
      </c>
      <c r="D958" s="13" t="s">
        <v>9221</v>
      </c>
      <c r="E958" s="13" t="s">
        <v>8622</v>
      </c>
      <c r="F958" s="13"/>
      <c r="G958" s="13" t="s">
        <v>2502</v>
      </c>
      <c r="H958" s="13" t="s">
        <v>9547</v>
      </c>
      <c r="I958" s="13"/>
      <c r="J958" s="13" t="s">
        <v>2502</v>
      </c>
      <c r="K958" s="13"/>
      <c r="L958" s="13"/>
      <c r="M958" s="13"/>
      <c r="N958" s="13"/>
      <c r="O958" s="13" t="s">
        <v>9552</v>
      </c>
      <c r="P958" s="13"/>
      <c r="Q958" s="13"/>
    </row>
    <row r="959" spans="1:17" x14ac:dyDescent="0.25">
      <c r="A959" t="s">
        <v>9527</v>
      </c>
      <c r="B959" cm="1">
        <f t="array" ref="B959">IF(ROW() &lt; ROW(INDEX(treatments[experiment_ID],ROWS(treatments[experiment_ID]))), COUNTIF(INDEX(treatments[experiment_ID],1):treatments[[#This Row],[experiment_ID]],treatments[[#This Row],[experiment_ID]]), "")</f>
        <v>12</v>
      </c>
      <c r="C959" s="127" t="s">
        <v>9565</v>
      </c>
      <c r="D959" s="13" t="s">
        <v>9222</v>
      </c>
      <c r="E959" s="13" t="s">
        <v>8622</v>
      </c>
      <c r="F959" s="13"/>
      <c r="G959" s="13" t="s">
        <v>2502</v>
      </c>
      <c r="H959" s="13" t="s">
        <v>9547</v>
      </c>
      <c r="I959" s="13"/>
      <c r="J959" s="13" t="s">
        <v>2502</v>
      </c>
      <c r="K959" s="13"/>
      <c r="L959" s="13"/>
      <c r="M959" s="13"/>
      <c r="N959" s="13"/>
      <c r="O959" s="13" t="s">
        <v>9552</v>
      </c>
      <c r="P959" s="13"/>
      <c r="Q959" s="13"/>
    </row>
    <row r="960" spans="1:17" x14ac:dyDescent="0.25">
      <c r="A960" t="s">
        <v>9527</v>
      </c>
      <c r="B960" cm="1">
        <f t="array" ref="B960">IF(ROW() &lt; ROW(INDEX(treatments[experiment_ID],ROWS(treatments[experiment_ID]))), COUNTIF(INDEX(treatments[experiment_ID],1):treatments[[#This Row],[experiment_ID]],treatments[[#This Row],[experiment_ID]]), "")</f>
        <v>13</v>
      </c>
      <c r="C960" s="127" t="s">
        <v>9566</v>
      </c>
      <c r="D960" s="13" t="s">
        <v>9220</v>
      </c>
      <c r="E960" s="13" t="s">
        <v>8622</v>
      </c>
      <c r="F960" s="13"/>
      <c r="G960" s="13" t="s">
        <v>2502</v>
      </c>
      <c r="H960" s="13" t="s">
        <v>9548</v>
      </c>
      <c r="I960" s="13"/>
      <c r="J960" s="13" t="s">
        <v>2502</v>
      </c>
      <c r="K960" s="13"/>
      <c r="L960" s="13"/>
      <c r="M960" s="13"/>
      <c r="N960" s="13"/>
      <c r="O960" s="13" t="s">
        <v>9548</v>
      </c>
      <c r="P960" s="13"/>
      <c r="Q960" s="13"/>
    </row>
    <row r="961" spans="1:17" x14ac:dyDescent="0.25">
      <c r="A961" t="s">
        <v>9527</v>
      </c>
      <c r="B961" cm="1">
        <f t="array" ref="B961">IF(ROW() &lt; ROW(INDEX(treatments[experiment_ID],ROWS(treatments[experiment_ID]))), COUNTIF(INDEX(treatments[experiment_ID],1):treatments[[#This Row],[experiment_ID]],treatments[[#This Row],[experiment_ID]]), "")</f>
        <v>14</v>
      </c>
      <c r="C961" s="127" t="s">
        <v>9567</v>
      </c>
      <c r="D961" s="13" t="s">
        <v>9221</v>
      </c>
      <c r="E961" s="13" t="s">
        <v>8622</v>
      </c>
      <c r="F961" s="13"/>
      <c r="G961" s="13" t="s">
        <v>2502</v>
      </c>
      <c r="H961" s="13" t="s">
        <v>9548</v>
      </c>
      <c r="I961" s="13"/>
      <c r="J961" s="13" t="s">
        <v>2502</v>
      </c>
      <c r="K961" s="13"/>
      <c r="L961" s="13"/>
      <c r="M961" s="13"/>
      <c r="N961" s="13"/>
      <c r="O961" s="13" t="s">
        <v>9548</v>
      </c>
      <c r="P961" s="13"/>
      <c r="Q961" s="13"/>
    </row>
    <row r="962" spans="1:17" x14ac:dyDescent="0.25">
      <c r="A962" t="s">
        <v>9527</v>
      </c>
      <c r="B962" cm="1">
        <f t="array" ref="B962">IF(ROW() &lt; ROW(INDEX(treatments[experiment_ID],ROWS(treatments[experiment_ID]))), COUNTIF(INDEX(treatments[experiment_ID],1):treatments[[#This Row],[experiment_ID]],treatments[[#This Row],[experiment_ID]]), "")</f>
        <v>15</v>
      </c>
      <c r="C962" s="127" t="s">
        <v>9568</v>
      </c>
      <c r="D962" s="13" t="s">
        <v>9222</v>
      </c>
      <c r="E962" s="13" t="s">
        <v>8622</v>
      </c>
      <c r="F962" s="13"/>
      <c r="G962" s="13" t="s">
        <v>2502</v>
      </c>
      <c r="H962" s="13" t="s">
        <v>9548</v>
      </c>
      <c r="I962" s="13"/>
      <c r="J962" s="13" t="s">
        <v>2502</v>
      </c>
      <c r="K962" s="13"/>
      <c r="L962" s="13"/>
      <c r="M962" s="13"/>
      <c r="N962" s="13"/>
      <c r="O962" s="13" t="s">
        <v>9548</v>
      </c>
      <c r="P962" s="13"/>
      <c r="Q962" s="13"/>
    </row>
    <row r="963" spans="1:17" x14ac:dyDescent="0.25">
      <c r="A963" t="s">
        <v>9527</v>
      </c>
      <c r="B963" cm="1">
        <f t="array" ref="B963">IF(ROW() &lt; ROW(INDEX(treatments[experiment_ID],ROWS(treatments[experiment_ID]))), COUNTIF(INDEX(treatments[experiment_ID],1):treatments[[#This Row],[experiment_ID]],treatments[[#This Row],[experiment_ID]]), "")</f>
        <v>16</v>
      </c>
      <c r="C963" s="127" t="s">
        <v>9569</v>
      </c>
      <c r="D963" s="13" t="s">
        <v>9220</v>
      </c>
      <c r="E963" s="13" t="s">
        <v>8622</v>
      </c>
      <c r="F963" s="13"/>
      <c r="G963" s="13" t="s">
        <v>2502</v>
      </c>
      <c r="H963" s="13" t="s">
        <v>9549</v>
      </c>
      <c r="I963" s="13"/>
      <c r="J963" s="13" t="s">
        <v>2502</v>
      </c>
      <c r="K963" s="13"/>
      <c r="L963" s="13"/>
      <c r="M963" s="13"/>
      <c r="N963" s="13"/>
      <c r="O963" s="13" t="s">
        <v>9553</v>
      </c>
      <c r="P963" s="13"/>
      <c r="Q963" s="13"/>
    </row>
    <row r="964" spans="1:17" x14ac:dyDescent="0.25">
      <c r="A964" t="s">
        <v>9527</v>
      </c>
      <c r="B964" cm="1">
        <f t="array" ref="B964">IF(ROW() &lt; ROW(INDEX(treatments[experiment_ID],ROWS(treatments[experiment_ID]))), COUNTIF(INDEX(treatments[experiment_ID],1):treatments[[#This Row],[experiment_ID]],treatments[[#This Row],[experiment_ID]]), "")</f>
        <v>17</v>
      </c>
      <c r="C964" s="127" t="s">
        <v>9570</v>
      </c>
      <c r="D964" s="13" t="s">
        <v>9221</v>
      </c>
      <c r="E964" s="13" t="s">
        <v>8622</v>
      </c>
      <c r="F964" s="13"/>
      <c r="G964" s="13" t="s">
        <v>2502</v>
      </c>
      <c r="H964" s="13" t="s">
        <v>9549</v>
      </c>
      <c r="I964" s="13"/>
      <c r="J964" s="13" t="s">
        <v>2502</v>
      </c>
      <c r="K964" s="13"/>
      <c r="L964" s="13"/>
      <c r="M964" s="13"/>
      <c r="N964" s="13"/>
      <c r="O964" s="13" t="s">
        <v>9553</v>
      </c>
      <c r="P964" s="13"/>
      <c r="Q964" s="13"/>
    </row>
    <row r="965" spans="1:17" x14ac:dyDescent="0.25">
      <c r="A965" t="s">
        <v>9527</v>
      </c>
      <c r="B965" cm="1">
        <f t="array" ref="B965">IF(ROW() &lt; ROW(INDEX(treatments[experiment_ID],ROWS(treatments[experiment_ID]))), COUNTIF(INDEX(treatments[experiment_ID],1):treatments[[#This Row],[experiment_ID]],treatments[[#This Row],[experiment_ID]]), "")</f>
        <v>18</v>
      </c>
      <c r="C965" s="127" t="s">
        <v>9571</v>
      </c>
      <c r="D965" s="13" t="s">
        <v>9222</v>
      </c>
      <c r="E965" s="13" t="s">
        <v>8622</v>
      </c>
      <c r="F965" s="13"/>
      <c r="G965" s="13" t="s">
        <v>2502</v>
      </c>
      <c r="H965" s="13" t="s">
        <v>9549</v>
      </c>
      <c r="I965" s="13"/>
      <c r="J965" s="13" t="s">
        <v>2502</v>
      </c>
      <c r="K965" s="13"/>
      <c r="L965" s="13"/>
      <c r="M965" s="13"/>
      <c r="N965" s="13"/>
      <c r="O965" s="13" t="s">
        <v>9553</v>
      </c>
      <c r="P965" s="13"/>
      <c r="Q965" s="13"/>
    </row>
    <row r="966" spans="1:17" x14ac:dyDescent="0.25">
      <c r="A966" t="s">
        <v>9528</v>
      </c>
      <c r="B966" cm="1">
        <f t="array" ref="B966">IF(ROW() &lt; ROW(INDEX(treatments[experiment_ID],ROWS(treatments[experiment_ID]))), COUNTIF(INDEX(treatments[experiment_ID],1):treatments[[#This Row],[experiment_ID]],treatments[[#This Row],[experiment_ID]]), "")</f>
        <v>1</v>
      </c>
      <c r="C966" s="127" t="s">
        <v>9554</v>
      </c>
      <c r="D966" s="13" t="s">
        <v>9220</v>
      </c>
      <c r="E966" s="13" t="s">
        <v>2502</v>
      </c>
      <c r="F966" s="13"/>
      <c r="G966" s="13" t="s">
        <v>2502</v>
      </c>
      <c r="H966" s="13" t="s">
        <v>9544</v>
      </c>
      <c r="I966" s="13"/>
      <c r="J966" s="13" t="s">
        <v>2502</v>
      </c>
      <c r="K966" s="13"/>
      <c r="L966" s="13"/>
      <c r="M966" s="13"/>
      <c r="N966" s="13"/>
      <c r="O966" s="13" t="s">
        <v>9550</v>
      </c>
      <c r="P966" s="13"/>
      <c r="Q966" s="13"/>
    </row>
    <row r="967" spans="1:17" x14ac:dyDescent="0.25">
      <c r="A967" t="s">
        <v>9528</v>
      </c>
      <c r="B967" cm="1">
        <f t="array" ref="B967">IF(ROW() &lt; ROW(INDEX(treatments[experiment_ID],ROWS(treatments[experiment_ID]))), COUNTIF(INDEX(treatments[experiment_ID],1):treatments[[#This Row],[experiment_ID]],treatments[[#This Row],[experiment_ID]]), "")</f>
        <v>2</v>
      </c>
      <c r="C967" s="127" t="s">
        <v>9555</v>
      </c>
      <c r="D967" s="13" t="s">
        <v>9221</v>
      </c>
      <c r="E967" s="13" t="s">
        <v>2502</v>
      </c>
      <c r="F967" s="13"/>
      <c r="G967" s="13" t="s">
        <v>2502</v>
      </c>
      <c r="H967" s="13" t="s">
        <v>9544</v>
      </c>
      <c r="I967" s="13"/>
      <c r="J967" s="13" t="s">
        <v>2502</v>
      </c>
      <c r="K967" s="13"/>
      <c r="L967" s="13"/>
      <c r="M967" s="13"/>
      <c r="N967" s="13"/>
      <c r="O967" s="13" t="s">
        <v>9550</v>
      </c>
      <c r="P967" s="13"/>
      <c r="Q967" s="13"/>
    </row>
    <row r="968" spans="1:17" x14ac:dyDescent="0.25">
      <c r="A968" t="s">
        <v>9528</v>
      </c>
      <c r="B968" cm="1">
        <f t="array" ref="B968">IF(ROW() &lt; ROW(INDEX(treatments[experiment_ID],ROWS(treatments[experiment_ID]))), COUNTIF(INDEX(treatments[experiment_ID],1):treatments[[#This Row],[experiment_ID]],treatments[[#This Row],[experiment_ID]]), "")</f>
        <v>3</v>
      </c>
      <c r="C968" s="127" t="s">
        <v>9556</v>
      </c>
      <c r="D968" s="13" t="s">
        <v>9222</v>
      </c>
      <c r="E968" s="13" t="s">
        <v>2502</v>
      </c>
      <c r="F968" s="13"/>
      <c r="G968" s="13" t="s">
        <v>2502</v>
      </c>
      <c r="H968" s="13" t="s">
        <v>9544</v>
      </c>
      <c r="I968" s="13"/>
      <c r="J968" s="13" t="s">
        <v>2502</v>
      </c>
      <c r="K968" s="13"/>
      <c r="L968" s="13"/>
      <c r="M968" s="13"/>
      <c r="N968" s="13"/>
      <c r="O968" s="13" t="s">
        <v>9550</v>
      </c>
      <c r="P968" s="13"/>
      <c r="Q968" s="13"/>
    </row>
    <row r="969" spans="1:17" x14ac:dyDescent="0.25">
      <c r="A969" t="s">
        <v>9528</v>
      </c>
      <c r="B969" cm="1">
        <f t="array" ref="B969">IF(ROW() &lt; ROW(INDEX(treatments[experiment_ID],ROWS(treatments[experiment_ID]))), COUNTIF(INDEX(treatments[experiment_ID],1):treatments[[#This Row],[experiment_ID]],treatments[[#This Row],[experiment_ID]]), "")</f>
        <v>4</v>
      </c>
      <c r="C969" s="127" t="s">
        <v>9557</v>
      </c>
      <c r="D969" s="13" t="s">
        <v>9220</v>
      </c>
      <c r="E969" s="13" t="s">
        <v>2502</v>
      </c>
      <c r="F969" s="13"/>
      <c r="G969" s="13" t="s">
        <v>2502</v>
      </c>
      <c r="H969" s="13" t="s">
        <v>9545</v>
      </c>
      <c r="I969" s="13"/>
      <c r="J969" s="13" t="s">
        <v>2502</v>
      </c>
      <c r="K969" s="13"/>
      <c r="L969" s="13"/>
      <c r="M969" s="13"/>
      <c r="N969" s="13"/>
      <c r="O969" s="13" t="s">
        <v>9545</v>
      </c>
      <c r="P969" s="13"/>
      <c r="Q969" s="13"/>
    </row>
    <row r="970" spans="1:17" x14ac:dyDescent="0.25">
      <c r="A970" t="s">
        <v>9528</v>
      </c>
      <c r="B970" cm="1">
        <f t="array" ref="B970">IF(ROW() &lt; ROW(INDEX(treatments[experiment_ID],ROWS(treatments[experiment_ID]))), COUNTIF(INDEX(treatments[experiment_ID],1):treatments[[#This Row],[experiment_ID]],treatments[[#This Row],[experiment_ID]]), "")</f>
        <v>5</v>
      </c>
      <c r="C970" s="127" t="s">
        <v>9558</v>
      </c>
      <c r="D970" s="13" t="s">
        <v>9221</v>
      </c>
      <c r="E970" s="13" t="s">
        <v>2502</v>
      </c>
      <c r="F970" s="13"/>
      <c r="G970" s="13" t="s">
        <v>2502</v>
      </c>
      <c r="H970" s="13" t="s">
        <v>9545</v>
      </c>
      <c r="I970" s="13"/>
      <c r="J970" s="13" t="s">
        <v>2502</v>
      </c>
      <c r="K970" s="13"/>
      <c r="L970" s="13"/>
      <c r="M970" s="13"/>
      <c r="N970" s="13"/>
      <c r="O970" s="13" t="s">
        <v>9545</v>
      </c>
      <c r="P970" s="13"/>
      <c r="Q970" s="13"/>
    </row>
    <row r="971" spans="1:17" x14ac:dyDescent="0.25">
      <c r="A971" t="s">
        <v>9528</v>
      </c>
      <c r="B971" cm="1">
        <f t="array" ref="B971">IF(ROW() &lt; ROW(INDEX(treatments[experiment_ID],ROWS(treatments[experiment_ID]))), COUNTIF(INDEX(treatments[experiment_ID],1):treatments[[#This Row],[experiment_ID]],treatments[[#This Row],[experiment_ID]]), "")</f>
        <v>6</v>
      </c>
      <c r="C971" s="127" t="s">
        <v>9559</v>
      </c>
      <c r="D971" s="13" t="s">
        <v>9222</v>
      </c>
      <c r="E971" s="13" t="s">
        <v>2502</v>
      </c>
      <c r="F971" s="13"/>
      <c r="G971" s="13" t="s">
        <v>2502</v>
      </c>
      <c r="H971" s="13" t="s">
        <v>9545</v>
      </c>
      <c r="I971" s="13"/>
      <c r="J971" s="13" t="s">
        <v>2502</v>
      </c>
      <c r="K971" s="13"/>
      <c r="L971" s="13"/>
      <c r="M971" s="13"/>
      <c r="N971" s="13"/>
      <c r="O971" s="13" t="s">
        <v>9545</v>
      </c>
      <c r="P971" s="13"/>
      <c r="Q971" s="13"/>
    </row>
    <row r="972" spans="1:17" x14ac:dyDescent="0.25">
      <c r="A972" t="s">
        <v>9528</v>
      </c>
      <c r="B972" cm="1">
        <f t="array" ref="B972">IF(ROW() &lt; ROW(INDEX(treatments[experiment_ID],ROWS(treatments[experiment_ID]))), COUNTIF(INDEX(treatments[experiment_ID],1):treatments[[#This Row],[experiment_ID]],treatments[[#This Row],[experiment_ID]]), "")</f>
        <v>7</v>
      </c>
      <c r="C972" s="127" t="s">
        <v>9560</v>
      </c>
      <c r="D972" s="13" t="s">
        <v>9220</v>
      </c>
      <c r="E972" s="13" t="s">
        <v>2502</v>
      </c>
      <c r="F972" s="13"/>
      <c r="G972" s="13" t="s">
        <v>2502</v>
      </c>
      <c r="H972" s="13" t="s">
        <v>9546</v>
      </c>
      <c r="I972" s="13"/>
      <c r="J972" s="13" t="s">
        <v>2502</v>
      </c>
      <c r="K972" s="13"/>
      <c r="L972" s="13"/>
      <c r="M972" s="13"/>
      <c r="N972" s="13"/>
      <c r="O972" s="13" t="s">
        <v>9551</v>
      </c>
      <c r="P972" s="13"/>
      <c r="Q972" s="13"/>
    </row>
    <row r="973" spans="1:17" x14ac:dyDescent="0.25">
      <c r="A973" t="s">
        <v>9528</v>
      </c>
      <c r="B973" cm="1">
        <f t="array" ref="B973">IF(ROW() &lt; ROW(INDEX(treatments[experiment_ID],ROWS(treatments[experiment_ID]))), COUNTIF(INDEX(treatments[experiment_ID],1):treatments[[#This Row],[experiment_ID]],treatments[[#This Row],[experiment_ID]]), "")</f>
        <v>8</v>
      </c>
      <c r="C973" s="127" t="s">
        <v>9561</v>
      </c>
      <c r="D973" s="13" t="s">
        <v>9221</v>
      </c>
      <c r="E973" s="13" t="s">
        <v>2502</v>
      </c>
      <c r="F973" s="13"/>
      <c r="G973" s="13" t="s">
        <v>2502</v>
      </c>
      <c r="H973" s="13" t="s">
        <v>9546</v>
      </c>
      <c r="I973" s="13"/>
      <c r="J973" s="13" t="s">
        <v>2502</v>
      </c>
      <c r="K973" s="13"/>
      <c r="L973" s="13"/>
      <c r="M973" s="13"/>
      <c r="N973" s="13"/>
      <c r="O973" s="13" t="s">
        <v>9551</v>
      </c>
      <c r="P973" s="13"/>
      <c r="Q973" s="13"/>
    </row>
    <row r="974" spans="1:17" x14ac:dyDescent="0.25">
      <c r="A974" t="s">
        <v>9528</v>
      </c>
      <c r="B974" cm="1">
        <f t="array" ref="B974">IF(ROW() &lt; ROW(INDEX(treatments[experiment_ID],ROWS(treatments[experiment_ID]))), COUNTIF(INDEX(treatments[experiment_ID],1):treatments[[#This Row],[experiment_ID]],treatments[[#This Row],[experiment_ID]]), "")</f>
        <v>9</v>
      </c>
      <c r="C974" s="127" t="s">
        <v>9562</v>
      </c>
      <c r="D974" s="13" t="s">
        <v>9222</v>
      </c>
      <c r="E974" s="13" t="s">
        <v>2502</v>
      </c>
      <c r="F974" s="13"/>
      <c r="G974" s="13" t="s">
        <v>2502</v>
      </c>
      <c r="H974" s="13" t="s">
        <v>9546</v>
      </c>
      <c r="I974" s="13"/>
      <c r="J974" s="13" t="s">
        <v>2502</v>
      </c>
      <c r="K974" s="13"/>
      <c r="L974" s="13"/>
      <c r="M974" s="13"/>
      <c r="N974" s="13"/>
      <c r="O974" s="13" t="s">
        <v>9551</v>
      </c>
      <c r="P974" s="13"/>
      <c r="Q974" s="13"/>
    </row>
    <row r="975" spans="1:17" x14ac:dyDescent="0.25">
      <c r="A975" t="s">
        <v>9528</v>
      </c>
      <c r="B975" cm="1">
        <f t="array" ref="B975">IF(ROW() &lt; ROW(INDEX(treatments[experiment_ID],ROWS(treatments[experiment_ID]))), COUNTIF(INDEX(treatments[experiment_ID],1):treatments[[#This Row],[experiment_ID]],treatments[[#This Row],[experiment_ID]]), "")</f>
        <v>10</v>
      </c>
      <c r="C975" s="127" t="s">
        <v>9563</v>
      </c>
      <c r="D975" s="13" t="s">
        <v>9220</v>
      </c>
      <c r="E975" s="13" t="s">
        <v>8622</v>
      </c>
      <c r="F975" s="13"/>
      <c r="G975" s="13" t="s">
        <v>2502</v>
      </c>
      <c r="H975" s="13" t="s">
        <v>9547</v>
      </c>
      <c r="I975" s="13"/>
      <c r="J975" s="13" t="s">
        <v>2502</v>
      </c>
      <c r="K975" s="13"/>
      <c r="L975" s="13"/>
      <c r="M975" s="13"/>
      <c r="N975" s="13"/>
      <c r="O975" s="13" t="s">
        <v>9552</v>
      </c>
      <c r="P975" s="13"/>
      <c r="Q975" s="13"/>
    </row>
    <row r="976" spans="1:17" x14ac:dyDescent="0.25">
      <c r="A976" t="s">
        <v>9528</v>
      </c>
      <c r="B976" cm="1">
        <f t="array" ref="B976">IF(ROW() &lt; ROW(INDEX(treatments[experiment_ID],ROWS(treatments[experiment_ID]))), COUNTIF(INDEX(treatments[experiment_ID],1):treatments[[#This Row],[experiment_ID]],treatments[[#This Row],[experiment_ID]]), "")</f>
        <v>11</v>
      </c>
      <c r="C976" s="127" t="s">
        <v>9564</v>
      </c>
      <c r="D976" s="13" t="s">
        <v>9221</v>
      </c>
      <c r="E976" s="13" t="s">
        <v>8622</v>
      </c>
      <c r="F976" s="13"/>
      <c r="G976" s="13" t="s">
        <v>2502</v>
      </c>
      <c r="H976" s="13" t="s">
        <v>9547</v>
      </c>
      <c r="I976" s="13"/>
      <c r="J976" s="13" t="s">
        <v>2502</v>
      </c>
      <c r="K976" s="13"/>
      <c r="L976" s="13"/>
      <c r="M976" s="13"/>
      <c r="N976" s="13"/>
      <c r="O976" s="13" t="s">
        <v>9552</v>
      </c>
      <c r="P976" s="13"/>
      <c r="Q976" s="13"/>
    </row>
    <row r="977" spans="1:17" x14ac:dyDescent="0.25">
      <c r="A977" t="s">
        <v>9528</v>
      </c>
      <c r="B977" cm="1">
        <f t="array" ref="B977">IF(ROW() &lt; ROW(INDEX(treatments[experiment_ID],ROWS(treatments[experiment_ID]))), COUNTIF(INDEX(treatments[experiment_ID],1):treatments[[#This Row],[experiment_ID]],treatments[[#This Row],[experiment_ID]]), "")</f>
        <v>12</v>
      </c>
      <c r="C977" s="127" t="s">
        <v>9565</v>
      </c>
      <c r="D977" s="13" t="s">
        <v>9222</v>
      </c>
      <c r="E977" s="13" t="s">
        <v>8622</v>
      </c>
      <c r="F977" s="13"/>
      <c r="G977" s="13" t="s">
        <v>2502</v>
      </c>
      <c r="H977" s="13" t="s">
        <v>9547</v>
      </c>
      <c r="I977" s="13"/>
      <c r="J977" s="13" t="s">
        <v>2502</v>
      </c>
      <c r="K977" s="13"/>
      <c r="L977" s="13"/>
      <c r="M977" s="13"/>
      <c r="N977" s="13"/>
      <c r="O977" s="13" t="s">
        <v>9552</v>
      </c>
      <c r="P977" s="13"/>
      <c r="Q977" s="13"/>
    </row>
    <row r="978" spans="1:17" x14ac:dyDescent="0.25">
      <c r="A978" t="s">
        <v>9528</v>
      </c>
      <c r="B978" cm="1">
        <f t="array" ref="B978">IF(ROW() &lt; ROW(INDEX(treatments[experiment_ID],ROWS(treatments[experiment_ID]))), COUNTIF(INDEX(treatments[experiment_ID],1):treatments[[#This Row],[experiment_ID]],treatments[[#This Row],[experiment_ID]]), "")</f>
        <v>13</v>
      </c>
      <c r="C978" s="127" t="s">
        <v>9566</v>
      </c>
      <c r="D978" s="13" t="s">
        <v>9220</v>
      </c>
      <c r="E978" s="13" t="s">
        <v>8622</v>
      </c>
      <c r="F978" s="13"/>
      <c r="G978" s="13" t="s">
        <v>2502</v>
      </c>
      <c r="H978" s="13" t="s">
        <v>9548</v>
      </c>
      <c r="I978" s="13"/>
      <c r="J978" s="13" t="s">
        <v>2502</v>
      </c>
      <c r="K978" s="13"/>
      <c r="L978" s="13"/>
      <c r="M978" s="13"/>
      <c r="N978" s="13"/>
      <c r="O978" s="13" t="s">
        <v>9548</v>
      </c>
      <c r="P978" s="13"/>
      <c r="Q978" s="13"/>
    </row>
    <row r="979" spans="1:17" x14ac:dyDescent="0.25">
      <c r="A979" t="s">
        <v>9528</v>
      </c>
      <c r="B979" cm="1">
        <f t="array" ref="B979">IF(ROW() &lt; ROW(INDEX(treatments[experiment_ID],ROWS(treatments[experiment_ID]))), COUNTIF(INDEX(treatments[experiment_ID],1):treatments[[#This Row],[experiment_ID]],treatments[[#This Row],[experiment_ID]]), "")</f>
        <v>14</v>
      </c>
      <c r="C979" s="127" t="s">
        <v>9567</v>
      </c>
      <c r="D979" s="13" t="s">
        <v>9221</v>
      </c>
      <c r="E979" s="13" t="s">
        <v>8622</v>
      </c>
      <c r="F979" s="13"/>
      <c r="G979" s="13" t="s">
        <v>2502</v>
      </c>
      <c r="H979" s="13" t="s">
        <v>9548</v>
      </c>
      <c r="I979" s="13"/>
      <c r="J979" s="13" t="s">
        <v>2502</v>
      </c>
      <c r="K979" s="13"/>
      <c r="L979" s="13"/>
      <c r="M979" s="13"/>
      <c r="N979" s="13"/>
      <c r="O979" s="13" t="s">
        <v>9548</v>
      </c>
      <c r="P979" s="13"/>
      <c r="Q979" s="13"/>
    </row>
    <row r="980" spans="1:17" x14ac:dyDescent="0.25">
      <c r="A980" t="s">
        <v>9528</v>
      </c>
      <c r="B980" cm="1">
        <f t="array" ref="B980">IF(ROW() &lt; ROW(INDEX(treatments[experiment_ID],ROWS(treatments[experiment_ID]))), COUNTIF(INDEX(treatments[experiment_ID],1):treatments[[#This Row],[experiment_ID]],treatments[[#This Row],[experiment_ID]]), "")</f>
        <v>15</v>
      </c>
      <c r="C980" s="127" t="s">
        <v>9568</v>
      </c>
      <c r="D980" s="13" t="s">
        <v>9222</v>
      </c>
      <c r="E980" s="13" t="s">
        <v>8622</v>
      </c>
      <c r="F980" s="13"/>
      <c r="G980" s="13" t="s">
        <v>2502</v>
      </c>
      <c r="H980" s="13" t="s">
        <v>9548</v>
      </c>
      <c r="I980" s="13"/>
      <c r="J980" s="13" t="s">
        <v>2502</v>
      </c>
      <c r="K980" s="13"/>
      <c r="L980" s="13"/>
      <c r="M980" s="13"/>
      <c r="N980" s="13"/>
      <c r="O980" s="13" t="s">
        <v>9548</v>
      </c>
      <c r="P980" s="13"/>
      <c r="Q980" s="13"/>
    </row>
    <row r="981" spans="1:17" x14ac:dyDescent="0.25">
      <c r="A981" t="s">
        <v>9528</v>
      </c>
      <c r="B981" cm="1">
        <f t="array" ref="B981">IF(ROW() &lt; ROW(INDEX(treatments[experiment_ID],ROWS(treatments[experiment_ID]))), COUNTIF(INDEX(treatments[experiment_ID],1):treatments[[#This Row],[experiment_ID]],treatments[[#This Row],[experiment_ID]]), "")</f>
        <v>16</v>
      </c>
      <c r="C981" s="127" t="s">
        <v>9569</v>
      </c>
      <c r="D981" s="13" t="s">
        <v>9220</v>
      </c>
      <c r="E981" s="13" t="s">
        <v>8622</v>
      </c>
      <c r="F981" s="13"/>
      <c r="G981" s="13" t="s">
        <v>2502</v>
      </c>
      <c r="H981" s="13" t="s">
        <v>9549</v>
      </c>
      <c r="I981" s="13"/>
      <c r="J981" s="13" t="s">
        <v>2502</v>
      </c>
      <c r="K981" s="13"/>
      <c r="L981" s="13"/>
      <c r="M981" s="13"/>
      <c r="N981" s="13"/>
      <c r="O981" s="13" t="s">
        <v>9553</v>
      </c>
      <c r="P981" s="13"/>
      <c r="Q981" s="13"/>
    </row>
    <row r="982" spans="1:17" x14ac:dyDescent="0.25">
      <c r="A982" t="s">
        <v>9528</v>
      </c>
      <c r="B982" cm="1">
        <f t="array" ref="B982">IF(ROW() &lt; ROW(INDEX(treatments[experiment_ID],ROWS(treatments[experiment_ID]))), COUNTIF(INDEX(treatments[experiment_ID],1):treatments[[#This Row],[experiment_ID]],treatments[[#This Row],[experiment_ID]]), "")</f>
        <v>17</v>
      </c>
      <c r="C982" s="127" t="s">
        <v>9570</v>
      </c>
      <c r="D982" s="13" t="s">
        <v>9221</v>
      </c>
      <c r="E982" s="13" t="s">
        <v>8622</v>
      </c>
      <c r="F982" s="13"/>
      <c r="G982" s="13" t="s">
        <v>2502</v>
      </c>
      <c r="H982" s="13" t="s">
        <v>9549</v>
      </c>
      <c r="I982" s="13"/>
      <c r="J982" s="13" t="s">
        <v>2502</v>
      </c>
      <c r="K982" s="13"/>
      <c r="L982" s="13"/>
      <c r="M982" s="13"/>
      <c r="N982" s="13"/>
      <c r="O982" s="13" t="s">
        <v>9553</v>
      </c>
      <c r="P982" s="13"/>
      <c r="Q982" s="13"/>
    </row>
    <row r="983" spans="1:17" x14ac:dyDescent="0.25">
      <c r="A983" t="s">
        <v>9528</v>
      </c>
      <c r="B983" cm="1">
        <f t="array" ref="B983">IF(ROW() &lt; ROW(INDEX(treatments[experiment_ID],ROWS(treatments[experiment_ID]))), COUNTIF(INDEX(treatments[experiment_ID],1):treatments[[#This Row],[experiment_ID]],treatments[[#This Row],[experiment_ID]]), "")</f>
        <v>18</v>
      </c>
      <c r="C983" s="127" t="s">
        <v>9571</v>
      </c>
      <c r="D983" s="13" t="s">
        <v>9222</v>
      </c>
      <c r="E983" s="13" t="s">
        <v>8622</v>
      </c>
      <c r="F983" s="13"/>
      <c r="G983" s="13" t="s">
        <v>2502</v>
      </c>
      <c r="H983" s="13" t="s">
        <v>9549</v>
      </c>
      <c r="I983" s="13"/>
      <c r="J983" s="13" t="s">
        <v>2502</v>
      </c>
      <c r="K983" s="13"/>
      <c r="L983" s="13"/>
      <c r="M983" s="13"/>
      <c r="N983" s="13"/>
      <c r="O983" s="13" t="s">
        <v>9553</v>
      </c>
      <c r="P983" s="13"/>
      <c r="Q983" s="13"/>
    </row>
    <row r="984" spans="1:17" x14ac:dyDescent="0.25">
      <c r="A984" t="s">
        <v>9529</v>
      </c>
      <c r="B984" cm="1">
        <f t="array" ref="B984">IF(ROW() &lt; ROW(INDEX(treatments[experiment_ID],ROWS(treatments[experiment_ID]))), COUNTIF(INDEX(treatments[experiment_ID],1):treatments[[#This Row],[experiment_ID]],treatments[[#This Row],[experiment_ID]]), "")</f>
        <v>1</v>
      </c>
      <c r="C984" s="127" t="s">
        <v>9554</v>
      </c>
      <c r="D984" s="13" t="s">
        <v>9220</v>
      </c>
      <c r="E984" s="13" t="s">
        <v>2502</v>
      </c>
      <c r="F984" s="13"/>
      <c r="G984" s="13" t="s">
        <v>2502</v>
      </c>
      <c r="H984" s="13" t="s">
        <v>9544</v>
      </c>
      <c r="I984" s="13"/>
      <c r="J984" s="13" t="s">
        <v>2502</v>
      </c>
      <c r="K984" s="13"/>
      <c r="L984" s="13"/>
      <c r="M984" s="13"/>
      <c r="N984" s="13"/>
      <c r="O984" s="13" t="s">
        <v>9550</v>
      </c>
      <c r="P984" s="13"/>
      <c r="Q984" s="13"/>
    </row>
    <row r="985" spans="1:17" x14ac:dyDescent="0.25">
      <c r="A985" t="s">
        <v>9529</v>
      </c>
      <c r="B985" cm="1">
        <f t="array" ref="B985">IF(ROW() &lt; ROW(INDEX(treatments[experiment_ID],ROWS(treatments[experiment_ID]))), COUNTIF(INDEX(treatments[experiment_ID],1):treatments[[#This Row],[experiment_ID]],treatments[[#This Row],[experiment_ID]]), "")</f>
        <v>2</v>
      </c>
      <c r="C985" s="127" t="s">
        <v>9555</v>
      </c>
      <c r="D985" s="13" t="s">
        <v>9221</v>
      </c>
      <c r="E985" s="13" t="s">
        <v>2502</v>
      </c>
      <c r="F985" s="13"/>
      <c r="G985" s="13" t="s">
        <v>2502</v>
      </c>
      <c r="H985" s="13" t="s">
        <v>9544</v>
      </c>
      <c r="I985" s="13"/>
      <c r="J985" s="13" t="s">
        <v>2502</v>
      </c>
      <c r="K985" s="13"/>
      <c r="L985" s="13"/>
      <c r="M985" s="13"/>
      <c r="N985" s="13"/>
      <c r="O985" s="13" t="s">
        <v>9550</v>
      </c>
      <c r="P985" s="13"/>
      <c r="Q985" s="13"/>
    </row>
    <row r="986" spans="1:17" x14ac:dyDescent="0.25">
      <c r="A986" t="s">
        <v>9529</v>
      </c>
      <c r="B986" cm="1">
        <f t="array" ref="B986">IF(ROW() &lt; ROW(INDEX(treatments[experiment_ID],ROWS(treatments[experiment_ID]))), COUNTIF(INDEX(treatments[experiment_ID],1):treatments[[#This Row],[experiment_ID]],treatments[[#This Row],[experiment_ID]]), "")</f>
        <v>3</v>
      </c>
      <c r="C986" s="127" t="s">
        <v>9556</v>
      </c>
      <c r="D986" s="13" t="s">
        <v>9222</v>
      </c>
      <c r="E986" s="13" t="s">
        <v>2502</v>
      </c>
      <c r="F986" s="13"/>
      <c r="G986" s="13" t="s">
        <v>2502</v>
      </c>
      <c r="H986" s="13" t="s">
        <v>9544</v>
      </c>
      <c r="I986" s="13"/>
      <c r="J986" s="13" t="s">
        <v>2502</v>
      </c>
      <c r="K986" s="13"/>
      <c r="L986" s="13"/>
      <c r="M986" s="13"/>
      <c r="N986" s="13"/>
      <c r="O986" s="13" t="s">
        <v>9550</v>
      </c>
      <c r="P986" s="13"/>
      <c r="Q986" s="13"/>
    </row>
    <row r="987" spans="1:17" x14ac:dyDescent="0.25">
      <c r="A987" t="s">
        <v>9529</v>
      </c>
      <c r="B987" cm="1">
        <f t="array" ref="B987">IF(ROW() &lt; ROW(INDEX(treatments[experiment_ID],ROWS(treatments[experiment_ID]))), COUNTIF(INDEX(treatments[experiment_ID],1):treatments[[#This Row],[experiment_ID]],treatments[[#This Row],[experiment_ID]]), "")</f>
        <v>4</v>
      </c>
      <c r="C987" s="127" t="s">
        <v>9557</v>
      </c>
      <c r="D987" s="13" t="s">
        <v>9220</v>
      </c>
      <c r="E987" s="13" t="s">
        <v>2502</v>
      </c>
      <c r="F987" s="13"/>
      <c r="G987" s="13" t="s">
        <v>2502</v>
      </c>
      <c r="H987" s="13" t="s">
        <v>9545</v>
      </c>
      <c r="I987" s="13"/>
      <c r="J987" s="13" t="s">
        <v>2502</v>
      </c>
      <c r="K987" s="13"/>
      <c r="L987" s="13"/>
      <c r="M987" s="13"/>
      <c r="N987" s="13"/>
      <c r="O987" s="13" t="s">
        <v>9545</v>
      </c>
      <c r="P987" s="13"/>
      <c r="Q987" s="13"/>
    </row>
    <row r="988" spans="1:17" x14ac:dyDescent="0.25">
      <c r="A988" t="s">
        <v>9529</v>
      </c>
      <c r="B988" cm="1">
        <f t="array" ref="B988">IF(ROW() &lt; ROW(INDEX(treatments[experiment_ID],ROWS(treatments[experiment_ID]))), COUNTIF(INDEX(treatments[experiment_ID],1):treatments[[#This Row],[experiment_ID]],treatments[[#This Row],[experiment_ID]]), "")</f>
        <v>5</v>
      </c>
      <c r="C988" s="127" t="s">
        <v>9558</v>
      </c>
      <c r="D988" s="13" t="s">
        <v>9221</v>
      </c>
      <c r="E988" s="13" t="s">
        <v>2502</v>
      </c>
      <c r="F988" s="13"/>
      <c r="G988" s="13" t="s">
        <v>2502</v>
      </c>
      <c r="H988" s="13" t="s">
        <v>9545</v>
      </c>
      <c r="I988" s="13"/>
      <c r="J988" s="13" t="s">
        <v>2502</v>
      </c>
      <c r="K988" s="13"/>
      <c r="L988" s="13"/>
      <c r="M988" s="13"/>
      <c r="N988" s="13"/>
      <c r="O988" s="13" t="s">
        <v>9545</v>
      </c>
      <c r="P988" s="13"/>
      <c r="Q988" s="13"/>
    </row>
    <row r="989" spans="1:17" x14ac:dyDescent="0.25">
      <c r="A989" t="s">
        <v>9529</v>
      </c>
      <c r="B989" cm="1">
        <f t="array" ref="B989">IF(ROW() &lt; ROW(INDEX(treatments[experiment_ID],ROWS(treatments[experiment_ID]))), COUNTIF(INDEX(treatments[experiment_ID],1):treatments[[#This Row],[experiment_ID]],treatments[[#This Row],[experiment_ID]]), "")</f>
        <v>6</v>
      </c>
      <c r="C989" s="127" t="s">
        <v>9559</v>
      </c>
      <c r="D989" s="13" t="s">
        <v>9222</v>
      </c>
      <c r="E989" s="13" t="s">
        <v>2502</v>
      </c>
      <c r="F989" s="13"/>
      <c r="G989" s="13" t="s">
        <v>2502</v>
      </c>
      <c r="H989" s="13" t="s">
        <v>9545</v>
      </c>
      <c r="I989" s="13"/>
      <c r="J989" s="13" t="s">
        <v>2502</v>
      </c>
      <c r="K989" s="13"/>
      <c r="L989" s="13"/>
      <c r="M989" s="13"/>
      <c r="N989" s="13"/>
      <c r="O989" s="13" t="s">
        <v>9545</v>
      </c>
      <c r="P989" s="13"/>
      <c r="Q989" s="13"/>
    </row>
    <row r="990" spans="1:17" x14ac:dyDescent="0.25">
      <c r="A990" t="s">
        <v>9529</v>
      </c>
      <c r="B990" cm="1">
        <f t="array" ref="B990">IF(ROW() &lt; ROW(INDEX(treatments[experiment_ID],ROWS(treatments[experiment_ID]))), COUNTIF(INDEX(treatments[experiment_ID],1):treatments[[#This Row],[experiment_ID]],treatments[[#This Row],[experiment_ID]]), "")</f>
        <v>7</v>
      </c>
      <c r="C990" s="127" t="s">
        <v>9560</v>
      </c>
      <c r="D990" s="13" t="s">
        <v>9220</v>
      </c>
      <c r="E990" s="13" t="s">
        <v>2502</v>
      </c>
      <c r="F990" s="13"/>
      <c r="G990" s="13" t="s">
        <v>2502</v>
      </c>
      <c r="H990" s="13" t="s">
        <v>9546</v>
      </c>
      <c r="I990" s="13"/>
      <c r="J990" s="13" t="s">
        <v>2502</v>
      </c>
      <c r="K990" s="13"/>
      <c r="L990" s="13"/>
      <c r="M990" s="13"/>
      <c r="N990" s="13"/>
      <c r="O990" s="13" t="s">
        <v>9551</v>
      </c>
      <c r="P990" s="13"/>
      <c r="Q990" s="13"/>
    </row>
    <row r="991" spans="1:17" x14ac:dyDescent="0.25">
      <c r="A991" t="s">
        <v>9529</v>
      </c>
      <c r="B991" cm="1">
        <f t="array" ref="B991">IF(ROW() &lt; ROW(INDEX(treatments[experiment_ID],ROWS(treatments[experiment_ID]))), COUNTIF(INDEX(treatments[experiment_ID],1):treatments[[#This Row],[experiment_ID]],treatments[[#This Row],[experiment_ID]]), "")</f>
        <v>8</v>
      </c>
      <c r="C991" s="127" t="s">
        <v>9561</v>
      </c>
      <c r="D991" s="13" t="s">
        <v>9221</v>
      </c>
      <c r="E991" s="13" t="s">
        <v>2502</v>
      </c>
      <c r="F991" s="13"/>
      <c r="G991" s="13" t="s">
        <v>2502</v>
      </c>
      <c r="H991" s="13" t="s">
        <v>9546</v>
      </c>
      <c r="I991" s="13"/>
      <c r="J991" s="13" t="s">
        <v>2502</v>
      </c>
      <c r="K991" s="13"/>
      <c r="L991" s="13"/>
      <c r="M991" s="13"/>
      <c r="N991" s="13"/>
      <c r="O991" s="13" t="s">
        <v>9551</v>
      </c>
      <c r="P991" s="13"/>
      <c r="Q991" s="13"/>
    </row>
    <row r="992" spans="1:17" x14ac:dyDescent="0.25">
      <c r="A992" t="s">
        <v>9529</v>
      </c>
      <c r="B992" cm="1">
        <f t="array" ref="B992">IF(ROW() &lt; ROW(INDEX(treatments[experiment_ID],ROWS(treatments[experiment_ID]))), COUNTIF(INDEX(treatments[experiment_ID],1):treatments[[#This Row],[experiment_ID]],treatments[[#This Row],[experiment_ID]]), "")</f>
        <v>9</v>
      </c>
      <c r="C992" s="127" t="s">
        <v>9562</v>
      </c>
      <c r="D992" s="13" t="s">
        <v>9222</v>
      </c>
      <c r="E992" s="13" t="s">
        <v>2502</v>
      </c>
      <c r="F992" s="13"/>
      <c r="G992" s="13" t="s">
        <v>2502</v>
      </c>
      <c r="H992" s="13" t="s">
        <v>9546</v>
      </c>
      <c r="I992" s="13"/>
      <c r="J992" s="13" t="s">
        <v>2502</v>
      </c>
      <c r="K992" s="13"/>
      <c r="L992" s="13"/>
      <c r="M992" s="13"/>
      <c r="N992" s="13"/>
      <c r="O992" s="13" t="s">
        <v>9551</v>
      </c>
      <c r="P992" s="13"/>
      <c r="Q992" s="13"/>
    </row>
    <row r="993" spans="1:17" x14ac:dyDescent="0.25">
      <c r="A993" t="s">
        <v>9529</v>
      </c>
      <c r="B993" cm="1">
        <f t="array" ref="B993">IF(ROW() &lt; ROW(INDEX(treatments[experiment_ID],ROWS(treatments[experiment_ID]))), COUNTIF(INDEX(treatments[experiment_ID],1):treatments[[#This Row],[experiment_ID]],treatments[[#This Row],[experiment_ID]]), "")</f>
        <v>10</v>
      </c>
      <c r="C993" s="127" t="s">
        <v>9563</v>
      </c>
      <c r="D993" s="13" t="s">
        <v>9220</v>
      </c>
      <c r="E993" s="13" t="s">
        <v>8622</v>
      </c>
      <c r="F993" s="13"/>
      <c r="G993" s="13" t="s">
        <v>2502</v>
      </c>
      <c r="H993" s="13" t="s">
        <v>9547</v>
      </c>
      <c r="I993" s="13"/>
      <c r="J993" s="13" t="s">
        <v>2502</v>
      </c>
      <c r="K993" s="13"/>
      <c r="L993" s="13"/>
      <c r="M993" s="13"/>
      <c r="N993" s="13"/>
      <c r="O993" s="13" t="s">
        <v>9552</v>
      </c>
      <c r="P993" s="13"/>
      <c r="Q993" s="13"/>
    </row>
    <row r="994" spans="1:17" x14ac:dyDescent="0.25">
      <c r="A994" t="s">
        <v>9529</v>
      </c>
      <c r="B994" cm="1">
        <f t="array" ref="B994">IF(ROW() &lt; ROW(INDEX(treatments[experiment_ID],ROWS(treatments[experiment_ID]))), COUNTIF(INDEX(treatments[experiment_ID],1):treatments[[#This Row],[experiment_ID]],treatments[[#This Row],[experiment_ID]]), "")</f>
        <v>11</v>
      </c>
      <c r="C994" s="127" t="s">
        <v>9564</v>
      </c>
      <c r="D994" s="13" t="s">
        <v>9221</v>
      </c>
      <c r="E994" s="13" t="s">
        <v>8622</v>
      </c>
      <c r="F994" s="13"/>
      <c r="G994" s="13" t="s">
        <v>2502</v>
      </c>
      <c r="H994" s="13" t="s">
        <v>9547</v>
      </c>
      <c r="I994" s="13"/>
      <c r="J994" s="13" t="s">
        <v>2502</v>
      </c>
      <c r="K994" s="13"/>
      <c r="L994" s="13"/>
      <c r="M994" s="13"/>
      <c r="N994" s="13"/>
      <c r="O994" s="13" t="s">
        <v>9552</v>
      </c>
      <c r="P994" s="13"/>
      <c r="Q994" s="13"/>
    </row>
    <row r="995" spans="1:17" x14ac:dyDescent="0.25">
      <c r="A995" t="s">
        <v>9529</v>
      </c>
      <c r="B995" cm="1">
        <f t="array" ref="B995">IF(ROW() &lt; ROW(INDEX(treatments[experiment_ID],ROWS(treatments[experiment_ID]))), COUNTIF(INDEX(treatments[experiment_ID],1):treatments[[#This Row],[experiment_ID]],treatments[[#This Row],[experiment_ID]]), "")</f>
        <v>12</v>
      </c>
      <c r="C995" s="127" t="s">
        <v>9565</v>
      </c>
      <c r="D995" s="13" t="s">
        <v>9222</v>
      </c>
      <c r="E995" s="13" t="s">
        <v>8622</v>
      </c>
      <c r="F995" s="13"/>
      <c r="G995" s="13" t="s">
        <v>2502</v>
      </c>
      <c r="H995" s="13" t="s">
        <v>9547</v>
      </c>
      <c r="I995" s="13"/>
      <c r="J995" s="13" t="s">
        <v>2502</v>
      </c>
      <c r="K995" s="13"/>
      <c r="L995" s="13"/>
      <c r="M995" s="13"/>
      <c r="N995" s="13"/>
      <c r="O995" s="13" t="s">
        <v>9552</v>
      </c>
      <c r="P995" s="13"/>
      <c r="Q995" s="13"/>
    </row>
    <row r="996" spans="1:17" x14ac:dyDescent="0.25">
      <c r="A996" t="s">
        <v>9529</v>
      </c>
      <c r="B996" cm="1">
        <f t="array" ref="B996">IF(ROW() &lt; ROW(INDEX(treatments[experiment_ID],ROWS(treatments[experiment_ID]))), COUNTIF(INDEX(treatments[experiment_ID],1):treatments[[#This Row],[experiment_ID]],treatments[[#This Row],[experiment_ID]]), "")</f>
        <v>13</v>
      </c>
      <c r="C996" s="127" t="s">
        <v>9566</v>
      </c>
      <c r="D996" s="13" t="s">
        <v>9220</v>
      </c>
      <c r="E996" s="13" t="s">
        <v>8622</v>
      </c>
      <c r="F996" s="13"/>
      <c r="G996" s="13" t="s">
        <v>2502</v>
      </c>
      <c r="H996" s="13" t="s">
        <v>9548</v>
      </c>
      <c r="I996" s="13"/>
      <c r="J996" s="13" t="s">
        <v>2502</v>
      </c>
      <c r="K996" s="13"/>
      <c r="L996" s="13"/>
      <c r="M996" s="13"/>
      <c r="N996" s="13"/>
      <c r="O996" s="13" t="s">
        <v>9548</v>
      </c>
      <c r="P996" s="13"/>
      <c r="Q996" s="13"/>
    </row>
    <row r="997" spans="1:17" x14ac:dyDescent="0.25">
      <c r="A997" t="s">
        <v>9529</v>
      </c>
      <c r="B997" cm="1">
        <f t="array" ref="B997">IF(ROW() &lt; ROW(INDEX(treatments[experiment_ID],ROWS(treatments[experiment_ID]))), COUNTIF(INDEX(treatments[experiment_ID],1):treatments[[#This Row],[experiment_ID]],treatments[[#This Row],[experiment_ID]]), "")</f>
        <v>14</v>
      </c>
      <c r="C997" s="127" t="s">
        <v>9567</v>
      </c>
      <c r="D997" s="13" t="s">
        <v>9221</v>
      </c>
      <c r="E997" s="13" t="s">
        <v>8622</v>
      </c>
      <c r="F997" s="13"/>
      <c r="G997" s="13" t="s">
        <v>2502</v>
      </c>
      <c r="H997" s="13" t="s">
        <v>9548</v>
      </c>
      <c r="I997" s="13"/>
      <c r="J997" s="13" t="s">
        <v>2502</v>
      </c>
      <c r="K997" s="13"/>
      <c r="L997" s="13"/>
      <c r="M997" s="13"/>
      <c r="N997" s="13"/>
      <c r="O997" s="13" t="s">
        <v>9548</v>
      </c>
      <c r="P997" s="13"/>
      <c r="Q997" s="13"/>
    </row>
    <row r="998" spans="1:17" x14ac:dyDescent="0.25">
      <c r="A998" t="s">
        <v>9529</v>
      </c>
      <c r="B998" cm="1">
        <f t="array" ref="B998">IF(ROW() &lt; ROW(INDEX(treatments[experiment_ID],ROWS(treatments[experiment_ID]))), COUNTIF(INDEX(treatments[experiment_ID],1):treatments[[#This Row],[experiment_ID]],treatments[[#This Row],[experiment_ID]]), "")</f>
        <v>15</v>
      </c>
      <c r="C998" s="127" t="s">
        <v>9568</v>
      </c>
      <c r="D998" s="13" t="s">
        <v>9222</v>
      </c>
      <c r="E998" s="13" t="s">
        <v>8622</v>
      </c>
      <c r="F998" s="13"/>
      <c r="G998" s="13" t="s">
        <v>2502</v>
      </c>
      <c r="H998" s="13" t="s">
        <v>9548</v>
      </c>
      <c r="I998" s="13"/>
      <c r="J998" s="13" t="s">
        <v>2502</v>
      </c>
      <c r="K998" s="13"/>
      <c r="L998" s="13"/>
      <c r="M998" s="13"/>
      <c r="N998" s="13"/>
      <c r="O998" s="13" t="s">
        <v>9548</v>
      </c>
      <c r="P998" s="13"/>
      <c r="Q998" s="13"/>
    </row>
    <row r="999" spans="1:17" x14ac:dyDescent="0.25">
      <c r="A999" t="s">
        <v>9529</v>
      </c>
      <c r="B999" cm="1">
        <f t="array" ref="B999">IF(ROW() &lt; ROW(INDEX(treatments[experiment_ID],ROWS(treatments[experiment_ID]))), COUNTIF(INDEX(treatments[experiment_ID],1):treatments[[#This Row],[experiment_ID]],treatments[[#This Row],[experiment_ID]]), "")</f>
        <v>16</v>
      </c>
      <c r="C999" s="127" t="s">
        <v>9569</v>
      </c>
      <c r="D999" s="13" t="s">
        <v>9220</v>
      </c>
      <c r="E999" s="13" t="s">
        <v>8622</v>
      </c>
      <c r="F999" s="13"/>
      <c r="G999" s="13" t="s">
        <v>2502</v>
      </c>
      <c r="H999" s="13" t="s">
        <v>9549</v>
      </c>
      <c r="I999" s="13"/>
      <c r="J999" s="13" t="s">
        <v>2502</v>
      </c>
      <c r="K999" s="13"/>
      <c r="L999" s="13"/>
      <c r="M999" s="13"/>
      <c r="N999" s="13"/>
      <c r="O999" s="13" t="s">
        <v>9553</v>
      </c>
      <c r="P999" s="13"/>
      <c r="Q999" s="13"/>
    </row>
    <row r="1000" spans="1:17" x14ac:dyDescent="0.25">
      <c r="A1000" t="s">
        <v>9529</v>
      </c>
      <c r="B1000" cm="1">
        <f t="array" ref="B1000">IF(ROW() &lt; ROW(INDEX(treatments[experiment_ID],ROWS(treatments[experiment_ID]))), COUNTIF(INDEX(treatments[experiment_ID],1):treatments[[#This Row],[experiment_ID]],treatments[[#This Row],[experiment_ID]]), "")</f>
        <v>17</v>
      </c>
      <c r="C1000" s="127" t="s">
        <v>9570</v>
      </c>
      <c r="D1000" s="13" t="s">
        <v>9221</v>
      </c>
      <c r="E1000" s="13" t="s">
        <v>8622</v>
      </c>
      <c r="F1000" s="13"/>
      <c r="G1000" s="13" t="s">
        <v>2502</v>
      </c>
      <c r="H1000" s="13" t="s">
        <v>9549</v>
      </c>
      <c r="I1000" s="13"/>
      <c r="J1000" s="13" t="s">
        <v>2502</v>
      </c>
      <c r="K1000" s="13"/>
      <c r="L1000" s="13"/>
      <c r="M1000" s="13"/>
      <c r="N1000" s="13"/>
      <c r="O1000" s="13" t="s">
        <v>9553</v>
      </c>
      <c r="P1000" s="13"/>
      <c r="Q1000" s="13"/>
    </row>
    <row r="1001" spans="1:17" x14ac:dyDescent="0.25">
      <c r="A1001" t="s">
        <v>9529</v>
      </c>
      <c r="B1001" cm="1">
        <f t="array" ref="B1001">IF(ROW() &lt; ROW(INDEX(treatments[experiment_ID],ROWS(treatments[experiment_ID]))), COUNTIF(INDEX(treatments[experiment_ID],1):treatments[[#This Row],[experiment_ID]],treatments[[#This Row],[experiment_ID]]), "")</f>
        <v>18</v>
      </c>
      <c r="C1001" s="127" t="s">
        <v>9571</v>
      </c>
      <c r="D1001" s="13" t="s">
        <v>9222</v>
      </c>
      <c r="E1001" s="13" t="s">
        <v>8622</v>
      </c>
      <c r="F1001" s="13"/>
      <c r="G1001" s="13" t="s">
        <v>2502</v>
      </c>
      <c r="H1001" s="13" t="s">
        <v>9549</v>
      </c>
      <c r="I1001" s="13"/>
      <c r="J1001" s="13" t="s">
        <v>2502</v>
      </c>
      <c r="K1001" s="13"/>
      <c r="L1001" s="13"/>
      <c r="M1001" s="13"/>
      <c r="N1001" s="13"/>
      <c r="O1001" s="13" t="s">
        <v>9553</v>
      </c>
      <c r="P1001" s="13"/>
      <c r="Q1001" s="13"/>
    </row>
    <row r="1002" spans="1:17" x14ac:dyDescent="0.25">
      <c r="A1002" t="s">
        <v>9533</v>
      </c>
      <c r="B1002" cm="1">
        <f t="array" ref="B1002">IF(ROW() &lt; ROW(INDEX(treatments[experiment_ID],ROWS(treatments[experiment_ID]))), COUNTIF(INDEX(treatments[experiment_ID],1):treatments[[#This Row],[experiment_ID]],treatments[[#This Row],[experiment_ID]]), "")</f>
        <v>1</v>
      </c>
      <c r="C1002" s="127" t="s">
        <v>9554</v>
      </c>
      <c r="D1002" s="13" t="s">
        <v>9220</v>
      </c>
      <c r="E1002" s="13" t="s">
        <v>2502</v>
      </c>
      <c r="F1002" s="13"/>
      <c r="G1002" s="13" t="s">
        <v>2502</v>
      </c>
      <c r="H1002" s="13" t="s">
        <v>9544</v>
      </c>
      <c r="I1002" s="13"/>
      <c r="J1002" s="13" t="s">
        <v>2502</v>
      </c>
      <c r="K1002" s="13"/>
      <c r="L1002" s="13"/>
      <c r="M1002" s="13"/>
      <c r="N1002" s="13"/>
      <c r="O1002" s="13" t="s">
        <v>9550</v>
      </c>
      <c r="P1002" s="13"/>
      <c r="Q1002" s="13"/>
    </row>
    <row r="1003" spans="1:17" x14ac:dyDescent="0.25">
      <c r="A1003" t="s">
        <v>9533</v>
      </c>
      <c r="B1003" cm="1">
        <f t="array" ref="B1003">IF(ROW() &lt; ROW(INDEX(treatments[experiment_ID],ROWS(treatments[experiment_ID]))), COUNTIF(INDEX(treatments[experiment_ID],1):treatments[[#This Row],[experiment_ID]],treatments[[#This Row],[experiment_ID]]), "")</f>
        <v>2</v>
      </c>
      <c r="C1003" s="127" t="s">
        <v>9555</v>
      </c>
      <c r="D1003" s="13" t="s">
        <v>9221</v>
      </c>
      <c r="E1003" s="13" t="s">
        <v>2502</v>
      </c>
      <c r="F1003" s="13"/>
      <c r="G1003" s="13" t="s">
        <v>2502</v>
      </c>
      <c r="H1003" s="13" t="s">
        <v>9544</v>
      </c>
      <c r="I1003" s="13"/>
      <c r="J1003" s="13" t="s">
        <v>2502</v>
      </c>
      <c r="K1003" s="13"/>
      <c r="L1003" s="13"/>
      <c r="M1003" s="13"/>
      <c r="N1003" s="13"/>
      <c r="O1003" s="13" t="s">
        <v>9550</v>
      </c>
      <c r="P1003" s="13"/>
      <c r="Q1003" s="13"/>
    </row>
    <row r="1004" spans="1:17" x14ac:dyDescent="0.25">
      <c r="A1004" t="s">
        <v>9533</v>
      </c>
      <c r="B1004" cm="1">
        <f t="array" ref="B1004">IF(ROW() &lt; ROW(INDEX(treatments[experiment_ID],ROWS(treatments[experiment_ID]))), COUNTIF(INDEX(treatments[experiment_ID],1):treatments[[#This Row],[experiment_ID]],treatments[[#This Row],[experiment_ID]]), "")</f>
        <v>3</v>
      </c>
      <c r="C1004" s="127" t="s">
        <v>9556</v>
      </c>
      <c r="D1004" s="13" t="s">
        <v>9222</v>
      </c>
      <c r="E1004" s="13" t="s">
        <v>2502</v>
      </c>
      <c r="F1004" s="13"/>
      <c r="G1004" s="13" t="s">
        <v>2502</v>
      </c>
      <c r="H1004" s="13" t="s">
        <v>9544</v>
      </c>
      <c r="I1004" s="13"/>
      <c r="J1004" s="13" t="s">
        <v>2502</v>
      </c>
      <c r="K1004" s="13"/>
      <c r="L1004" s="13"/>
      <c r="M1004" s="13"/>
      <c r="N1004" s="13"/>
      <c r="O1004" s="13" t="s">
        <v>9550</v>
      </c>
      <c r="P1004" s="13"/>
      <c r="Q1004" s="13"/>
    </row>
    <row r="1005" spans="1:17" x14ac:dyDescent="0.25">
      <c r="A1005" t="s">
        <v>9533</v>
      </c>
      <c r="B1005" cm="1">
        <f t="array" ref="B1005">IF(ROW() &lt; ROW(INDEX(treatments[experiment_ID],ROWS(treatments[experiment_ID]))), COUNTIF(INDEX(treatments[experiment_ID],1):treatments[[#This Row],[experiment_ID]],treatments[[#This Row],[experiment_ID]]), "")</f>
        <v>4</v>
      </c>
      <c r="C1005" s="127" t="s">
        <v>9557</v>
      </c>
      <c r="D1005" s="13" t="s">
        <v>9220</v>
      </c>
      <c r="E1005" s="13" t="s">
        <v>2502</v>
      </c>
      <c r="F1005" s="13"/>
      <c r="G1005" s="13" t="s">
        <v>2502</v>
      </c>
      <c r="H1005" s="13" t="s">
        <v>9545</v>
      </c>
      <c r="I1005" s="13"/>
      <c r="J1005" s="13" t="s">
        <v>2502</v>
      </c>
      <c r="K1005" s="13"/>
      <c r="L1005" s="13"/>
      <c r="M1005" s="13"/>
      <c r="N1005" s="13"/>
      <c r="O1005" s="13" t="s">
        <v>9545</v>
      </c>
      <c r="P1005" s="13"/>
      <c r="Q1005" s="13"/>
    </row>
    <row r="1006" spans="1:17" x14ac:dyDescent="0.25">
      <c r="A1006" t="s">
        <v>9533</v>
      </c>
      <c r="B1006" cm="1">
        <f t="array" ref="B1006">IF(ROW() &lt; ROW(INDEX(treatments[experiment_ID],ROWS(treatments[experiment_ID]))), COUNTIF(INDEX(treatments[experiment_ID],1):treatments[[#This Row],[experiment_ID]],treatments[[#This Row],[experiment_ID]]), "")</f>
        <v>5</v>
      </c>
      <c r="C1006" s="127" t="s">
        <v>9558</v>
      </c>
      <c r="D1006" s="13" t="s">
        <v>9221</v>
      </c>
      <c r="E1006" s="13" t="s">
        <v>2502</v>
      </c>
      <c r="F1006" s="13"/>
      <c r="G1006" s="13" t="s">
        <v>2502</v>
      </c>
      <c r="H1006" s="13" t="s">
        <v>9545</v>
      </c>
      <c r="I1006" s="13"/>
      <c r="J1006" s="13" t="s">
        <v>2502</v>
      </c>
      <c r="K1006" s="13"/>
      <c r="L1006" s="13"/>
      <c r="M1006" s="13"/>
      <c r="N1006" s="13"/>
      <c r="O1006" s="13" t="s">
        <v>9545</v>
      </c>
      <c r="P1006" s="13"/>
      <c r="Q1006" s="13"/>
    </row>
    <row r="1007" spans="1:17" x14ac:dyDescent="0.25">
      <c r="A1007" t="s">
        <v>9533</v>
      </c>
      <c r="B1007" cm="1">
        <f t="array" ref="B1007">IF(ROW() &lt; ROW(INDEX(treatments[experiment_ID],ROWS(treatments[experiment_ID]))), COUNTIF(INDEX(treatments[experiment_ID],1):treatments[[#This Row],[experiment_ID]],treatments[[#This Row],[experiment_ID]]), "")</f>
        <v>6</v>
      </c>
      <c r="C1007" s="127" t="s">
        <v>9559</v>
      </c>
      <c r="D1007" s="13" t="s">
        <v>9222</v>
      </c>
      <c r="E1007" s="13" t="s">
        <v>2502</v>
      </c>
      <c r="F1007" s="13"/>
      <c r="G1007" s="13" t="s">
        <v>2502</v>
      </c>
      <c r="H1007" s="13" t="s">
        <v>9545</v>
      </c>
      <c r="I1007" s="13"/>
      <c r="J1007" s="13" t="s">
        <v>2502</v>
      </c>
      <c r="K1007" s="13"/>
      <c r="L1007" s="13"/>
      <c r="M1007" s="13"/>
      <c r="N1007" s="13"/>
      <c r="O1007" s="13" t="s">
        <v>9545</v>
      </c>
      <c r="P1007" s="13"/>
      <c r="Q1007" s="13"/>
    </row>
    <row r="1008" spans="1:17" x14ac:dyDescent="0.25">
      <c r="A1008" t="s">
        <v>9533</v>
      </c>
      <c r="B1008" cm="1">
        <f t="array" ref="B1008">IF(ROW() &lt; ROW(INDEX(treatments[experiment_ID],ROWS(treatments[experiment_ID]))), COUNTIF(INDEX(treatments[experiment_ID],1):treatments[[#This Row],[experiment_ID]],treatments[[#This Row],[experiment_ID]]), "")</f>
        <v>7</v>
      </c>
      <c r="C1008" s="127" t="s">
        <v>9560</v>
      </c>
      <c r="D1008" s="13" t="s">
        <v>9220</v>
      </c>
      <c r="E1008" s="13" t="s">
        <v>2502</v>
      </c>
      <c r="F1008" s="13"/>
      <c r="G1008" s="13" t="s">
        <v>2502</v>
      </c>
      <c r="H1008" s="13" t="s">
        <v>9546</v>
      </c>
      <c r="I1008" s="13"/>
      <c r="J1008" s="13" t="s">
        <v>2502</v>
      </c>
      <c r="K1008" s="13"/>
      <c r="L1008" s="13"/>
      <c r="M1008" s="13"/>
      <c r="N1008" s="13"/>
      <c r="O1008" s="13" t="s">
        <v>9551</v>
      </c>
      <c r="P1008" s="13"/>
      <c r="Q1008" s="13"/>
    </row>
    <row r="1009" spans="1:17" x14ac:dyDescent="0.25">
      <c r="A1009" t="s">
        <v>9533</v>
      </c>
      <c r="B1009" cm="1">
        <f t="array" ref="B1009">IF(ROW() &lt; ROW(INDEX(treatments[experiment_ID],ROWS(treatments[experiment_ID]))), COUNTIF(INDEX(treatments[experiment_ID],1):treatments[[#This Row],[experiment_ID]],treatments[[#This Row],[experiment_ID]]), "")</f>
        <v>8</v>
      </c>
      <c r="C1009" s="127" t="s">
        <v>9561</v>
      </c>
      <c r="D1009" s="13" t="s">
        <v>9221</v>
      </c>
      <c r="E1009" s="13" t="s">
        <v>2502</v>
      </c>
      <c r="F1009" s="13"/>
      <c r="G1009" s="13" t="s">
        <v>2502</v>
      </c>
      <c r="H1009" s="13" t="s">
        <v>9546</v>
      </c>
      <c r="I1009" s="13"/>
      <c r="J1009" s="13" t="s">
        <v>2502</v>
      </c>
      <c r="K1009" s="13"/>
      <c r="L1009" s="13"/>
      <c r="M1009" s="13"/>
      <c r="N1009" s="13"/>
      <c r="O1009" s="13" t="s">
        <v>9551</v>
      </c>
      <c r="P1009" s="13"/>
      <c r="Q1009" s="13"/>
    </row>
    <row r="1010" spans="1:17" x14ac:dyDescent="0.25">
      <c r="A1010" t="s">
        <v>9533</v>
      </c>
      <c r="B1010" cm="1">
        <f t="array" ref="B1010">IF(ROW() &lt; ROW(INDEX(treatments[experiment_ID],ROWS(treatments[experiment_ID]))), COUNTIF(INDEX(treatments[experiment_ID],1):treatments[[#This Row],[experiment_ID]],treatments[[#This Row],[experiment_ID]]), "")</f>
        <v>9</v>
      </c>
      <c r="C1010" s="127" t="s">
        <v>9562</v>
      </c>
      <c r="D1010" s="13" t="s">
        <v>9222</v>
      </c>
      <c r="E1010" s="13" t="s">
        <v>2502</v>
      </c>
      <c r="F1010" s="13"/>
      <c r="G1010" s="13" t="s">
        <v>2502</v>
      </c>
      <c r="H1010" s="13" t="s">
        <v>9546</v>
      </c>
      <c r="I1010" s="13"/>
      <c r="J1010" s="13" t="s">
        <v>2502</v>
      </c>
      <c r="K1010" s="13"/>
      <c r="L1010" s="13"/>
      <c r="M1010" s="13"/>
      <c r="N1010" s="13"/>
      <c r="O1010" s="13" t="s">
        <v>9551</v>
      </c>
      <c r="P1010" s="13"/>
      <c r="Q1010" s="13"/>
    </row>
    <row r="1011" spans="1:17" x14ac:dyDescent="0.25">
      <c r="A1011" t="s">
        <v>9533</v>
      </c>
      <c r="B1011" cm="1">
        <f t="array" ref="B1011">IF(ROW() &lt; ROW(INDEX(treatments[experiment_ID],ROWS(treatments[experiment_ID]))), COUNTIF(INDEX(treatments[experiment_ID],1):treatments[[#This Row],[experiment_ID]],treatments[[#This Row],[experiment_ID]]), "")</f>
        <v>10</v>
      </c>
      <c r="C1011" s="127" t="s">
        <v>9563</v>
      </c>
      <c r="D1011" s="13" t="s">
        <v>9220</v>
      </c>
      <c r="E1011" s="13" t="s">
        <v>8622</v>
      </c>
      <c r="F1011" s="13"/>
      <c r="G1011" s="13" t="s">
        <v>2502</v>
      </c>
      <c r="H1011" s="13" t="s">
        <v>9547</v>
      </c>
      <c r="I1011" s="13"/>
      <c r="J1011" s="13" t="s">
        <v>2502</v>
      </c>
      <c r="K1011" s="13"/>
      <c r="L1011" s="13"/>
      <c r="M1011" s="13"/>
      <c r="N1011" s="13"/>
      <c r="O1011" s="13" t="s">
        <v>9552</v>
      </c>
      <c r="P1011" s="13"/>
      <c r="Q1011" s="13"/>
    </row>
    <row r="1012" spans="1:17" x14ac:dyDescent="0.25">
      <c r="A1012" t="s">
        <v>9533</v>
      </c>
      <c r="B1012" cm="1">
        <f t="array" ref="B1012">IF(ROW() &lt; ROW(INDEX(treatments[experiment_ID],ROWS(treatments[experiment_ID]))), COUNTIF(INDEX(treatments[experiment_ID],1):treatments[[#This Row],[experiment_ID]],treatments[[#This Row],[experiment_ID]]), "")</f>
        <v>11</v>
      </c>
      <c r="C1012" s="127" t="s">
        <v>9564</v>
      </c>
      <c r="D1012" s="13" t="s">
        <v>9221</v>
      </c>
      <c r="E1012" s="13" t="s">
        <v>8622</v>
      </c>
      <c r="F1012" s="13"/>
      <c r="G1012" s="13" t="s">
        <v>2502</v>
      </c>
      <c r="H1012" s="13" t="s">
        <v>9547</v>
      </c>
      <c r="I1012" s="13"/>
      <c r="J1012" s="13" t="s">
        <v>2502</v>
      </c>
      <c r="K1012" s="13"/>
      <c r="L1012" s="13"/>
      <c r="M1012" s="13"/>
      <c r="N1012" s="13"/>
      <c r="O1012" s="13" t="s">
        <v>9552</v>
      </c>
      <c r="P1012" s="13"/>
      <c r="Q1012" s="13"/>
    </row>
    <row r="1013" spans="1:17" x14ac:dyDescent="0.25">
      <c r="A1013" t="s">
        <v>9533</v>
      </c>
      <c r="B1013" cm="1">
        <f t="array" ref="B1013">IF(ROW() &lt; ROW(INDEX(treatments[experiment_ID],ROWS(treatments[experiment_ID]))), COUNTIF(INDEX(treatments[experiment_ID],1):treatments[[#This Row],[experiment_ID]],treatments[[#This Row],[experiment_ID]]), "")</f>
        <v>12</v>
      </c>
      <c r="C1013" s="127" t="s">
        <v>9565</v>
      </c>
      <c r="D1013" s="13" t="s">
        <v>9222</v>
      </c>
      <c r="E1013" s="13" t="s">
        <v>8622</v>
      </c>
      <c r="F1013" s="13"/>
      <c r="G1013" s="13" t="s">
        <v>2502</v>
      </c>
      <c r="H1013" s="13" t="s">
        <v>9547</v>
      </c>
      <c r="I1013" s="13"/>
      <c r="J1013" s="13" t="s">
        <v>2502</v>
      </c>
      <c r="K1013" s="13"/>
      <c r="L1013" s="13"/>
      <c r="M1013" s="13"/>
      <c r="N1013" s="13"/>
      <c r="O1013" s="13" t="s">
        <v>9552</v>
      </c>
      <c r="P1013" s="13"/>
      <c r="Q1013" s="13"/>
    </row>
    <row r="1014" spans="1:17" x14ac:dyDescent="0.25">
      <c r="A1014" t="s">
        <v>9533</v>
      </c>
      <c r="B1014" cm="1">
        <f t="array" ref="B1014">IF(ROW() &lt; ROW(INDEX(treatments[experiment_ID],ROWS(treatments[experiment_ID]))), COUNTIF(INDEX(treatments[experiment_ID],1):treatments[[#This Row],[experiment_ID]],treatments[[#This Row],[experiment_ID]]), "")</f>
        <v>13</v>
      </c>
      <c r="C1014" s="127" t="s">
        <v>9566</v>
      </c>
      <c r="D1014" s="13" t="s">
        <v>9220</v>
      </c>
      <c r="E1014" s="13" t="s">
        <v>8622</v>
      </c>
      <c r="F1014" s="13"/>
      <c r="G1014" s="13" t="s">
        <v>2502</v>
      </c>
      <c r="H1014" s="13" t="s">
        <v>9548</v>
      </c>
      <c r="I1014" s="13"/>
      <c r="J1014" s="13" t="s">
        <v>2502</v>
      </c>
      <c r="K1014" s="13"/>
      <c r="L1014" s="13"/>
      <c r="M1014" s="13"/>
      <c r="N1014" s="13"/>
      <c r="O1014" s="13" t="s">
        <v>9548</v>
      </c>
      <c r="P1014" s="13"/>
      <c r="Q1014" s="13"/>
    </row>
    <row r="1015" spans="1:17" x14ac:dyDescent="0.25">
      <c r="A1015" t="s">
        <v>9533</v>
      </c>
      <c r="B1015" cm="1">
        <f t="array" ref="B1015">IF(ROW() &lt; ROW(INDEX(treatments[experiment_ID],ROWS(treatments[experiment_ID]))), COUNTIF(INDEX(treatments[experiment_ID],1):treatments[[#This Row],[experiment_ID]],treatments[[#This Row],[experiment_ID]]), "")</f>
        <v>14</v>
      </c>
      <c r="C1015" s="127" t="s">
        <v>9567</v>
      </c>
      <c r="D1015" s="13" t="s">
        <v>9221</v>
      </c>
      <c r="E1015" s="13" t="s">
        <v>8622</v>
      </c>
      <c r="F1015" s="13"/>
      <c r="G1015" s="13" t="s">
        <v>2502</v>
      </c>
      <c r="H1015" s="13" t="s">
        <v>9548</v>
      </c>
      <c r="I1015" s="13"/>
      <c r="J1015" s="13" t="s">
        <v>2502</v>
      </c>
      <c r="K1015" s="13"/>
      <c r="L1015" s="13"/>
      <c r="M1015" s="13"/>
      <c r="N1015" s="13"/>
      <c r="O1015" s="13" t="s">
        <v>9548</v>
      </c>
      <c r="P1015" s="13"/>
      <c r="Q1015" s="13"/>
    </row>
    <row r="1016" spans="1:17" x14ac:dyDescent="0.25">
      <c r="A1016" t="s">
        <v>9533</v>
      </c>
      <c r="B1016" cm="1">
        <f t="array" ref="B1016">IF(ROW() &lt; ROW(INDEX(treatments[experiment_ID],ROWS(treatments[experiment_ID]))), COUNTIF(INDEX(treatments[experiment_ID],1):treatments[[#This Row],[experiment_ID]],treatments[[#This Row],[experiment_ID]]), "")</f>
        <v>15</v>
      </c>
      <c r="C1016" s="127" t="s">
        <v>9568</v>
      </c>
      <c r="D1016" s="13" t="s">
        <v>9222</v>
      </c>
      <c r="E1016" s="13" t="s">
        <v>8622</v>
      </c>
      <c r="F1016" s="13"/>
      <c r="G1016" s="13" t="s">
        <v>2502</v>
      </c>
      <c r="H1016" s="13" t="s">
        <v>9548</v>
      </c>
      <c r="I1016" s="13"/>
      <c r="J1016" s="13" t="s">
        <v>2502</v>
      </c>
      <c r="K1016" s="13"/>
      <c r="L1016" s="13"/>
      <c r="M1016" s="13"/>
      <c r="N1016" s="13"/>
      <c r="O1016" s="13" t="s">
        <v>9548</v>
      </c>
      <c r="P1016" s="13"/>
      <c r="Q1016" s="13"/>
    </row>
    <row r="1017" spans="1:17" x14ac:dyDescent="0.25">
      <c r="A1017" t="s">
        <v>9533</v>
      </c>
      <c r="B1017" cm="1">
        <f t="array" ref="B1017">IF(ROW() &lt; ROW(INDEX(treatments[experiment_ID],ROWS(treatments[experiment_ID]))), COUNTIF(INDEX(treatments[experiment_ID],1):treatments[[#This Row],[experiment_ID]],treatments[[#This Row],[experiment_ID]]), "")</f>
        <v>16</v>
      </c>
      <c r="C1017" s="127" t="s">
        <v>9569</v>
      </c>
      <c r="D1017" s="13" t="s">
        <v>9220</v>
      </c>
      <c r="E1017" s="13" t="s">
        <v>8622</v>
      </c>
      <c r="F1017" s="13"/>
      <c r="G1017" s="13" t="s">
        <v>2502</v>
      </c>
      <c r="H1017" s="13" t="s">
        <v>9549</v>
      </c>
      <c r="I1017" s="13"/>
      <c r="J1017" s="13" t="s">
        <v>2502</v>
      </c>
      <c r="K1017" s="13"/>
      <c r="L1017" s="13"/>
      <c r="M1017" s="13"/>
      <c r="N1017" s="13"/>
      <c r="O1017" s="13" t="s">
        <v>9553</v>
      </c>
      <c r="P1017" s="13"/>
      <c r="Q1017" s="13"/>
    </row>
    <row r="1018" spans="1:17" x14ac:dyDescent="0.25">
      <c r="A1018" t="s">
        <v>9533</v>
      </c>
      <c r="B1018" cm="1">
        <f t="array" ref="B1018">IF(ROW() &lt; ROW(INDEX(treatments[experiment_ID],ROWS(treatments[experiment_ID]))), COUNTIF(INDEX(treatments[experiment_ID],1):treatments[[#This Row],[experiment_ID]],treatments[[#This Row],[experiment_ID]]), "")</f>
        <v>17</v>
      </c>
      <c r="C1018" s="127" t="s">
        <v>9570</v>
      </c>
      <c r="D1018" s="13" t="s">
        <v>9221</v>
      </c>
      <c r="E1018" s="13" t="s">
        <v>8622</v>
      </c>
      <c r="F1018" s="13"/>
      <c r="G1018" s="13" t="s">
        <v>2502</v>
      </c>
      <c r="H1018" s="13" t="s">
        <v>9549</v>
      </c>
      <c r="I1018" s="13"/>
      <c r="J1018" s="13" t="s">
        <v>2502</v>
      </c>
      <c r="K1018" s="13"/>
      <c r="L1018" s="13"/>
      <c r="M1018" s="13"/>
      <c r="N1018" s="13"/>
      <c r="O1018" s="13" t="s">
        <v>9553</v>
      </c>
      <c r="P1018" s="13"/>
      <c r="Q1018" s="13"/>
    </row>
    <row r="1019" spans="1:17" x14ac:dyDescent="0.25">
      <c r="A1019" t="s">
        <v>9533</v>
      </c>
      <c r="B1019" cm="1">
        <f t="array" ref="B1019">IF(ROW() &lt; ROW(INDEX(treatments[experiment_ID],ROWS(treatments[experiment_ID]))), COUNTIF(INDEX(treatments[experiment_ID],1):treatments[[#This Row],[experiment_ID]],treatments[[#This Row],[experiment_ID]]), "")</f>
        <v>18</v>
      </c>
      <c r="C1019" s="127" t="s">
        <v>9571</v>
      </c>
      <c r="D1019" s="13" t="s">
        <v>9222</v>
      </c>
      <c r="E1019" s="13" t="s">
        <v>8622</v>
      </c>
      <c r="F1019" s="13"/>
      <c r="G1019" s="13" t="s">
        <v>2502</v>
      </c>
      <c r="H1019" s="13" t="s">
        <v>9549</v>
      </c>
      <c r="I1019" s="13"/>
      <c r="J1019" s="13" t="s">
        <v>2502</v>
      </c>
      <c r="K1019" s="13"/>
      <c r="L1019" s="13"/>
      <c r="M1019" s="13"/>
      <c r="N1019" s="13"/>
      <c r="O1019" s="13" t="s">
        <v>9553</v>
      </c>
      <c r="P1019" s="13"/>
      <c r="Q1019" s="13"/>
    </row>
    <row r="1020" spans="1:17" x14ac:dyDescent="0.25">
      <c r="A1020" t="s">
        <v>9646</v>
      </c>
      <c r="B1020" cm="1">
        <f t="array" ref="B1020">IF(ROW() &lt; ROW(INDEX(treatments[experiment_ID],ROWS(treatments[experiment_ID]))), COUNTIF(INDEX(treatments[experiment_ID],1):treatments[[#This Row],[experiment_ID]],treatments[[#This Row],[experiment_ID]]), "")</f>
        <v>1</v>
      </c>
      <c r="C1020" t="s">
        <v>9618</v>
      </c>
      <c r="D1020" s="13" t="s">
        <v>9592</v>
      </c>
      <c r="E1020" s="13" t="s">
        <v>2502</v>
      </c>
      <c r="F1020" s="13"/>
      <c r="G1020" s="13"/>
      <c r="H1020" s="13" t="s">
        <v>9593</v>
      </c>
      <c r="I1020" s="13"/>
      <c r="J1020" s="13" t="s">
        <v>2502</v>
      </c>
      <c r="K1020" s="13"/>
      <c r="L1020" s="13" t="s">
        <v>2502</v>
      </c>
      <c r="M1020" s="13"/>
      <c r="N1020" s="13"/>
      <c r="O1020" s="13" t="s">
        <v>2502</v>
      </c>
      <c r="P1020" s="13"/>
      <c r="Q1020" s="13"/>
    </row>
    <row r="1021" spans="1:17" x14ac:dyDescent="0.25">
      <c r="A1021" t="s">
        <v>9646</v>
      </c>
      <c r="B1021" cm="1">
        <f t="array" ref="B1021">IF(ROW() &lt; ROW(INDEX(treatments[experiment_ID],ROWS(treatments[experiment_ID]))), COUNTIF(INDEX(treatments[experiment_ID],1):treatments[[#This Row],[experiment_ID]],treatments[[#This Row],[experiment_ID]]), "")</f>
        <v>2</v>
      </c>
      <c r="C1021" t="s">
        <v>9585</v>
      </c>
      <c r="D1021" s="13" t="s">
        <v>9592</v>
      </c>
      <c r="E1021" s="13" t="s">
        <v>2502</v>
      </c>
      <c r="F1021" s="13"/>
      <c r="G1021" s="13"/>
      <c r="H1021" s="13" t="s">
        <v>9594</v>
      </c>
      <c r="I1021" s="13"/>
      <c r="J1021" s="13" t="s">
        <v>2502</v>
      </c>
      <c r="K1021" s="13"/>
      <c r="L1021" s="13" t="s">
        <v>2502</v>
      </c>
      <c r="M1021" s="13"/>
      <c r="N1021" s="13"/>
      <c r="O1021" s="13" t="s">
        <v>2502</v>
      </c>
      <c r="P1021" s="13"/>
      <c r="Q1021" s="13"/>
    </row>
    <row r="1022" spans="1:17" x14ac:dyDescent="0.25">
      <c r="A1022" t="s">
        <v>9646</v>
      </c>
      <c r="B1022" cm="1">
        <f t="array" ref="B1022">IF(ROW() &lt; ROW(INDEX(treatments[experiment_ID],ROWS(treatments[experiment_ID]))), COUNTIF(INDEX(treatments[experiment_ID],1):treatments[[#This Row],[experiment_ID]],treatments[[#This Row],[experiment_ID]]), "")</f>
        <v>3</v>
      </c>
      <c r="C1022" t="s">
        <v>9586</v>
      </c>
      <c r="D1022" s="13" t="s">
        <v>9592</v>
      </c>
      <c r="E1022" s="13" t="s">
        <v>2502</v>
      </c>
      <c r="F1022" s="13"/>
      <c r="G1022" s="13"/>
      <c r="H1022" s="13" t="s">
        <v>9595</v>
      </c>
      <c r="I1022" s="13"/>
      <c r="J1022" s="13" t="s">
        <v>2502</v>
      </c>
      <c r="K1022" s="13"/>
      <c r="L1022" s="13" t="s">
        <v>2502</v>
      </c>
      <c r="M1022" s="13"/>
      <c r="N1022" s="13"/>
      <c r="O1022" s="13" t="s">
        <v>2502</v>
      </c>
      <c r="P1022" s="13"/>
      <c r="Q1022" s="13"/>
    </row>
    <row r="1023" spans="1:17" x14ac:dyDescent="0.25">
      <c r="A1023" t="s">
        <v>9646</v>
      </c>
      <c r="B1023" cm="1">
        <f t="array" ref="B1023">IF(ROW() &lt; ROW(INDEX(treatments[experiment_ID],ROWS(treatments[experiment_ID]))), COUNTIF(INDEX(treatments[experiment_ID],1):treatments[[#This Row],[experiment_ID]],treatments[[#This Row],[experiment_ID]]), "")</f>
        <v>4</v>
      </c>
      <c r="C1023" t="s">
        <v>9587</v>
      </c>
      <c r="D1023" s="13" t="s">
        <v>9592</v>
      </c>
      <c r="E1023" s="13" t="s">
        <v>2502</v>
      </c>
      <c r="F1023" s="13"/>
      <c r="G1023" s="13"/>
      <c r="H1023" s="13" t="s">
        <v>9596</v>
      </c>
      <c r="I1023" s="13"/>
      <c r="J1023" s="13" t="s">
        <v>2502</v>
      </c>
      <c r="K1023" s="13"/>
      <c r="L1023" s="13" t="s">
        <v>2502</v>
      </c>
      <c r="M1023" s="13"/>
      <c r="N1023" s="13"/>
      <c r="O1023" s="13" t="s">
        <v>2502</v>
      </c>
      <c r="P1023" s="13"/>
      <c r="Q1023" s="13"/>
    </row>
    <row r="1024" spans="1:17" x14ac:dyDescent="0.25">
      <c r="A1024" t="s">
        <v>9646</v>
      </c>
      <c r="B1024" cm="1">
        <f t="array" ref="B1024">IF(ROW() &lt; ROW(INDEX(treatments[experiment_ID],ROWS(treatments[experiment_ID]))), COUNTIF(INDEX(treatments[experiment_ID],1):treatments[[#This Row],[experiment_ID]],treatments[[#This Row],[experiment_ID]]), "")</f>
        <v>5</v>
      </c>
      <c r="C1024" t="s">
        <v>9588</v>
      </c>
      <c r="D1024" s="13" t="s">
        <v>9592</v>
      </c>
      <c r="E1024" s="13" t="s">
        <v>2502</v>
      </c>
      <c r="F1024" s="13"/>
      <c r="G1024" s="13"/>
      <c r="H1024" s="13" t="s">
        <v>9597</v>
      </c>
      <c r="I1024" s="13"/>
      <c r="J1024" s="13" t="s">
        <v>2502</v>
      </c>
      <c r="K1024" s="13"/>
      <c r="L1024" s="13" t="s">
        <v>2502</v>
      </c>
      <c r="M1024" s="13"/>
      <c r="N1024" s="13"/>
      <c r="O1024" s="13" t="s">
        <v>2502</v>
      </c>
      <c r="P1024" s="13"/>
      <c r="Q1024" s="13"/>
    </row>
    <row r="1025" spans="1:17" x14ac:dyDescent="0.25">
      <c r="A1025" t="s">
        <v>9646</v>
      </c>
      <c r="B1025" cm="1">
        <f t="array" ref="B1025">IF(ROW() &lt; ROW(INDEX(treatments[experiment_ID],ROWS(treatments[experiment_ID]))), COUNTIF(INDEX(treatments[experiment_ID],1):treatments[[#This Row],[experiment_ID]],treatments[[#This Row],[experiment_ID]]), "")</f>
        <v>6</v>
      </c>
      <c r="C1025" t="s">
        <v>9589</v>
      </c>
      <c r="D1025" s="13" t="s">
        <v>9592</v>
      </c>
      <c r="E1025" s="13" t="s">
        <v>2502</v>
      </c>
      <c r="G1025" s="13"/>
      <c r="H1025" s="13" t="s">
        <v>9598</v>
      </c>
      <c r="J1025" s="13" t="s">
        <v>2502</v>
      </c>
      <c r="L1025" s="13" t="s">
        <v>2502</v>
      </c>
      <c r="O1025" s="13" t="s">
        <v>2502</v>
      </c>
    </row>
    <row r="1026" spans="1:17" x14ac:dyDescent="0.25">
      <c r="A1026" t="s">
        <v>9646</v>
      </c>
      <c r="B1026" cm="1">
        <f t="array" ref="B1026">IF(ROW() &lt; ROW(INDEX(treatments[experiment_ID],ROWS(treatments[experiment_ID]))), COUNTIF(INDEX(treatments[experiment_ID],1):treatments[[#This Row],[experiment_ID]],treatments[[#This Row],[experiment_ID]]), "")</f>
        <v>7</v>
      </c>
      <c r="C1026" t="s">
        <v>9590</v>
      </c>
      <c r="D1026" s="13" t="s">
        <v>9592</v>
      </c>
      <c r="E1026" s="13" t="s">
        <v>2502</v>
      </c>
      <c r="F1026" s="13"/>
      <c r="G1026" s="13"/>
      <c r="H1026" s="13" t="s">
        <v>9599</v>
      </c>
      <c r="I1026" s="13"/>
      <c r="J1026" s="13" t="s">
        <v>2502</v>
      </c>
      <c r="K1026" s="13"/>
      <c r="L1026" s="13" t="s">
        <v>2502</v>
      </c>
      <c r="M1026" s="13"/>
      <c r="N1026" s="13"/>
      <c r="O1026" s="13" t="s">
        <v>2502</v>
      </c>
      <c r="P1026" s="13"/>
      <c r="Q1026" s="13"/>
    </row>
    <row r="1027" spans="1:17" x14ac:dyDescent="0.25">
      <c r="A1027" t="s">
        <v>9645</v>
      </c>
      <c r="B1027" cm="1">
        <f t="array" ref="B1027">IF(ROW() &lt; ROW(INDEX(treatments[experiment_ID],ROWS(treatments[experiment_ID]))), COUNTIF(INDEX(treatments[experiment_ID],1):treatments[[#This Row],[experiment_ID]],treatments[[#This Row],[experiment_ID]]), "")</f>
        <v>1</v>
      </c>
      <c r="C1027" t="s">
        <v>9638</v>
      </c>
      <c r="D1027" s="13" t="s">
        <v>9592</v>
      </c>
      <c r="E1027" s="13" t="s">
        <v>2502</v>
      </c>
      <c r="F1027" s="13"/>
      <c r="G1027" s="13" t="s">
        <v>2502</v>
      </c>
      <c r="H1027" s="13" t="s">
        <v>2502</v>
      </c>
      <c r="I1027" s="13" t="s">
        <v>2502</v>
      </c>
      <c r="J1027" s="13" t="s">
        <v>9627</v>
      </c>
      <c r="K1027" s="13"/>
      <c r="L1027" s="13" t="s">
        <v>2502</v>
      </c>
      <c r="M1027" s="13"/>
      <c r="N1027" s="13" t="s">
        <v>2502</v>
      </c>
      <c r="O1027" s="13" t="s">
        <v>2502</v>
      </c>
      <c r="P1027" s="13"/>
      <c r="Q1027" s="13"/>
    </row>
    <row r="1028" spans="1:17" x14ac:dyDescent="0.25">
      <c r="A1028" t="s">
        <v>9645</v>
      </c>
      <c r="B1028" cm="1">
        <f t="array" ref="B1028">IF(ROW() &lt; ROW(INDEX(treatments[experiment_ID],ROWS(treatments[experiment_ID]))), COUNTIF(INDEX(treatments[experiment_ID],1):treatments[[#This Row],[experiment_ID]],treatments[[#This Row],[experiment_ID]]), "")</f>
        <v>2</v>
      </c>
      <c r="C1028" t="s">
        <v>9639</v>
      </c>
      <c r="D1028" s="13" t="s">
        <v>9592</v>
      </c>
      <c r="E1028" s="13" t="s">
        <v>2502</v>
      </c>
      <c r="F1028" s="13"/>
      <c r="G1028" s="13" t="s">
        <v>2502</v>
      </c>
      <c r="H1028" s="13" t="s">
        <v>2502</v>
      </c>
      <c r="I1028" s="13" t="s">
        <v>2502</v>
      </c>
      <c r="J1028" s="13" t="s">
        <v>9628</v>
      </c>
      <c r="K1028" s="13"/>
      <c r="L1028" s="13" t="s">
        <v>2502</v>
      </c>
      <c r="M1028" s="13"/>
      <c r="N1028" s="13" t="s">
        <v>2502</v>
      </c>
      <c r="O1028" s="13" t="s">
        <v>2502</v>
      </c>
      <c r="P1028" s="13"/>
      <c r="Q1028" s="13"/>
    </row>
    <row r="1029" spans="1:17" x14ac:dyDescent="0.25">
      <c r="A1029" t="s">
        <v>9645</v>
      </c>
      <c r="B1029" cm="1">
        <f t="array" ref="B1029">IF(ROW() &lt; ROW(INDEX(treatments[experiment_ID],ROWS(treatments[experiment_ID]))), COUNTIF(INDEX(treatments[experiment_ID],1):treatments[[#This Row],[experiment_ID]],treatments[[#This Row],[experiment_ID]]), "")</f>
        <v>3</v>
      </c>
      <c r="C1029" t="s">
        <v>9640</v>
      </c>
      <c r="D1029" s="13" t="s">
        <v>9592</v>
      </c>
      <c r="E1029" s="13" t="s">
        <v>2502</v>
      </c>
      <c r="F1029" s="13"/>
      <c r="G1029" s="13" t="s">
        <v>2502</v>
      </c>
      <c r="H1029" s="13" t="s">
        <v>2502</v>
      </c>
      <c r="I1029" s="13" t="s">
        <v>2502</v>
      </c>
      <c r="J1029" s="13" t="s">
        <v>9629</v>
      </c>
      <c r="K1029" s="13"/>
      <c r="L1029" s="13" t="s">
        <v>2502</v>
      </c>
      <c r="M1029" s="13"/>
      <c r="N1029" s="13" t="s">
        <v>2502</v>
      </c>
      <c r="O1029" s="13" t="s">
        <v>2502</v>
      </c>
      <c r="P1029" s="13"/>
      <c r="Q1029" s="13"/>
    </row>
    <row r="1030" spans="1:17" x14ac:dyDescent="0.25">
      <c r="A1030" t="s">
        <v>9645</v>
      </c>
      <c r="B1030" cm="1">
        <f t="array" ref="B1030">IF(ROW() &lt; ROW(INDEX(treatments[experiment_ID],ROWS(treatments[experiment_ID]))), COUNTIF(INDEX(treatments[experiment_ID],1):treatments[[#This Row],[experiment_ID]],treatments[[#This Row],[experiment_ID]]), "")</f>
        <v>4</v>
      </c>
      <c r="C1030" t="s">
        <v>9641</v>
      </c>
      <c r="D1030" s="13" t="s">
        <v>9619</v>
      </c>
      <c r="E1030" s="13" t="s">
        <v>2502</v>
      </c>
      <c r="F1030" s="13"/>
      <c r="G1030" s="13" t="s">
        <v>2502</v>
      </c>
      <c r="H1030" s="13" t="s">
        <v>2502</v>
      </c>
      <c r="I1030" s="13" t="s">
        <v>2502</v>
      </c>
      <c r="J1030" s="13" t="s">
        <v>9627</v>
      </c>
      <c r="K1030" s="13"/>
      <c r="L1030" s="13" t="s">
        <v>2502</v>
      </c>
      <c r="M1030" s="13"/>
      <c r="N1030" s="13" t="s">
        <v>2502</v>
      </c>
      <c r="O1030" s="13" t="s">
        <v>2502</v>
      </c>
      <c r="P1030" s="13"/>
      <c r="Q1030" s="13"/>
    </row>
    <row r="1031" spans="1:17" x14ac:dyDescent="0.25">
      <c r="A1031" t="s">
        <v>9645</v>
      </c>
      <c r="B1031" cm="1">
        <f t="array" ref="B1031">IF(ROW() &lt; ROW(INDEX(treatments[experiment_ID],ROWS(treatments[experiment_ID]))), COUNTIF(INDEX(treatments[experiment_ID],1):treatments[[#This Row],[experiment_ID]],treatments[[#This Row],[experiment_ID]]), "")</f>
        <v>5</v>
      </c>
      <c r="C1031" t="s">
        <v>9642</v>
      </c>
      <c r="D1031" s="13" t="s">
        <v>9619</v>
      </c>
      <c r="E1031" s="13" t="s">
        <v>2502</v>
      </c>
      <c r="F1031" s="13"/>
      <c r="G1031" s="13" t="s">
        <v>2502</v>
      </c>
      <c r="H1031" s="13" t="s">
        <v>2502</v>
      </c>
      <c r="I1031" s="13" t="s">
        <v>2502</v>
      </c>
      <c r="J1031" s="13" t="s">
        <v>9628</v>
      </c>
      <c r="K1031" s="13"/>
      <c r="L1031" s="13" t="s">
        <v>2502</v>
      </c>
      <c r="M1031" s="13"/>
      <c r="N1031" s="13" t="s">
        <v>2502</v>
      </c>
      <c r="O1031" s="13" t="s">
        <v>2502</v>
      </c>
      <c r="P1031" s="13"/>
      <c r="Q1031" s="13"/>
    </row>
    <row r="1032" spans="1:17" x14ac:dyDescent="0.25">
      <c r="A1032" t="s">
        <v>9645</v>
      </c>
      <c r="B1032" cm="1">
        <f t="array" ref="B1032">IF(ROW() &lt; ROW(INDEX(treatments[experiment_ID],ROWS(treatments[experiment_ID]))), COUNTIF(INDEX(treatments[experiment_ID],1):treatments[[#This Row],[experiment_ID]],treatments[[#This Row],[experiment_ID]]), "")</f>
        <v>6</v>
      </c>
      <c r="C1032" t="s">
        <v>9643</v>
      </c>
      <c r="D1032" s="13" t="s">
        <v>9619</v>
      </c>
      <c r="E1032" s="13"/>
      <c r="F1032" s="13"/>
      <c r="G1032" s="13" t="s">
        <v>2502</v>
      </c>
      <c r="H1032" s="13" t="s">
        <v>2502</v>
      </c>
      <c r="I1032" s="13" t="s">
        <v>2502</v>
      </c>
      <c r="J1032" s="13" t="s">
        <v>9629</v>
      </c>
      <c r="K1032" s="13"/>
      <c r="L1032" s="13" t="s">
        <v>2502</v>
      </c>
      <c r="M1032" s="13"/>
      <c r="N1032" s="13" t="s">
        <v>2502</v>
      </c>
      <c r="O1032" s="13" t="s">
        <v>2502</v>
      </c>
      <c r="P1032" s="13"/>
      <c r="Q1032" s="13"/>
    </row>
    <row r="1033" spans="1:17" x14ac:dyDescent="0.25">
      <c r="B1033" t="str" cm="1">
        <f t="array" ref="B1033">IF(ROW() &lt; ROW(INDEX(treatments[experiment_ID],ROWS(treatments[experiment_ID]))), COUNTIF(INDEX(treatments[experiment_ID],1):treatments[[#This Row],[experiment_ID]],treatments[[#This Row],[experiment_ID]]), "")</f>
        <v/>
      </c>
      <c r="D1033" s="13"/>
      <c r="E1033" s="13"/>
      <c r="F1033" s="13"/>
      <c r="G1033" s="13"/>
      <c r="H1033" s="13"/>
      <c r="I1033" s="13"/>
      <c r="J1033" s="13"/>
      <c r="K1033" s="13"/>
      <c r="L1033" s="13"/>
      <c r="M1033" s="13"/>
      <c r="N1033" s="13"/>
      <c r="O1033" s="13"/>
      <c r="P1033" s="13"/>
      <c r="Q1033" s="13"/>
    </row>
  </sheetData>
  <mergeCells count="1">
    <mergeCell ref="A1:H1"/>
  </mergeCells>
  <phoneticPr fontId="23" type="noConversion"/>
  <dataValidations count="2">
    <dataValidation allowBlank="1" showDropDown="1" showInputMessage="1" showErrorMessage="1" sqref="C460:C461 C465:C479" xr:uid="{9BEFD2E5-9D01-4094-A11C-B3CD71627945}"/>
    <dataValidation type="list" allowBlank="1" showInputMessage="1" showErrorMessage="1" sqref="A5:A1033" xr:uid="{1E8EAA4B-E7F3-434D-8F61-C2A8C57C7C7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6">
        <x14:dataValidation type="list" allowBlank="1" showInputMessage="1" showErrorMessage="1" xr:uid="{4D23AFD6-730E-45EF-A9BD-A9D18BB7A036}">
          <x14:formula1>
            <xm:f>_xlfn.ANCHORARRAY(_xlfn.XLOOKUP($A18,ddlHarvests!$A$2:$A$500,ddlHarvests!$B$2:$B$500))</xm:f>
          </x14:formula1>
          <xm:sqref>O19</xm:sqref>
        </x14:dataValidation>
        <x14:dataValidation type="list" allowBlank="1" showInputMessage="1" showErrorMessage="1" xr:uid="{26691DB5-2237-4F81-86AC-5D431FEBC1E8}">
          <x14:formula1>
            <xm:f>_xlfn.ANCHORARRAY(_xlfn.XLOOKUP($A5,ddlHarvests!$A$2:$A$500,ddlHarvests!$B$2:$B$500))</xm:f>
          </x14:formula1>
          <xm:sqref>O5:O18 O31:O350 O357:O1032</xm:sqref>
        </x14:dataValidation>
        <x14:dataValidation type="list" allowBlank="1" showInputMessage="1" showErrorMessage="1" xr:uid="{20EB1325-44F3-4054-9A0D-432F0250DA5E}">
          <x14:formula1>
            <xm:f>_xlfn.ANCHORARRAY(_xlfn.XLOOKUP($A5,ddlFertilizers!$A$2:$A$500,ddlFertilizers!$B$2:$B$500))</xm:f>
          </x14:formula1>
          <xm:sqref>J5:J310 J357:J1032</xm:sqref>
        </x14:dataValidation>
        <x14:dataValidation type="list" allowBlank="1" showInputMessage="1" showErrorMessage="1" xr:uid="{690E3C5A-AA81-440A-B6D3-E7CC0531C921}">
          <x14:formula1>
            <xm:f>_xlfn.ANCHORARRAY(_xlfn.XLOOKUP(#REF!,ddlMulches!$A$2:$A$500,ddlMulches!$B$2:$B$500))</xm:f>
          </x14:formula1>
          <xm:sqref>P31:P77 P79:P85 P87:P93 P95:P101 P103:P109 P111:P117 P119:P125 P127:P133 P135:P141 P143:P149 P151:P157 P159:P165 P167:P173 P175:P181 P183:P189 P191:P197 P199:P205 P207:P213 P215:P221 P223:P229 P231:P237 P239:P245 P247:P253 P255:P261 P263:P269 P271:P277 P279:P285 P287:P293 P295:P301 P303:P309</xm:sqref>
        </x14:dataValidation>
        <x14:dataValidation type="list" allowBlank="1" showInputMessage="1" showErrorMessage="1" xr:uid="{6678CE1A-2822-424E-97AE-11073B0F084A}">
          <x14:formula1>
            <xm:f>_xlfn.ANCHORARRAY(_xlfn.XLOOKUP($A5,ddlMulches!$A$2:$A$500,ddlMulches!$B$2:$B$500))</xm:f>
          </x14:formula1>
          <xm:sqref>P5:P30</xm:sqref>
        </x14:dataValidation>
        <x14:dataValidation type="list" allowBlank="1" showInputMessage="1" showErrorMessage="1" xr:uid="{17540E75-15AE-4183-8633-99CF7E454C16}">
          <x14:formula1>
            <xm:f>_xlfn.ANCHORARRAY(_xlfn.XLOOKUP($A5,ddlIrrigations!$A$2:$A$500,ddlIrrigations!$B$2:$B$500))</xm:f>
          </x14:formula1>
          <xm:sqref>J34 J42 J50 J58 J66 I5:I1024 I1026:I1032</xm:sqref>
        </x14:dataValidation>
        <x14:dataValidation type="list" allowBlank="1" showInputMessage="1" showErrorMessage="1" xr:uid="{9E432355-C722-492B-9B73-A45C8835960F}">
          <x14:formula1>
            <xm:f>_xlfn.ANCHORARRAY(_xlfn.XLOOKUP($A70,ddlMulches!$A$2:$A$500,ddlMulches!$B$2:$B$500))</xm:f>
          </x14:formula1>
          <xm:sqref>P78 P102 P86 P94 P110 P118 P126 P134 P142 P166 P150 P158 P174 P182 P190 P198 P206 P262 P246 P230 P214 P222 P238 P254 P270 P278 P286 P294 P302 P310</xm:sqref>
        </x14:dataValidation>
        <x14:dataValidation type="list" allowBlank="1" showInputMessage="1" showErrorMessage="1" xr:uid="{8B62DE4A-D7FC-478B-BA2F-B3F80684ADC0}">
          <x14:formula1>
            <xm:f>_xlfn.ANCHORARRAY(_xlfn.XLOOKUP($A5,ddlOrganicMaterials!$A$2:$A$500,ddlOrganicMaterials!$B$2:$B$500))</xm:f>
          </x14:formula1>
          <xm:sqref>K5:K310</xm:sqref>
        </x14:dataValidation>
        <x14:dataValidation type="list" allowBlank="1" showInputMessage="1" showErrorMessage="1" xr:uid="{B4FE0FF5-5861-4793-9E91-3FFB2128CA57}">
          <x14:formula1>
            <xm:f>_xlfn.ANCHORARRAY(_xlfn.XLOOKUP($A5,ddlEnvironModifications!$A$2:$A$500,ddlEnvironModifications!$B$2:$B$500))</xm:f>
          </x14:formula1>
          <xm:sqref>N5:N1024 N1026:N1032</xm:sqref>
        </x14:dataValidation>
        <x14:dataValidation type="list" allowBlank="1" showInputMessage="1" showErrorMessage="1" xr:uid="{3508B42B-EA43-4272-B52E-4E7B18A43E20}">
          <x14:formula1>
            <xm:f>_xlfn.ANCHORARRAY(_xlfn.XLOOKUP($A5,ddlTillage!$A$2:$A$500,ddlTillage!$B$2:$B$500))</xm:f>
          </x14:formula1>
          <xm:sqref>M5:M1024 M1026:M1031</xm:sqref>
        </x14:dataValidation>
        <x14:dataValidation type="list" allowBlank="1" showInputMessage="1" showErrorMessage="1" xr:uid="{1A75FF22-44C8-4DB5-A098-997F570422F7}">
          <x14:formula1>
            <xm:f>_xlfn.ANCHORARRAY(_xlfn.XLOOKUP($A5,ddlSoilAnalyses!$A$2:$A$500,ddlSoilAnalyses!$B$2:$B$500))</xm:f>
          </x14:formula1>
          <xm:sqref>F5:F1024 F1026:F1031</xm:sqref>
        </x14:dataValidation>
        <x14:dataValidation type="list" allowBlank="1" showInputMessage="1" showErrorMessage="1" xr:uid="{F81801A4-41D5-4996-8C9A-EE7403F94BE8}">
          <x14:formula1>
            <xm:f>_xlfn.ANCHORARRAY(_xlfn.XLOOKUP($A5,ddlFields!$A$2:$A$500,ddlFields!$B$2:$B$500))</xm:f>
          </x14:formula1>
          <xm:sqref>E5:E1031</xm:sqref>
        </x14:dataValidation>
        <x14:dataValidation type="list" allowBlank="1" showInputMessage="1" showErrorMessage="1" xr:uid="{76F04C33-23D3-41AE-9CB3-6A4FC1480DE2}">
          <x14:formula1>
            <xm:f>_xlfn.ANCHORARRAY(_xlfn.XLOOKUP($A5,ddlPlantings!$A$2:$A$500,ddlPlantings!$B$2:$B$500))</xm:f>
          </x14:formula1>
          <xm:sqref>H5:H1032</xm:sqref>
        </x14:dataValidation>
        <x14:dataValidation type="list" allowBlank="1" showInputMessage="1" showErrorMessage="1" xr:uid="{F1A66794-CA3E-4957-B29F-4E512FD495D9}">
          <x14:formula1>
            <xm:f>_xlfn.ANCHORARRAY(_xlfn.XLOOKUP($A5,ddlChemicals!$A$2:$A$500,ddlChemicals!$B$2:$B$500))</xm:f>
          </x14:formula1>
          <xm:sqref>L5:L1032</xm:sqref>
        </x14:dataValidation>
        <x14:dataValidation type="list" allowBlank="1" showInputMessage="1" showErrorMessage="1" xr:uid="{8760F30C-9E61-4C6F-9490-6F635AFB888F}">
          <x14:formula1>
            <xm:f>_xlfn.ANCHORARRAY(_xlfn.XLOOKUP($A5,ddlInitialConditions!$A$2:$A$500,ddlInitialConditions!$B$2:$B$500))</xm:f>
          </x14:formula1>
          <xm:sqref>G5:G1032</xm:sqref>
        </x14:dataValidation>
        <x14:dataValidation type="list" allowBlank="1" showInputMessage="1" showErrorMessage="1" xr:uid="{93CD7346-C425-4643-9F15-7C955946D082}">
          <x14:formula1>
            <xm:f>_xlfn.ANCHORARRAY(_xlfn.XLOOKUP($A5,ddlGenotypes!$A$2:$A$500,ddlGenotypes!$B$2:$B$500))</xm:f>
          </x14:formula1>
          <xm:sqref>D5:D1032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4"/>
  <sheetViews>
    <sheetView zoomScaleNormal="100" workbookViewId="0">
      <pane ySplit="4" topLeftCell="A5" activePane="bottomLeft" state="frozen"/>
      <selection pane="bottomLeft" activeCell="G10" sqref="G10"/>
    </sheetView>
  </sheetViews>
  <sheetFormatPr defaultColWidth="8.85546875" defaultRowHeight="15" x14ac:dyDescent="0.25"/>
  <cols>
    <col min="1" max="1" width="13.7109375" customWidth="1"/>
    <col min="2" max="2" width="20" customWidth="1"/>
    <col min="3" max="3" width="22.7109375" customWidth="1"/>
    <col min="4" max="4" width="40.42578125" bestFit="1" customWidth="1"/>
    <col min="5" max="6" width="20" customWidth="1"/>
    <col min="7" max="25" width="20.7109375" customWidth="1"/>
  </cols>
  <sheetData>
    <row r="1" spans="1:9" ht="150" customHeight="1" x14ac:dyDescent="0.25">
      <c r="A1" s="198" t="s">
        <v>6605</v>
      </c>
      <c r="B1" s="198"/>
      <c r="C1" s="198"/>
      <c r="D1" s="198"/>
      <c r="E1" s="198"/>
      <c r="F1" s="198"/>
      <c r="G1" s="198"/>
      <c r="H1" s="198"/>
      <c r="I1" s="198"/>
    </row>
    <row r="2" spans="1:9" ht="28.5" customHeight="1" x14ac:dyDescent="0.25">
      <c r="A2" s="91"/>
      <c r="B2" s="91"/>
    </row>
    <row r="3" spans="1:9" ht="30" x14ac:dyDescent="0.25">
      <c r="A3" s="15" t="s">
        <v>1923</v>
      </c>
      <c r="B3" s="15" t="s">
        <v>7541</v>
      </c>
      <c r="C3" s="15" t="s">
        <v>7550</v>
      </c>
      <c r="D3" s="15" t="s">
        <v>6475</v>
      </c>
      <c r="E3" s="15" t="s">
        <v>7538</v>
      </c>
      <c r="F3" s="15" t="s">
        <v>7539</v>
      </c>
    </row>
    <row r="4" spans="1:9" x14ac:dyDescent="0.25">
      <c r="A4" s="4" t="s">
        <v>93</v>
      </c>
      <c r="B4" s="4" t="s">
        <v>258</v>
      </c>
      <c r="C4" s="4" t="s">
        <v>7547</v>
      </c>
      <c r="D4" s="4" t="s">
        <v>116</v>
      </c>
      <c r="E4" s="4" t="s">
        <v>2591</v>
      </c>
      <c r="F4" s="4" t="s">
        <v>7540</v>
      </c>
    </row>
  </sheetData>
  <mergeCells count="1">
    <mergeCell ref="A1:I1"/>
  </mergeCells>
  <dataValidations count="2">
    <dataValidation type="list" allowBlank="1" showInputMessage="1" showErrorMessage="1" sqref="A5" xr:uid="{22F24F6C-883D-4144-9F66-7308B32AD254}">
      <formula1>ddl_experiments</formula1>
    </dataValidation>
    <dataValidation type="list" allowBlank="1" showInputMessage="1" showErrorMessage="1" sqref="F5"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ColWidth="8.85546875" defaultRowHeight="15" x14ac:dyDescent="0.25"/>
  <cols>
    <col min="1" max="1" width="13.7109375" customWidth="1"/>
    <col min="2" max="2" width="21.140625" customWidth="1"/>
    <col min="3" max="3" width="27" bestFit="1" customWidth="1"/>
    <col min="4" max="4" width="16.28515625" customWidth="1"/>
    <col min="5" max="5" width="22.42578125" customWidth="1"/>
    <col min="6" max="6" width="21.7109375" customWidth="1"/>
    <col min="7" max="27" width="20.7109375" customWidth="1"/>
  </cols>
  <sheetData>
    <row r="1" spans="1:17" ht="150" customHeight="1" x14ac:dyDescent="0.25">
      <c r="A1" s="198" t="s">
        <v>6607</v>
      </c>
      <c r="B1" s="198"/>
      <c r="C1" s="198"/>
      <c r="D1" s="198"/>
      <c r="E1" s="198"/>
      <c r="F1" s="198"/>
      <c r="G1" s="198"/>
      <c r="H1" s="198"/>
    </row>
    <row r="2" spans="1:17" ht="28.5" customHeight="1" x14ac:dyDescent="0.25">
      <c r="A2" s="30"/>
      <c r="B2" s="30"/>
    </row>
    <row r="3" spans="1:17" ht="47.25" customHeight="1" x14ac:dyDescent="0.2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2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2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ColWidth="8.85546875" defaultRowHeight="15" x14ac:dyDescent="0.25"/>
  <cols>
    <col min="1" max="1" width="13.7109375" customWidth="1"/>
    <col min="2" max="2" width="17.42578125" customWidth="1"/>
    <col min="3" max="3" width="26.28515625" customWidth="1"/>
    <col min="4" max="4" width="17" customWidth="1"/>
    <col min="5" max="7" width="15.28515625" customWidth="1"/>
    <col min="8" max="27" width="20.7109375" customWidth="1"/>
  </cols>
  <sheetData>
    <row r="1" spans="1:20" ht="150" customHeight="1" x14ac:dyDescent="0.25">
      <c r="A1" s="198" t="s">
        <v>6606</v>
      </c>
      <c r="B1" s="198"/>
      <c r="C1" s="198"/>
      <c r="D1" s="198"/>
      <c r="E1" s="198"/>
      <c r="F1" s="198"/>
      <c r="G1" s="198"/>
      <c r="H1" s="198"/>
      <c r="I1" s="198"/>
    </row>
    <row r="2" spans="1:20" ht="28.5" customHeight="1" x14ac:dyDescent="0.25">
      <c r="A2" s="30"/>
      <c r="B2" s="30"/>
    </row>
    <row r="3" spans="1:20" ht="32.25" customHeight="1" x14ac:dyDescent="0.2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2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25">
      <c r="A5" s="131"/>
      <c r="B5" s="118"/>
      <c r="C5" s="131"/>
      <c r="D5" s="118"/>
      <c r="E5" s="146"/>
      <c r="F5" s="146"/>
      <c r="G5" s="146"/>
      <c r="H5" s="146"/>
      <c r="I5" s="146"/>
      <c r="J5" s="146"/>
      <c r="K5" s="146"/>
      <c r="L5" s="146"/>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3.7109375" customWidth="1"/>
    <col min="2" max="2" width="17.42578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98" t="s">
        <v>6800</v>
      </c>
      <c r="B1" s="198"/>
      <c r="C1" s="198"/>
      <c r="D1" s="198"/>
      <c r="E1" s="198"/>
      <c r="F1" s="198"/>
      <c r="G1" s="198"/>
      <c r="H1" s="198"/>
    </row>
    <row r="2" spans="1:17" ht="28.5" customHeight="1" x14ac:dyDescent="0.25">
      <c r="A2" s="30"/>
      <c r="B2" s="30"/>
    </row>
    <row r="3" spans="1:17" ht="32.25" customHeight="1" x14ac:dyDescent="0.25">
      <c r="A3" s="15" t="s">
        <v>1923</v>
      </c>
      <c r="B3" s="15" t="s">
        <v>7551</v>
      </c>
      <c r="C3" s="15" t="s">
        <v>6631</v>
      </c>
      <c r="D3" s="15" t="s">
        <v>7538</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ColWidth="8.85546875" defaultRowHeight="15" x14ac:dyDescent="0.25"/>
  <cols>
    <col min="1" max="1" width="13.7109375" customWidth="1"/>
    <col min="2" max="2" width="17.42578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98" t="s">
        <v>6799</v>
      </c>
      <c r="B1" s="198"/>
      <c r="C1" s="198"/>
      <c r="D1" s="198"/>
      <c r="E1" s="198"/>
      <c r="F1" s="198"/>
      <c r="G1" s="198"/>
      <c r="H1" s="198"/>
    </row>
    <row r="2" spans="1:17" ht="28.5" customHeight="1" x14ac:dyDescent="0.25">
      <c r="A2" s="30"/>
      <c r="B2" s="30"/>
    </row>
    <row r="3" spans="1:17" ht="32.25" customHeight="1" x14ac:dyDescent="0.25">
      <c r="A3" s="15" t="s">
        <v>1923</v>
      </c>
      <c r="B3" s="15" t="s">
        <v>7551</v>
      </c>
      <c r="C3" s="15" t="s">
        <v>6631</v>
      </c>
      <c r="D3" s="15" t="s">
        <v>7538</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98" t="s">
        <v>6801</v>
      </c>
      <c r="B1" s="198"/>
      <c r="C1" s="198"/>
      <c r="D1" s="198"/>
      <c r="E1" s="198"/>
      <c r="F1" s="198"/>
      <c r="G1" s="198"/>
      <c r="H1" s="198"/>
    </row>
    <row r="2" spans="1:17" ht="28.5" customHeight="1" x14ac:dyDescent="0.25">
      <c r="A2" s="30"/>
      <c r="B2" s="30"/>
    </row>
    <row r="3" spans="1:17" ht="32.25" customHeight="1" x14ac:dyDescent="0.25">
      <c r="A3" s="15" t="s">
        <v>1923</v>
      </c>
      <c r="B3" s="15" t="s">
        <v>7551</v>
      </c>
      <c r="C3" s="15" t="s">
        <v>6631</v>
      </c>
      <c r="D3" s="15" t="s">
        <v>7538</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ColWidth="8.85546875"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98" t="s">
        <v>6802</v>
      </c>
      <c r="B1" s="198"/>
      <c r="C1" s="198"/>
      <c r="D1" s="198"/>
      <c r="E1" s="198"/>
      <c r="F1" s="198"/>
      <c r="G1" s="198"/>
      <c r="H1" s="198"/>
    </row>
    <row r="2" spans="1:17" ht="28.5" customHeight="1" x14ac:dyDescent="0.25">
      <c r="A2" s="30"/>
      <c r="B2" s="30"/>
    </row>
    <row r="3" spans="1:17" ht="32.25" customHeight="1" x14ac:dyDescent="0.25">
      <c r="A3" s="15" t="s">
        <v>1923</v>
      </c>
      <c r="B3" s="15" t="s">
        <v>7551</v>
      </c>
      <c r="C3" s="15" t="s">
        <v>6631</v>
      </c>
      <c r="D3" s="15" t="s">
        <v>7538</v>
      </c>
      <c r="E3" s="15"/>
      <c r="F3" s="15"/>
      <c r="G3" s="15"/>
      <c r="H3" s="15"/>
      <c r="I3" s="15"/>
      <c r="J3" s="15"/>
      <c r="K3" s="15"/>
      <c r="L3" s="15"/>
      <c r="M3" s="15"/>
      <c r="N3" s="15"/>
      <c r="O3" s="15"/>
      <c r="P3" s="15"/>
      <c r="Q3" s="15"/>
    </row>
    <row r="4" spans="1:17" x14ac:dyDescent="0.25">
      <c r="A4" s="4" t="s">
        <v>93</v>
      </c>
      <c r="B4" s="4" t="s">
        <v>4114</v>
      </c>
      <c r="C4" s="4" t="s">
        <v>116</v>
      </c>
      <c r="D4" s="4" t="s">
        <v>2591</v>
      </c>
      <c r="E4" s="4"/>
      <c r="F4" s="4"/>
      <c r="G4" s="4"/>
      <c r="H4" s="4"/>
      <c r="I4" s="4"/>
      <c r="J4" s="4"/>
      <c r="K4" s="4"/>
      <c r="L4" s="4"/>
    </row>
    <row r="5" spans="1:17" x14ac:dyDescent="0.2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activeCell="A116" sqref="A5:XFD116"/>
    </sheetView>
  </sheetViews>
  <sheetFormatPr defaultColWidth="8.85546875" defaultRowHeight="15" x14ac:dyDescent="0.25"/>
  <cols>
    <col min="1" max="1" width="16.42578125" customWidth="1"/>
    <col min="2" max="2" width="17.28515625" customWidth="1"/>
    <col min="3" max="3" width="40.42578125" bestFit="1" customWidth="1"/>
    <col min="4" max="4" width="15.7109375" customWidth="1"/>
    <col min="5" max="5" width="19" customWidth="1"/>
    <col min="7" max="25" width="20.7109375" customWidth="1"/>
  </cols>
  <sheetData>
    <row r="1" spans="1:19" ht="150" customHeight="1" x14ac:dyDescent="0.25">
      <c r="A1" s="198" t="s">
        <v>6811</v>
      </c>
      <c r="B1" s="198"/>
      <c r="C1" s="198"/>
      <c r="D1" s="198"/>
      <c r="E1" s="198"/>
      <c r="F1" s="198"/>
      <c r="G1" s="198"/>
      <c r="H1" s="198"/>
    </row>
    <row r="2" spans="1:19" ht="28.5" customHeight="1" x14ac:dyDescent="0.25">
      <c r="A2" s="92"/>
      <c r="B2" s="92"/>
    </row>
    <row r="3" spans="1:19" ht="49.5" customHeight="1" x14ac:dyDescent="0.2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2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2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ColWidth="8.85546875"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98" t="s">
        <v>6804</v>
      </c>
      <c r="B1" s="198"/>
      <c r="C1" s="198"/>
      <c r="D1" s="198"/>
      <c r="E1" s="198"/>
      <c r="F1" s="198"/>
      <c r="G1" s="198"/>
      <c r="H1" s="198"/>
    </row>
    <row r="2" spans="1:17" ht="28.5" customHeight="1" x14ac:dyDescent="0.25">
      <c r="A2" s="92"/>
      <c r="B2" s="92"/>
    </row>
    <row r="3" spans="1:17" ht="32.25" customHeight="1" x14ac:dyDescent="0.25">
      <c r="A3" s="15" t="s">
        <v>1923</v>
      </c>
      <c r="B3" s="15" t="s">
        <v>7551</v>
      </c>
      <c r="C3" s="15" t="s">
        <v>6631</v>
      </c>
      <c r="D3" s="15" t="s">
        <v>7538</v>
      </c>
      <c r="E3" s="15" t="s">
        <v>6408</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ColWidth="8.85546875"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98" t="s">
        <v>6810</v>
      </c>
      <c r="B1" s="198"/>
      <c r="C1" s="198"/>
      <c r="D1" s="198"/>
      <c r="E1" s="198"/>
      <c r="F1" s="198"/>
      <c r="G1" s="198"/>
      <c r="H1" s="198"/>
    </row>
    <row r="2" spans="1:17" ht="28.5" customHeight="1" x14ac:dyDescent="0.25">
      <c r="A2" s="92"/>
      <c r="B2" s="92"/>
    </row>
    <row r="3" spans="1:17" ht="32.25" customHeight="1" x14ac:dyDescent="0.25">
      <c r="A3" s="15" t="s">
        <v>1923</v>
      </c>
      <c r="B3" s="15" t="s">
        <v>7551</v>
      </c>
      <c r="C3" s="15" t="s">
        <v>6631</v>
      </c>
      <c r="D3" s="15" t="s">
        <v>7538</v>
      </c>
      <c r="E3" s="15" t="s">
        <v>6408</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ColWidth="8.85546875"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98" t="s">
        <v>6809</v>
      </c>
      <c r="B1" s="198"/>
      <c r="C1" s="198"/>
      <c r="D1" s="198"/>
      <c r="E1" s="198"/>
      <c r="F1" s="198"/>
      <c r="G1" s="198"/>
      <c r="H1" s="198"/>
    </row>
    <row r="2" spans="1:17" ht="28.5" customHeight="1" x14ac:dyDescent="0.25">
      <c r="A2" s="92"/>
      <c r="B2" s="92"/>
    </row>
    <row r="3" spans="1:17" ht="32.25" customHeight="1" x14ac:dyDescent="0.25">
      <c r="A3" s="15" t="s">
        <v>1923</v>
      </c>
      <c r="B3" s="15" t="s">
        <v>7551</v>
      </c>
      <c r="C3" s="15" t="s">
        <v>6631</v>
      </c>
      <c r="D3" s="15" t="s">
        <v>7538</v>
      </c>
      <c r="E3" s="15" t="s">
        <v>6408</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L30" sqref="L30"/>
    </sheetView>
  </sheetViews>
  <sheetFormatPr defaultColWidth="8.85546875"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98" t="s">
        <v>6808</v>
      </c>
      <c r="B1" s="198"/>
      <c r="C1" s="198"/>
      <c r="D1" s="198"/>
      <c r="E1" s="198"/>
      <c r="F1" s="198"/>
      <c r="G1" s="198"/>
      <c r="H1" s="198"/>
    </row>
    <row r="2" spans="1:17" ht="28.5" customHeight="1" x14ac:dyDescent="0.25">
      <c r="A2" s="92"/>
      <c r="B2" s="92"/>
    </row>
    <row r="3" spans="1:17" ht="32.25" customHeight="1" x14ac:dyDescent="0.25">
      <c r="A3" s="15" t="s">
        <v>1923</v>
      </c>
      <c r="B3" s="15" t="s">
        <v>7551</v>
      </c>
      <c r="C3" s="15" t="s">
        <v>6631</v>
      </c>
      <c r="D3" s="15" t="s">
        <v>7538</v>
      </c>
      <c r="E3" s="15" t="s">
        <v>6408</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ColWidth="8.85546875"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98" t="s">
        <v>6807</v>
      </c>
      <c r="B1" s="198"/>
      <c r="C1" s="198"/>
      <c r="D1" s="198"/>
      <c r="E1" s="198"/>
      <c r="F1" s="198"/>
      <c r="G1" s="198"/>
      <c r="H1" s="198"/>
    </row>
    <row r="2" spans="1:17" ht="28.5" customHeight="1" x14ac:dyDescent="0.25">
      <c r="A2" s="92"/>
      <c r="B2" s="92"/>
    </row>
    <row r="3" spans="1:17" ht="32.25" customHeight="1" x14ac:dyDescent="0.25">
      <c r="A3" s="15" t="s">
        <v>1923</v>
      </c>
      <c r="B3" s="15" t="s">
        <v>7551</v>
      </c>
      <c r="C3" s="15" t="s">
        <v>6631</v>
      </c>
      <c r="D3" s="15" t="s">
        <v>7538</v>
      </c>
      <c r="E3" s="15" t="s">
        <v>6408</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98" t="s">
        <v>6806</v>
      </c>
      <c r="B1" s="198"/>
      <c r="C1" s="198"/>
      <c r="D1" s="198"/>
      <c r="E1" s="198"/>
      <c r="F1" s="198"/>
      <c r="G1" s="198"/>
      <c r="H1" s="198"/>
    </row>
    <row r="2" spans="1:17" ht="28.5" customHeight="1" x14ac:dyDescent="0.25">
      <c r="A2" s="92"/>
      <c r="B2" s="92"/>
    </row>
    <row r="3" spans="1:17" ht="32.25" customHeight="1" x14ac:dyDescent="0.25">
      <c r="A3" s="15" t="s">
        <v>1923</v>
      </c>
      <c r="B3" s="15" t="s">
        <v>7551</v>
      </c>
      <c r="C3" s="15" t="s">
        <v>6631</v>
      </c>
      <c r="D3" s="15" t="s">
        <v>7538</v>
      </c>
      <c r="E3" s="15" t="s">
        <v>6408</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98" t="s">
        <v>6805</v>
      </c>
      <c r="B1" s="198"/>
      <c r="C1" s="198"/>
      <c r="D1" s="198"/>
      <c r="E1" s="198"/>
      <c r="F1" s="198"/>
      <c r="G1" s="198"/>
      <c r="H1" s="198"/>
    </row>
    <row r="2" spans="1:17" ht="28.5" customHeight="1" x14ac:dyDescent="0.25">
      <c r="A2" s="92"/>
      <c r="B2" s="92"/>
    </row>
    <row r="3" spans="1:17" ht="32.25" customHeight="1" x14ac:dyDescent="0.25">
      <c r="A3" s="15" t="s">
        <v>1923</v>
      </c>
      <c r="B3" s="15" t="s">
        <v>7541</v>
      </c>
      <c r="C3" s="15" t="s">
        <v>6631</v>
      </c>
      <c r="D3" s="15" t="s">
        <v>7538</v>
      </c>
      <c r="E3" s="15" t="s">
        <v>6408</v>
      </c>
      <c r="F3" s="15"/>
      <c r="G3" s="15"/>
      <c r="H3" s="15"/>
      <c r="I3" s="15"/>
      <c r="J3" s="15"/>
      <c r="K3" s="15"/>
      <c r="L3" s="15"/>
      <c r="M3" s="15"/>
      <c r="N3" s="15"/>
      <c r="O3" s="15"/>
      <c r="P3" s="15"/>
      <c r="Q3" s="15"/>
    </row>
    <row r="4" spans="1:17" x14ac:dyDescent="0.25">
      <c r="A4" s="4" t="s">
        <v>93</v>
      </c>
      <c r="B4" s="4" t="s">
        <v>4114</v>
      </c>
      <c r="C4" s="4" t="s">
        <v>116</v>
      </c>
      <c r="D4" s="4" t="s">
        <v>2591</v>
      </c>
      <c r="E4" s="4" t="s">
        <v>267</v>
      </c>
      <c r="F4" s="4"/>
      <c r="G4" s="4"/>
      <c r="H4" s="105"/>
      <c r="I4" s="105"/>
      <c r="J4" s="105"/>
      <c r="K4" s="4"/>
      <c r="L4" s="4"/>
      <c r="M4" s="4"/>
      <c r="N4" s="4"/>
      <c r="O4" s="105"/>
      <c r="P4" s="105"/>
      <c r="Q4" s="105"/>
    </row>
    <row r="5" spans="1:17" x14ac:dyDescent="0.2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42578125" style="22" customWidth="1"/>
    <col min="2" max="2" width="5.42578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98" t="s">
        <v>2588</v>
      </c>
      <c r="B1" s="198"/>
      <c r="C1" s="198"/>
      <c r="D1" s="198"/>
      <c r="E1" s="198"/>
      <c r="F1" s="198"/>
      <c r="G1" s="198"/>
      <c r="H1" s="198"/>
      <c r="I1" s="198"/>
      <c r="J1" s="198"/>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EED97F-8752-43DC-B58C-2DDC4890F39F}">
  <ds:schemaRefs>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 ds:uri="00bda168-4573-40a5-9509-8cc92ef08f80"/>
    <ds:schemaRef ds:uri="http://purl.org/dc/elements/1.1/"/>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3.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2025-08-06T15:26:49Z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